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285" yWindow="75" windowWidth="27495" windowHeight="945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'공사(신규)'!$B$2:$U$919</definedName>
    <definedName name="_xlnm._FilterDatabase" localSheetId="1" hidden="1">'공사(장기)'!$B$2:$Q$1210</definedName>
    <definedName name="_xlnm._FilterDatabase" localSheetId="2" hidden="1">구매!$B$2:$S$1799</definedName>
    <definedName name="_xlnm._FilterDatabase" localSheetId="3" hidden="1">용역!$B$2:$O$750</definedName>
  </definedNames>
  <calcPr calcId="145621"/>
</workbook>
</file>

<file path=xl/calcChain.xml><?xml version="1.0" encoding="utf-8"?>
<calcChain xmlns="http://schemas.openxmlformats.org/spreadsheetml/2006/main">
  <c r="M19" i="5" l="1"/>
  <c r="M78" i="5"/>
  <c r="M159" i="5"/>
  <c r="K205" i="5"/>
  <c r="M205" i="5"/>
  <c r="K309" i="5"/>
  <c r="M309" i="5"/>
  <c r="K322" i="5"/>
  <c r="M322" i="5"/>
  <c r="M364" i="5"/>
  <c r="K368" i="5"/>
  <c r="M368" i="5"/>
  <c r="K373" i="5"/>
  <c r="M373" i="5"/>
  <c r="K384" i="5"/>
  <c r="M384" i="5"/>
  <c r="K385" i="5"/>
  <c r="M385" i="5"/>
  <c r="M389" i="5"/>
  <c r="M396" i="5"/>
  <c r="M400" i="5"/>
  <c r="M404" i="5"/>
  <c r="M405" i="5"/>
  <c r="M421" i="5"/>
  <c r="K430" i="5"/>
  <c r="M430" i="5"/>
  <c r="K456" i="5"/>
  <c r="K470" i="5"/>
  <c r="K478" i="5"/>
  <c r="M479" i="5"/>
  <c r="K485" i="5"/>
  <c r="M632" i="5"/>
  <c r="M660" i="5"/>
  <c r="M827" i="5"/>
  <c r="M1011" i="5"/>
  <c r="M1109" i="5"/>
  <c r="M1120" i="5"/>
  <c r="M1136" i="5"/>
  <c r="M1148" i="5"/>
  <c r="M1154" i="5"/>
  <c r="M1176" i="5"/>
  <c r="M1179" i="5"/>
  <c r="M1182" i="5"/>
  <c r="M1197" i="5"/>
  <c r="M1206" i="5"/>
  <c r="M1250" i="5"/>
  <c r="M1284" i="5"/>
  <c r="M1289" i="5"/>
  <c r="M1388" i="5"/>
  <c r="M1416" i="5"/>
  <c r="M1417" i="5"/>
  <c r="M1426" i="5"/>
  <c r="M1462" i="5"/>
  <c r="M1495" i="5"/>
  <c r="M1500" i="5"/>
  <c r="J3" i="3"/>
  <c r="K3" i="3" s="1"/>
  <c r="J4" i="3"/>
  <c r="K4" i="3" s="1"/>
  <c r="J5" i="3"/>
  <c r="K5" i="3" s="1"/>
  <c r="J7" i="3"/>
  <c r="K7" i="3" s="1"/>
  <c r="J11" i="3"/>
  <c r="K11" i="3" s="1"/>
  <c r="J17" i="3"/>
  <c r="K17" i="3" s="1"/>
  <c r="H19" i="3"/>
  <c r="J19" i="3" s="1"/>
  <c r="J25" i="3"/>
  <c r="K25" i="3" s="1"/>
  <c r="J30" i="3"/>
  <c r="K30" i="3" s="1"/>
  <c r="J36" i="3"/>
  <c r="I42" i="3"/>
  <c r="J42" i="3" s="1"/>
  <c r="K42" i="3" s="1"/>
  <c r="J50" i="3"/>
  <c r="I54" i="3"/>
  <c r="H54" i="3" s="1"/>
  <c r="K54" i="3"/>
  <c r="J85" i="3"/>
  <c r="K85" i="3" s="1"/>
  <c r="J86" i="3"/>
  <c r="J87" i="3"/>
  <c r="J95" i="3"/>
  <c r="J103" i="3"/>
  <c r="K103" i="3" s="1"/>
  <c r="J117" i="3"/>
  <c r="K117" i="3" s="1"/>
  <c r="J123" i="3"/>
  <c r="K123" i="3" s="1"/>
  <c r="J130" i="3"/>
  <c r="K130" i="3" s="1"/>
  <c r="I140" i="3"/>
  <c r="J140" i="3"/>
  <c r="J142" i="3"/>
  <c r="J149" i="3"/>
  <c r="K149" i="3" s="1"/>
  <c r="J150" i="3"/>
  <c r="K150" i="3" s="1"/>
  <c r="J172" i="3"/>
  <c r="J190" i="3"/>
  <c r="K190" i="3" s="1"/>
  <c r="J196" i="3"/>
  <c r="K196" i="3" s="1"/>
  <c r="J197" i="3"/>
  <c r="K197" i="3" s="1"/>
  <c r="J209" i="3"/>
  <c r="K209" i="3" s="1"/>
  <c r="J215" i="3"/>
  <c r="J235" i="3"/>
  <c r="K235" i="3" s="1"/>
  <c r="J236" i="3"/>
  <c r="K236" i="3" s="1"/>
  <c r="J242" i="3"/>
  <c r="J249" i="3"/>
  <c r="K249" i="3" s="1"/>
  <c r="J252" i="3"/>
  <c r="K252" i="3" s="1"/>
  <c r="J259" i="3"/>
  <c r="K259" i="3" s="1"/>
  <c r="J261" i="3"/>
  <c r="K261" i="3" s="1"/>
  <c r="H283" i="3"/>
  <c r="J283" i="3" s="1"/>
  <c r="J337" i="3"/>
  <c r="K337" i="3" s="1"/>
  <c r="J338" i="3"/>
  <c r="K338" i="3" s="1"/>
  <c r="J358" i="3"/>
  <c r="K358" i="3" s="1"/>
  <c r="J380" i="3"/>
  <c r="J390" i="3"/>
  <c r="K390" i="3" s="1"/>
  <c r="J424" i="3"/>
  <c r="J450" i="3"/>
  <c r="K450" i="3" s="1"/>
  <c r="J454" i="3"/>
  <c r="K454" i="3" s="1"/>
  <c r="J464" i="3"/>
  <c r="J466" i="3"/>
  <c r="K466" i="3" s="1"/>
  <c r="J487" i="3"/>
  <c r="K487" i="3" s="1"/>
  <c r="K545" i="3"/>
  <c r="K546" i="3"/>
  <c r="J552" i="3"/>
  <c r="K552" i="3" s="1"/>
  <c r="J585" i="3"/>
  <c r="K585" i="3" s="1"/>
  <c r="J590" i="3"/>
  <c r="K590" i="3" s="1"/>
  <c r="J594" i="3"/>
  <c r="K594" i="3" s="1"/>
  <c r="J597" i="3"/>
  <c r="K597" i="3" s="1"/>
  <c r="J600" i="3"/>
  <c r="K600" i="3" s="1"/>
  <c r="G606" i="3"/>
  <c r="J606" i="3" s="1"/>
  <c r="H606" i="3"/>
  <c r="J649" i="3"/>
  <c r="G667" i="3"/>
  <c r="J667" i="3" s="1"/>
  <c r="J677" i="3"/>
  <c r="J682" i="3"/>
  <c r="J703" i="3"/>
  <c r="K703" i="3" s="1"/>
  <c r="J707" i="3"/>
  <c r="K707" i="3" s="1"/>
  <c r="J745" i="3"/>
  <c r="K745" i="3" s="1"/>
  <c r="J751" i="3"/>
  <c r="J769" i="3"/>
  <c r="J772" i="3"/>
  <c r="J773" i="3"/>
  <c r="J776" i="3"/>
  <c r="J809" i="3"/>
  <c r="J825" i="3"/>
  <c r="K825" i="3" s="1"/>
  <c r="J833" i="3"/>
  <c r="K833" i="3" s="1"/>
  <c r="J838" i="3"/>
  <c r="J842" i="3"/>
  <c r="J853" i="3"/>
  <c r="J872" i="3"/>
  <c r="J942" i="3"/>
  <c r="J954" i="3"/>
  <c r="J971" i="3"/>
  <c r="J975" i="3"/>
  <c r="J976" i="3"/>
  <c r="J985" i="3"/>
  <c r="J990" i="3"/>
  <c r="J991" i="3"/>
  <c r="J995" i="3"/>
  <c r="J1003" i="3"/>
  <c r="J1017" i="3"/>
  <c r="J1051" i="3"/>
  <c r="J1052" i="3"/>
  <c r="J1071" i="3"/>
  <c r="J1084" i="3"/>
  <c r="J1085" i="3"/>
  <c r="J1097" i="3"/>
  <c r="J1100" i="3"/>
  <c r="J1117" i="3"/>
  <c r="J1122" i="3"/>
  <c r="J1132" i="3"/>
  <c r="J1142" i="3"/>
  <c r="J1145" i="3"/>
  <c r="J1152" i="3"/>
  <c r="J1154" i="3"/>
  <c r="J1155" i="3"/>
  <c r="J1158" i="3"/>
  <c r="J1159" i="3"/>
  <c r="J1164" i="3"/>
  <c r="J1179" i="3"/>
  <c r="H1197" i="3"/>
  <c r="H1199" i="3"/>
  <c r="L16" i="1"/>
  <c r="L23" i="1"/>
  <c r="L32" i="1"/>
  <c r="L33" i="1"/>
  <c r="N33" i="1"/>
  <c r="L36" i="1"/>
  <c r="N36" i="1"/>
  <c r="L37" i="1"/>
  <c r="L38" i="1"/>
  <c r="L43" i="1"/>
  <c r="N43" i="1"/>
  <c r="L55" i="1"/>
  <c r="L67" i="1"/>
  <c r="L71" i="1"/>
  <c r="L72" i="1"/>
  <c r="L73" i="1"/>
  <c r="L74" i="1"/>
  <c r="L88" i="1"/>
  <c r="L111" i="1"/>
  <c r="L113" i="1"/>
  <c r="L115" i="1"/>
  <c r="L118" i="1"/>
  <c r="L131" i="1"/>
  <c r="L133" i="1"/>
  <c r="L142" i="1"/>
  <c r="M142" i="1"/>
  <c r="N142" i="1"/>
  <c r="L143" i="1"/>
  <c r="L146" i="1"/>
  <c r="N146" i="1"/>
  <c r="L148" i="1"/>
  <c r="N148" i="1" s="1"/>
  <c r="M148" i="1"/>
  <c r="L150" i="1"/>
  <c r="N150" i="1" s="1"/>
  <c r="M150" i="1"/>
  <c r="L161" i="1"/>
  <c r="N161" i="1" s="1"/>
  <c r="M161" i="1"/>
  <c r="L166" i="1"/>
  <c r="N166" i="1" s="1"/>
  <c r="M166" i="1"/>
  <c r="L168" i="1"/>
  <c r="N168" i="1" s="1"/>
  <c r="M168" i="1"/>
  <c r="L174" i="1"/>
  <c r="N174" i="1" s="1"/>
  <c r="M174" i="1"/>
  <c r="L189" i="1"/>
  <c r="L193" i="1"/>
  <c r="L197" i="1"/>
  <c r="L201" i="1"/>
  <c r="L203" i="1"/>
  <c r="N203" i="1"/>
  <c r="L204" i="1"/>
  <c r="M204" i="1"/>
  <c r="N204" i="1" s="1"/>
  <c r="L205" i="1"/>
  <c r="M205" i="1"/>
  <c r="N205" i="1" s="1"/>
  <c r="L207" i="1"/>
  <c r="L216" i="1"/>
  <c r="L221" i="1"/>
  <c r="L238" i="1"/>
  <c r="L240" i="1"/>
  <c r="L261" i="1"/>
  <c r="L263" i="1"/>
  <c r="L269" i="1"/>
  <c r="L270" i="1"/>
  <c r="L278" i="1"/>
  <c r="L279" i="1"/>
  <c r="L291" i="1"/>
  <c r="L298" i="1"/>
  <c r="L312" i="1"/>
  <c r="L317" i="1"/>
  <c r="L324" i="1"/>
  <c r="L349" i="1"/>
  <c r="L354" i="1"/>
  <c r="L400" i="1"/>
  <c r="N400" i="1" s="1"/>
  <c r="M400" i="1"/>
  <c r="L404" i="1"/>
  <c r="L408" i="1"/>
  <c r="L418" i="1"/>
  <c r="I424" i="1"/>
  <c r="L424" i="1" s="1"/>
  <c r="N424" i="1" s="1"/>
  <c r="L457" i="1"/>
  <c r="L458" i="1"/>
  <c r="L459" i="1"/>
  <c r="L460" i="1"/>
  <c r="L461" i="1"/>
  <c r="L462" i="1"/>
  <c r="L463" i="1"/>
  <c r="L464" i="1"/>
  <c r="L465" i="1"/>
  <c r="L466" i="1"/>
  <c r="L471" i="1"/>
  <c r="L480" i="1"/>
  <c r="N480" i="1" s="1"/>
  <c r="M480" i="1"/>
  <c r="L485" i="1"/>
  <c r="L492" i="1"/>
  <c r="L493" i="1"/>
  <c r="L496" i="1"/>
  <c r="L500" i="1"/>
  <c r="L502" i="1"/>
  <c r="L511" i="1"/>
  <c r="N511" i="1"/>
  <c r="L527" i="1"/>
  <c r="L531" i="1"/>
  <c r="L573" i="1"/>
  <c r="L589" i="1"/>
  <c r="L592" i="1"/>
  <c r="L595" i="1"/>
  <c r="L601" i="1"/>
  <c r="L643" i="1"/>
  <c r="L645" i="1"/>
  <c r="L657" i="1"/>
  <c r="L661" i="1"/>
  <c r="L662" i="1"/>
  <c r="L723" i="1"/>
  <c r="L726" i="1"/>
  <c r="L735" i="1"/>
  <c r="L744" i="1"/>
  <c r="L745" i="1"/>
  <c r="L750" i="1"/>
  <c r="L753" i="1"/>
  <c r="L772" i="1"/>
  <c r="L789" i="1"/>
  <c r="L790" i="1"/>
  <c r="L796" i="1"/>
  <c r="L801" i="1"/>
  <c r="L805" i="1"/>
  <c r="L806" i="1"/>
  <c r="L807" i="1"/>
  <c r="L808" i="1"/>
  <c r="N811" i="1"/>
  <c r="L874" i="1"/>
  <c r="L880" i="1"/>
  <c r="L883" i="1"/>
  <c r="L885" i="1"/>
  <c r="L887" i="1"/>
  <c r="N887" i="1" s="1"/>
  <c r="L892" i="1"/>
  <c r="L893" i="1"/>
  <c r="L894" i="1"/>
  <c r="L902" i="1"/>
  <c r="N902" i="1" s="1"/>
  <c r="L905" i="1"/>
  <c r="N905" i="1" s="1"/>
  <c r="N909" i="1"/>
  <c r="L912" i="1"/>
  <c r="L913" i="1"/>
  <c r="L914" i="1"/>
  <c r="L915" i="1"/>
  <c r="L916" i="1"/>
  <c r="L6" i="1"/>
  <c r="L13" i="1"/>
</calcChain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<sst xmlns="http://schemas.openxmlformats.org/spreadsheetml/2006/main" count="42631" uniqueCount="9632">
  <si>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</si>
  <si>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</si>
  <si>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</si>
  <si>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</si>
  <si>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</si>
  <si>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</si>
  <si>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</si>
  <si>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</si>
  <si>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</si>
  <si>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</si>
  <si>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</si>
  <si>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</si>
  <si>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</si>
  <si>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</si>
  <si>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</si>
  <si>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</si>
  <si>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</si>
  <si>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</si>
  <si>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</si>
  <si>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</si>
  <si>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</si>
  <si>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</si>
  <si>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</si>
  <si>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</si>
  <si>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</si>
  <si>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</si>
  <si>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</si>
  <si>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</si>
  <si>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</si>
  <si>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</si>
  <si>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</si>
  <si>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</si>
  <si>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</si>
  <si>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</si>
  <si>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</si>
  <si>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</si>
  <si>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</t>
  </si>
  <si>
    <t>전기</t>
  </si>
  <si>
    <t>통신</t>
  </si>
  <si>
    <t>소방</t>
  </si>
  <si>
    <t>기술용역</t>
  </si>
  <si>
    <t>협정</t>
  </si>
  <si>
    <t>○ 발주계획 - 구매</t>
    <phoneticPr fontId="2" type="noConversion"/>
  </si>
  <si>
    <t>강원도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</si>
  <si>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</si>
  <si>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</si>
  <si>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</si>
  <si>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</si>
  <si>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</si>
  <si>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</si>
  <si>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</si>
  <si>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</si>
  <si>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</si>
  <si>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</si>
  <si>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</si>
  <si>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</si>
  <si>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</si>
  <si>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</si>
  <si>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</si>
  <si>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</si>
  <si>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</si>
  <si>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</si>
  <si>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</si>
  <si>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</si>
  <si>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수의계약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</si>
  <si>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</si>
  <si>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</si>
  <si>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</si>
  <si>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비고란</t>
    <phoneticPr fontId="2" type="noConversion"/>
  </si>
  <si>
    <t>수의계약사유</t>
    <phoneticPr fontId="2" type="noConversion"/>
  </si>
  <si>
    <t>금액단위 : 원</t>
    <phoneticPr fontId="2" type="noConversion"/>
  </si>
  <si>
    <t>금년도 집행금액
(A)</t>
    <phoneticPr fontId="2" type="noConversion"/>
  </si>
  <si>
    <t>집행잔액
(B)</t>
    <phoneticPr fontId="2" type="noConversion"/>
  </si>
  <si>
    <t>구매예정금액(원)</t>
    <phoneticPr fontId="2" type="noConversion"/>
  </si>
  <si>
    <t>예산액(원)</t>
    <phoneticPr fontId="2" type="noConversion"/>
  </si>
  <si>
    <t>전년도 집행금액
(C)</t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</si>
  <si>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2" type="noConversion"/>
  </si>
  <si>
    <t>※세부품명번호 필수 입력</t>
    <phoneticPr fontId="2" type="noConversion"/>
  </si>
  <si>
    <r>
      <t xml:space="preserve">발주합계금액
(A+B+C)(원)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</si>
  <si>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금차도급금액 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</si>
  <si>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국고보조금액(원)
</t>
    </r>
    <r>
      <rPr>
        <sz val="11"/>
        <color rgb="FFFF0000"/>
        <rFont val="돋움"/>
        <family val="3"/>
        <charset val="129"/>
      </rPr>
      <t>(발주합계금액기준)</t>
    </r>
    <phoneticPr fontId="2" type="noConversion"/>
  </si>
  <si>
    <r>
      <t xml:space="preserve">총부기금액(A+B+C)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</si>
  <si>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
</t>
    </r>
    <r>
      <rPr>
        <sz val="11"/>
        <color rgb="FFFF0000"/>
        <rFont val="돋움"/>
        <family val="3"/>
        <charset val="129"/>
      </rPr>
      <t>(총부기금액기준)</t>
    </r>
    <phoneticPr fontId="2" type="noConversion"/>
  </si>
  <si>
    <t>쌍천 지하수 이용시설 설치공사1</t>
  </si>
  <si>
    <t>기타</t>
  </si>
  <si>
    <t>강원지역본부 지역사업부</t>
  </si>
  <si>
    <t>최승남</t>
  </si>
  <si>
    <t>033-240-9657</t>
  </si>
  <si>
    <t>양구군 2020년 한발대비 농업용수개발사업</t>
  </si>
  <si>
    <t>김창하</t>
  </si>
  <si>
    <t>033-240-9692</t>
  </si>
  <si>
    <t>쌍천 지하수 이용시설 설치공사2</t>
  </si>
  <si>
    <t>쌍천 지하수 이용시설 설치공사3</t>
  </si>
  <si>
    <t>쌍천 지하수 전기공사 2</t>
  </si>
  <si>
    <t>국가계약법 시행령 제26조 제1항 제5호 가목</t>
  </si>
  <si>
    <t>쌍천 지하수 전기공사 3</t>
  </si>
  <si>
    <t>유지혜</t>
  </si>
  <si>
    <t>033-240-9697</t>
  </si>
  <si>
    <t>해수침투관측공 시추조사 및 보호시설 설치공사</t>
  </si>
  <si>
    <t>양식장용수관리사업 지하해수부존성조사</t>
  </si>
  <si>
    <t>일반용역</t>
  </si>
  <si>
    <t>수의</t>
  </si>
  <si>
    <t>제안평가 후 낙찰업체와 수의계약</t>
  </si>
  <si>
    <t>실적</t>
  </si>
  <si>
    <t>검산지구 소규모농촌용수개발사업 토목공사</t>
  </si>
  <si>
    <t>강원지역본부 홍천춘천지사 지역개발부</t>
  </si>
  <si>
    <t>심인선</t>
  </si>
  <si>
    <t>033-430-9533</t>
  </si>
  <si>
    <t>부창지구 농지범용화시범사업 토목공사</t>
  </si>
  <si>
    <t>최종구</t>
  </si>
  <si>
    <t>033-450-9531</t>
  </si>
  <si>
    <t>서석면 농촌중심지활성화사업 토목건축공사</t>
  </si>
  <si>
    <t>토건</t>
  </si>
  <si>
    <t>이원석</t>
  </si>
  <si>
    <t>033-430-9530</t>
  </si>
  <si>
    <t>서석면 농촌중심지활성화사업 전기공사</t>
  </si>
  <si>
    <t>서석면 농촌중심지활성화사업 소방공사</t>
  </si>
  <si>
    <t>홍순기</t>
  </si>
  <si>
    <t>033-430-9567</t>
  </si>
  <si>
    <t>남면 기초생활거점육성사업 전기공사</t>
  </si>
  <si>
    <t>남면 기초생활거점육성사업 통신공사</t>
  </si>
  <si>
    <t>남면 기초생활거점육성사업 소방공사</t>
  </si>
  <si>
    <t>태극권역 고드래미 짚라인체험시설 설치공사</t>
  </si>
  <si>
    <t>김남영</t>
  </si>
  <si>
    <t>033-430-9565</t>
  </si>
  <si>
    <t>횡성읍 농촌중심지활성화사업 건축,전기,통신,소방공사</t>
  </si>
  <si>
    <t>김낙원</t>
  </si>
  <si>
    <t>033-430-9538</t>
  </si>
  <si>
    <t>횡성 우천농촌다움복원사업 건축,전기,통신,소방공사</t>
  </si>
  <si>
    <t>유치지구 수리시설개보수사업 토목공사</t>
  </si>
  <si>
    <t>강원지역본부 홍천춘천지사 수자원관리부</t>
  </si>
  <si>
    <t>이상용</t>
  </si>
  <si>
    <t>033-430-9544</t>
  </si>
  <si>
    <t>조연지구 대구획경지정리 토목공사</t>
  </si>
  <si>
    <t>횡성군 횡성지구 지방비지원사업</t>
  </si>
  <si>
    <t>횡성군 부곡지구 지방비지원사업</t>
  </si>
  <si>
    <t>횡성군 양적지구 지방비지원사업</t>
  </si>
  <si>
    <t>춘천시 신동지구 지방비지원사업</t>
  </si>
  <si>
    <t>춘천시 방동지구 지방비지원사업</t>
  </si>
  <si>
    <t>압곡리 마을만들기사업 건축공사</t>
  </si>
  <si>
    <t>00112312341234123</t>
  </si>
  <si>
    <t>배환성</t>
  </si>
  <si>
    <t>033-430-9566</t>
  </si>
  <si>
    <t>압곡리 마을만들기사업 전기공사</t>
  </si>
  <si>
    <t>압곡리 마을만들기사업 통신공사</t>
  </si>
  <si>
    <t>두촌면 농촌중심지활성화사업 토목건축공사</t>
  </si>
  <si>
    <t>두촌면 농촌중심지활성화사업 전기공사</t>
  </si>
  <si>
    <t>두촌면 농촌중심지활성화사업 통신공사</t>
  </si>
  <si>
    <t>횡성 안흥면 농촌중심지활성화사업 건축토목공사</t>
  </si>
  <si>
    <t>장영오</t>
  </si>
  <si>
    <t>횡성 안흥면 농촌중심지활성화사업 전기공사</t>
  </si>
  <si>
    <t>횡성 안흥면 농촌중심지활성화사업 통신공사</t>
  </si>
  <si>
    <t>횡성 안흥면 농촌중심지활성화사업 소방공사</t>
  </si>
  <si>
    <t>후동리 마을만들기사업 건축공사</t>
  </si>
  <si>
    <t>후동리 마을만들기사업 전기공사</t>
  </si>
  <si>
    <t>두미리 마을만들기사업 조경공사</t>
  </si>
  <si>
    <t>기린지구 밭기반정비사업 토목공사</t>
  </si>
  <si>
    <t>유치지구 대구획경지정리사업 토목공사</t>
  </si>
  <si>
    <t>신매2지구 수리시설개보수사업 토목공사</t>
  </si>
  <si>
    <t>박용석</t>
  </si>
  <si>
    <t>033-430-9543</t>
  </si>
  <si>
    <t>서상지구 수리시설개보수사업 토목공사</t>
  </si>
  <si>
    <t>박동하</t>
  </si>
  <si>
    <t>033-430-9520</t>
  </si>
  <si>
    <t>노천지구 수리시설개보수사업 토목공사</t>
  </si>
  <si>
    <t>강성용</t>
  </si>
  <si>
    <t>033-430-9523</t>
  </si>
  <si>
    <t>기린지구 밭기반정비사업</t>
  </si>
  <si>
    <t>조경석</t>
  </si>
  <si>
    <t>ton</t>
  </si>
  <si>
    <t>강원지역본부 홍천춘천지사</t>
  </si>
  <si>
    <t>부창지구 농지범용화시범사업</t>
  </si>
  <si>
    <t>철근콘크리트용배수관</t>
  </si>
  <si>
    <t>배수로</t>
  </si>
  <si>
    <t>개</t>
  </si>
  <si>
    <t>033-430-9531</t>
  </si>
  <si>
    <t>평창 임대형스마트팜조성사업 토목공사</t>
  </si>
  <si>
    <t>강원지역본부 원주지사 지역개발부</t>
  </si>
  <si>
    <t>이길병</t>
  </si>
  <si>
    <t>033-749-1613</t>
  </si>
  <si>
    <t>원주 운남지구 대구획경지정리사업 토목공사</t>
  </si>
  <si>
    <t>한기수</t>
  </si>
  <si>
    <t>033-749-1603</t>
  </si>
  <si>
    <t>영월 판운2리 마을만들기사업 통신공사</t>
  </si>
  <si>
    <t>강원지역본부 원주지사 평창영월정선지부</t>
  </si>
  <si>
    <t>남상경</t>
  </si>
  <si>
    <t>033-335-9514</t>
  </si>
  <si>
    <t>033-335-9515</t>
  </si>
  <si>
    <t>033-335-9516</t>
  </si>
  <si>
    <t>정선 IBS 우주입자연구센터 연구원 주거단지 건축공사</t>
  </si>
  <si>
    <t>표성현</t>
  </si>
  <si>
    <t>정선 북평면 농촌중심지활성화사업 토목공사</t>
  </si>
  <si>
    <t>김중태</t>
  </si>
  <si>
    <t>황금삼간지구 배수개선사업</t>
  </si>
  <si>
    <t>강원지역본부 철원지사 지역개발부</t>
  </si>
  <si>
    <t>정천식</t>
  </si>
  <si>
    <t>033-450-1382</t>
  </si>
  <si>
    <t>전문</t>
  </si>
  <si>
    <t>산명호지구 수리시설개보수사업</t>
  </si>
  <si>
    <t>김은억</t>
  </si>
  <si>
    <t>033-450-1371</t>
  </si>
  <si>
    <t>지포지구 수리시설개보수사업</t>
  </si>
  <si>
    <t>철동지구 농촌용수이용체계재편사업</t>
  </si>
  <si>
    <t>김봉희</t>
  </si>
  <si>
    <t>033-450-1373</t>
  </si>
  <si>
    <t>장흥1지구 수리시설개보수사업</t>
  </si>
  <si>
    <t>최규진</t>
  </si>
  <si>
    <t>033-450-1375</t>
  </si>
  <si>
    <t>장흥2지구 수리시설개보수사업</t>
  </si>
  <si>
    <t>풍암저수지 진입로 사면 수해복구 사업 토목공사</t>
  </si>
  <si>
    <t>손영수</t>
  </si>
  <si>
    <t>033-450-1360</t>
  </si>
  <si>
    <t>풍암저수지 방수로하류 수해복구사업 토목공사</t>
  </si>
  <si>
    <t>한탄1단 진입로 사면 수해복구사업 토목공사</t>
  </si>
  <si>
    <t>학저수지 준설사업</t>
  </si>
  <si>
    <t>쇼핑몰</t>
  </si>
  <si>
    <t>레미콘</t>
  </si>
  <si>
    <t>㎥</t>
  </si>
  <si>
    <t>철근</t>
  </si>
  <si>
    <r>
      <t>t</t>
    </r>
    <r>
      <rPr>
        <sz val="11"/>
        <rFont val="돋움"/>
        <family val="3"/>
        <charset val="129"/>
      </rPr>
      <t>on</t>
    </r>
  </si>
  <si>
    <t>하갈지구 수리시설개보수사업</t>
  </si>
  <si>
    <t>조달위탁</t>
  </si>
  <si>
    <t>tm/tc</t>
  </si>
  <si>
    <t>식</t>
  </si>
  <si>
    <t>pe관</t>
  </si>
  <si>
    <t>m</t>
  </si>
  <si>
    <t>수로관</t>
  </si>
  <si>
    <t>본</t>
  </si>
  <si>
    <t>식생옹벽블록</t>
  </si>
  <si>
    <t>경기2지구 농업용수관리자동화사업 기계공사</t>
  </si>
  <si>
    <t>경기도</t>
  </si>
  <si>
    <t>경기지역본부 그린에너지부</t>
  </si>
  <si>
    <t>이민상</t>
  </si>
  <si>
    <t>031-250-3685</t>
  </si>
  <si>
    <t>송갈미 취약지역개조사업 건축공사</t>
  </si>
  <si>
    <t>경기지역본부 여주이천지사 지역개발부</t>
  </si>
  <si>
    <t>민경대</t>
  </si>
  <si>
    <t>031-887-7548</t>
  </si>
  <si>
    <t>송갈미 취약지역개조사업 전기공사</t>
  </si>
  <si>
    <t>송갈미 취약지역개조사업 통신공사</t>
  </si>
  <si>
    <t>총곡지구 전기공사</t>
  </si>
  <si>
    <t>노찬호</t>
  </si>
  <si>
    <t>031-887-7515</t>
  </si>
  <si>
    <t>여주직할 용배수로 퇴적물 제거공사</t>
  </si>
  <si>
    <t>경기지역본부 여주이천지사 수자원관리부</t>
  </si>
  <si>
    <t>이윤희</t>
  </si>
  <si>
    <t>031-887-7541</t>
  </si>
  <si>
    <t>이천지소 용배수로 퇴적물 제거공사</t>
  </si>
  <si>
    <t>양수장(덕평, 용풍) 기계설비 보수공사</t>
  </si>
  <si>
    <t>구자욱</t>
  </si>
  <si>
    <t>031-887-7580</t>
  </si>
  <si>
    <t>윤숭녕</t>
  </si>
  <si>
    <t>031-887-7531</t>
  </si>
  <si>
    <t>원부저수지 취수문 보수공사</t>
  </si>
  <si>
    <t>양수장(당진) 전기설비 보수공사</t>
  </si>
  <si>
    <t>이성주</t>
  </si>
  <si>
    <t>031-887-7576</t>
  </si>
  <si>
    <t>굴암용수간선등 수로보수공사</t>
  </si>
  <si>
    <t>점동면 공공청사 복합 건립사업 건축공사</t>
  </si>
  <si>
    <t>죽당2리 마을문화창고 신축공사</t>
  </si>
  <si>
    <t>처리 마을만들기사업 기초생활기반 확충공사</t>
  </si>
  <si>
    <t>장호원용수간선등 수문교체공사</t>
  </si>
  <si>
    <t>점동면 공공청사 복합 건립사업 전기공사</t>
  </si>
  <si>
    <t>점동면 공공청사 복합 건립사업 소방공사</t>
  </si>
  <si>
    <t>당산2리 취약지역개조사업 건축공사</t>
  </si>
  <si>
    <t>당산2리 취약지역개조사업 전기공사</t>
  </si>
  <si>
    <t>당산2리 취약지역개조사업 통신공사</t>
  </si>
  <si>
    <t>광대2리 마을만들기사업 조성공사</t>
  </si>
  <si>
    <t>광대2리 마을만들기사업 전기공사</t>
  </si>
  <si>
    <t>장천4리 마을만들기사업 경관개선공사</t>
  </si>
  <si>
    <t>월포2리 마을만들기사업 건축공사</t>
  </si>
  <si>
    <t>북내지구 다목적농촌용수개발사업</t>
  </si>
  <si>
    <t>김봉준</t>
  </si>
  <si>
    <t>031-887-7503</t>
  </si>
  <si>
    <t>옥촌2리 및 상구1리 취약지역개조사업 건축공사</t>
  </si>
  <si>
    <t>옥촌2리 및 상구1리 취약지역개조사업 전기공사</t>
  </si>
  <si>
    <t>가남 청소년문화의집 건축공사</t>
  </si>
  <si>
    <t>임이수</t>
  </si>
  <si>
    <t>성호저수지 습지 수생식물 풀깍기 공사</t>
  </si>
  <si>
    <t xml:space="preserve"> </t>
  </si>
  <si>
    <t>금사면 기초생활거점사업 경관개선공사</t>
  </si>
  <si>
    <t>031-887-7524</t>
  </si>
  <si>
    <t>지월2리 마을만들기사업</t>
  </si>
  <si>
    <t>경기지역본부 양평광주서울지사 지역개발부</t>
  </si>
  <si>
    <t>박해진</t>
  </si>
  <si>
    <t>031-770-8032</t>
  </si>
  <si>
    <t>최영범</t>
  </si>
  <si>
    <t>031-770-8051</t>
  </si>
  <si>
    <t>용두2리 취약지역생활여건개조사업</t>
  </si>
  <si>
    <t>경기지역본부 화성수원지사 지역개발부</t>
  </si>
  <si>
    <t>임영수</t>
  </si>
  <si>
    <t>031-240-4923</t>
  </si>
  <si>
    <t>반월지구 수리시설개보수사업 전기공사</t>
  </si>
  <si>
    <t>장안2지구 수리시설개보수사업 토목공사</t>
  </si>
  <si>
    <t>미정</t>
  </si>
  <si>
    <t>경기지역본부 화성수원지사 수자원관리부</t>
  </si>
  <si>
    <t>김재형</t>
  </si>
  <si>
    <t>031-240-4951</t>
  </si>
  <si>
    <t>매곡양수장외 3개소 펌프 수리 공사</t>
  </si>
  <si>
    <t>이화2양수장 노후 판넬 교체공사</t>
  </si>
  <si>
    <t>문진솔</t>
  </si>
  <si>
    <t>031-240-4925</t>
  </si>
  <si>
    <t>2021년도 연천지역 퇴적물 제거사업</t>
  </si>
  <si>
    <t>경기지역본부 연천포천가평지사 수자원관리부</t>
  </si>
  <si>
    <t>윤건호</t>
  </si>
  <si>
    <t>031-860-8910</t>
  </si>
  <si>
    <t>2021년도 포천지역 퇴적물 제거사업</t>
  </si>
  <si>
    <t>2021년도 연천지역 소규모 보수공사</t>
  </si>
  <si>
    <t>대성1리 마을만들기사업 문화복지관 증축</t>
  </si>
  <si>
    <t>경기지역본부 연천포천가평지사 지역개발부</t>
  </si>
  <si>
    <t>최원우</t>
  </si>
  <si>
    <t>031-860-8940</t>
  </si>
  <si>
    <t>2021년도 포천지역 소규모 보수공사</t>
  </si>
  <si>
    <t>신동혁</t>
  </si>
  <si>
    <t>031-860-8947</t>
  </si>
  <si>
    <t>2021년도 소규모 수문 보수공사</t>
  </si>
  <si>
    <t>2021년 금촌지구 상반기 소규모보수공사</t>
  </si>
  <si>
    <t>경기지역본부 파주시사 수자원관리부</t>
  </si>
  <si>
    <t>신순하</t>
  </si>
  <si>
    <t>031-950-3261</t>
  </si>
  <si>
    <t>2021년 상반기 소규모보수공사(수문)</t>
  </si>
  <si>
    <t>2021년 금촌지구 하반기 소규모보수공사</t>
  </si>
  <si>
    <t>2021년 하반기 소규모보수공사(수문)</t>
  </si>
  <si>
    <t>효촌저수지 CCTV 설치공사</t>
  </si>
  <si>
    <t>양재운</t>
  </si>
  <si>
    <t>031-950-3282</t>
  </si>
  <si>
    <t>마장호수 수변산책로 조성사업</t>
  </si>
  <si>
    <t>경기지역본부 파주지사 지역개발부</t>
  </si>
  <si>
    <t>김동환</t>
  </si>
  <si>
    <t>031-950-3241</t>
  </si>
  <si>
    <t>오금지구 수리시설개보수사업 전기공사</t>
  </si>
  <si>
    <t>경기지역본부 고양지사 수자원관리부</t>
  </si>
  <si>
    <t>이참범</t>
  </si>
  <si>
    <t>031-929-9432</t>
  </si>
  <si>
    <t>고양장항 공공주택지구 대체시설 설치사업 토목공사</t>
  </si>
  <si>
    <t>한건용</t>
  </si>
  <si>
    <t>031-929-9468</t>
  </si>
  <si>
    <t>고양영상밸리 및 일산테크노밸리 대체시설 설치사업 토목공사</t>
  </si>
  <si>
    <t>흥황지구 국가관리방조제개보수사업</t>
  </si>
  <si>
    <t>인천광역시</t>
  </si>
  <si>
    <t>경기지역본부 강화옹진지사 지역개발부</t>
  </si>
  <si>
    <t>김정자</t>
  </si>
  <si>
    <t>032-930-2529</t>
  </si>
  <si>
    <t>난정양수장 횡축사류펌프 1호기 보수공사</t>
  </si>
  <si>
    <t>경기지역본부 강화옹진지사 수자원관리부</t>
  </si>
  <si>
    <t>김지철</t>
  </si>
  <si>
    <t>032-930-2547</t>
  </si>
  <si>
    <t>진남양수장외 2개소 기계보수공사</t>
  </si>
  <si>
    <t>안병준</t>
  </si>
  <si>
    <t>032-930-2545</t>
  </si>
  <si>
    <t>농업생산기반시설 분수문설치공사</t>
  </si>
  <si>
    <t>고구지구 농업용수 수질개선사업 토목공사</t>
  </si>
  <si>
    <t>이성원</t>
  </si>
  <si>
    <t>032-930-2543</t>
  </si>
  <si>
    <t>난정지구 농업용수 수질개선사업 토목공사</t>
  </si>
  <si>
    <t>고구지구 농업용수 수질개선사업 전기공사</t>
  </si>
  <si>
    <t>강인근</t>
  </si>
  <si>
    <t>032-930-2546</t>
  </si>
  <si>
    <t>난정지구 농업용수 수질개선사업 전기공사</t>
  </si>
  <si>
    <t>교산지구 국가관리방조제개보수사업</t>
  </si>
  <si>
    <t>길상지구 배수개선사업</t>
  </si>
  <si>
    <t>세어도 어촌뉴딜300사업 토목공사</t>
  </si>
  <si>
    <t>경기지역본부 김포지사 지역개발부</t>
  </si>
  <si>
    <t>인베드로</t>
  </si>
  <si>
    <t>031-980-8162</t>
  </si>
  <si>
    <t>성동지구 수리시설개보수사업</t>
  </si>
  <si>
    <t>유효상</t>
  </si>
  <si>
    <t>031-980-8163</t>
  </si>
  <si>
    <t>대양지구 수리시설개보수사업</t>
  </si>
  <si>
    <t>경기지역본부 김포지사 수자원관리부</t>
  </si>
  <si>
    <t>이동재</t>
  </si>
  <si>
    <t>031-980-8161</t>
  </si>
  <si>
    <t>최경환</t>
  </si>
  <si>
    <t>031-980-8140</t>
  </si>
  <si>
    <t>한산지구 배수개선사업</t>
  </si>
  <si>
    <t>경기지역본부 평택지사 지역개발부</t>
  </si>
  <si>
    <t>김동목</t>
  </si>
  <si>
    <t>031-680-5612</t>
  </si>
  <si>
    <t xml:space="preserve">삼정지구 배수개선사업 </t>
  </si>
  <si>
    <t>이동지구 치수능력확대사업</t>
  </si>
  <si>
    <t>신영생</t>
  </si>
  <si>
    <t>031-680-5671</t>
  </si>
  <si>
    <t>노양지구 수리시설개보수사업</t>
  </si>
  <si>
    <t>031-680-5643</t>
  </si>
  <si>
    <t>방림지구 지표수보강개발사업</t>
  </si>
  <si>
    <t>권관항 어촌뉴딜300사업</t>
  </si>
  <si>
    <t>김현정</t>
  </si>
  <si>
    <t>031-680-5645</t>
  </si>
  <si>
    <t>삼죽면 기초생활거점육성사업 공감센터 신축공사</t>
  </si>
  <si>
    <t>경기지역본부 안성지사 지역개발부</t>
  </si>
  <si>
    <t>진미선</t>
  </si>
  <si>
    <t>031-678-3581</t>
  </si>
  <si>
    <t>031-678-3582</t>
  </si>
  <si>
    <t>031-678-3583</t>
  </si>
  <si>
    <t>삼죽면 기초생활거점육성사업 토목(조경)공사</t>
  </si>
  <si>
    <t>031-678-3584</t>
  </si>
  <si>
    <t>양기보 바닥보호공 및 호안공 보수공사</t>
  </si>
  <si>
    <t>경기지역본부 안성지사 수자원관리부</t>
    <phoneticPr fontId="2" type="noConversion"/>
  </si>
  <si>
    <t>홍도원</t>
  </si>
  <si>
    <t>031-678-3553</t>
  </si>
  <si>
    <t>지사 관내 용배수로 퇴적물제거공사</t>
  </si>
  <si>
    <t>농촌저수지 외제측 사면보호공사</t>
  </si>
  <si>
    <t>동부지소 관내 용배수로 수문보수공사</t>
  </si>
  <si>
    <t>저수지 둘레길 등 정비공사(1차)</t>
  </si>
  <si>
    <t>저수지 둘레길 등 정비공사(2차)</t>
  </si>
  <si>
    <t>신계배수장 등 6개소 조명설비공사</t>
  </si>
  <si>
    <t>박호준</t>
  </si>
  <si>
    <t>031-678-3560</t>
  </si>
  <si>
    <t>계명양수장 등 3개소 건축시설 보수공사</t>
  </si>
  <si>
    <t>백신지구 다목적농촌용수개발사업</t>
  </si>
  <si>
    <t>이대희</t>
  </si>
  <si>
    <t>031-887-7510</t>
  </si>
  <si>
    <t>매양지구 지표수보강개발사업</t>
  </si>
  <si>
    <t>이재인</t>
  </si>
  <si>
    <t>031-887-7534</t>
  </si>
  <si>
    <t>가남읍 태평문화공원 조성사업 건축공사</t>
  </si>
  <si>
    <t>가남읍 태평문화공원 조성사업 전기공사</t>
  </si>
  <si>
    <t>가남읍 태평문화공원 조성사업 소방공사</t>
  </si>
  <si>
    <t>가남읍 태평문화공원 조성사업 통신공사</t>
  </si>
  <si>
    <t>오학지구 수리시설개보수사업</t>
  </si>
  <si>
    <t>신현일</t>
  </si>
  <si>
    <t>031-887-7536</t>
  </si>
  <si>
    <t>흥백지구 수리시설개보수사업</t>
  </si>
  <si>
    <t>백사지구 농업용수관로 정비사업</t>
  </si>
  <si>
    <t>원부지구 배수개선사업</t>
  </si>
  <si>
    <t>원부용풍지구 수리시설개보수</t>
  </si>
  <si>
    <t>총곡지구 수리시설개보수</t>
  </si>
  <si>
    <t>장호원지구 수리시설개보수사업</t>
  </si>
  <si>
    <t>대어지구 수리시설개보수사업 토목공사</t>
  </si>
  <si>
    <t>개천지구 수리시설개보수사업 토목공사</t>
  </si>
  <si>
    <t>박성민</t>
  </si>
  <si>
    <t>031-770-8043</t>
  </si>
  <si>
    <t>독정지구 배수개선사업</t>
  </si>
  <si>
    <t>서영천</t>
  </si>
  <si>
    <t>031-240-4850</t>
  </si>
  <si>
    <t>백운지구 수리시설개보수사업</t>
  </si>
  <si>
    <t>석천지구 수리시설개보수사업</t>
  </si>
  <si>
    <t>보통지구 영농한해특별대책지원사업</t>
  </si>
  <si>
    <t>덕우지구 수리시설개보수사업</t>
  </si>
  <si>
    <t>매화지구 수리시설개보수사업</t>
  </si>
  <si>
    <t>서랑지구 수리시설개보수사업</t>
  </si>
  <si>
    <t>김규성</t>
  </si>
  <si>
    <t>031-240-4921</t>
  </si>
  <si>
    <t>기산지구 수리시설개보수사업</t>
  </si>
  <si>
    <t>이창학</t>
  </si>
  <si>
    <t>031-860-8942</t>
  </si>
  <si>
    <t>고궁지구 수리시설개보수사업</t>
  </si>
  <si>
    <t>김성주</t>
  </si>
  <si>
    <t>031-860-8944</t>
  </si>
  <si>
    <t>상천저수지 보수보강공사</t>
  </si>
  <si>
    <t>이도인</t>
  </si>
  <si>
    <t>031-860-8943</t>
  </si>
  <si>
    <t>영북지구 수리시설개보수사업</t>
  </si>
  <si>
    <t>파주센트럴밸리 일반산업단지 농업대체시설조성사업 토목공사</t>
  </si>
  <si>
    <t>민승재</t>
  </si>
  <si>
    <t>031-950-3288</t>
  </si>
  <si>
    <t>신원봉지구 수리시설개보수사업 토목공사</t>
  </si>
  <si>
    <t>정재민</t>
  </si>
  <si>
    <t>031-950-3253</t>
  </si>
  <si>
    <t>임진강수계 농촌용수공급사업 토목공사</t>
  </si>
  <si>
    <t>전승백</t>
  </si>
  <si>
    <t>031-350-3244</t>
  </si>
  <si>
    <t>운정3지구 농업관련대체시설 설치사업 토목공사</t>
  </si>
  <si>
    <t>신동명</t>
  </si>
  <si>
    <t>031-950-3254</t>
  </si>
  <si>
    <t>장파2지구 수리시설개보수사업 토목공사</t>
  </si>
  <si>
    <t>장파지구 수리시설개보수사업 토목공사</t>
  </si>
  <si>
    <t>장파지구 수리시설개보수사업 전기공사</t>
  </si>
  <si>
    <t>금파지구 수리시설개보수사업 토목공사</t>
  </si>
  <si>
    <t>금파지구 수리시설개보수사업 전기공사</t>
  </si>
  <si>
    <t>오금지구 수리시설개보수사업 토목공사</t>
  </si>
  <si>
    <t>마지2지구 수리시설개보수사업 토목공사</t>
  </si>
  <si>
    <t>기산저수지 수변산책로조성사업 토목공사</t>
  </si>
  <si>
    <t>기산저수지 수변산책로조성사업 전기공사</t>
  </si>
  <si>
    <t>송촌지구 대구획경지정리사업 토목공사</t>
  </si>
  <si>
    <t>맨박골천 소하천정비사업 토목공사</t>
  </si>
  <si>
    <t>장정지구 배수개선사업 토목공사</t>
  </si>
  <si>
    <t>최재훈</t>
  </si>
  <si>
    <t>031-950-3252</t>
  </si>
  <si>
    <t>발랑지구 지표수보강개발 토목공사</t>
  </si>
  <si>
    <t>발랑지구 지표수보강개발 전기공사</t>
  </si>
  <si>
    <t>탄현지구 지표수보강개발 토목공사</t>
  </si>
  <si>
    <t>군자지구 수리시설개보수사업 토목공사</t>
  </si>
  <si>
    <t>문지은</t>
  </si>
  <si>
    <t>031-929-9436</t>
  </si>
  <si>
    <t>신미지구 수리시설개보수사업 토목공사</t>
  </si>
  <si>
    <t>신미지구 수리시설개보수사업 전기공사</t>
  </si>
  <si>
    <t>휴암지구 배수개선사업 토목공사</t>
  </si>
  <si>
    <t>벽제지구 수리시설개보수사업 토목공사</t>
  </si>
  <si>
    <t>고려지구 농업용수 수질개선사업 토목공사</t>
  </si>
  <si>
    <t>고려지구 농업용수 수질개선사업 전기공사</t>
  </si>
  <si>
    <t>삼산지구 대구획경지정리 토목공사</t>
  </si>
  <si>
    <t>이중호</t>
  </si>
  <si>
    <t>032-930-2522</t>
  </si>
  <si>
    <t>고구지구 수리시설개보수사업 토목공사</t>
  </si>
  <si>
    <t>강화지구 다목적농촌용수개발사업 토목공사</t>
  </si>
  <si>
    <t>이진국</t>
  </si>
  <si>
    <t>032-930-2525</t>
  </si>
  <si>
    <t>032-930-2526</t>
  </si>
  <si>
    <t>황청하도지구 수리시설개보수사업 토목공사</t>
  </si>
  <si>
    <t>김종만</t>
  </si>
  <si>
    <t>032-930-2523</t>
  </si>
  <si>
    <t>황청하도지구 수리시설개보수사업 전기공사</t>
  </si>
  <si>
    <t>강화(옥림,용정)하수관로 정비공사 토목공사</t>
  </si>
  <si>
    <t>강화(옥림,용정)하수관로 정비공사 전기공사</t>
  </si>
  <si>
    <t>장천일</t>
  </si>
  <si>
    <t>032-930-2542</t>
  </si>
  <si>
    <t>월하지구 수리시설개보수사업 토목공사</t>
  </si>
  <si>
    <t>개화마을 산책로조성사업 토목공사</t>
  </si>
  <si>
    <t>대곡동양지구 수리시설개보수사업</t>
  </si>
  <si>
    <t>여월천 생태하천 복원사업 토목공사</t>
  </si>
  <si>
    <t>윤혁</t>
  </si>
  <si>
    <t>031-980-8152</t>
  </si>
  <si>
    <t>오산천지구 직방류수로설치사업</t>
  </si>
  <si>
    <t>이계평</t>
  </si>
  <si>
    <t>031-680-5644</t>
  </si>
  <si>
    <t>오산간선 대체시설설치사업</t>
  </si>
  <si>
    <t>계양지구 수리시설개보수사업</t>
  </si>
  <si>
    <t>이숙영</t>
  </si>
  <si>
    <t>031-680-5657</t>
  </si>
  <si>
    <t>숙성지구 수리시설개보수사업</t>
  </si>
  <si>
    <t>봉무지구 영농한해특별대책지원사업</t>
  </si>
  <si>
    <t>사창지구 영농한해특별대책지원사업</t>
  </si>
  <si>
    <t>황규섭</t>
  </si>
  <si>
    <t>031-680-5642</t>
  </si>
  <si>
    <t>연화2지구 수리시설개보수사업</t>
  </si>
  <si>
    <t>서동규</t>
  </si>
  <si>
    <t>기흥지구 농업용수 수질개선사업</t>
  </si>
  <si>
    <t>홍원지구 지표수보강개발사업</t>
  </si>
  <si>
    <t>기흥 순환산책로 조성사업(5단계)</t>
  </si>
  <si>
    <t>신영지구 수리시설개보수사업</t>
  </si>
  <si>
    <t>석정지구 수리시설개보수사업</t>
  </si>
  <si>
    <t xml:space="preserve">아산호-금광마둔지 농촌용수이용체계재편사업 토목공사
</t>
    <phoneticPr fontId="2" type="noConversion"/>
  </si>
  <si>
    <t>백승출</t>
  </si>
  <si>
    <t>031-678-3547</t>
  </si>
  <si>
    <t>아산호-금광마둔지 농촌용수이용체계재편사업 전기공사</t>
    <phoneticPr fontId="2" type="noConversion"/>
  </si>
  <si>
    <t>동신지구 대구획경지정리사업 토목공사</t>
    <phoneticPr fontId="2" type="noConversion"/>
  </si>
  <si>
    <t>00112312341234123</t>
    <phoneticPr fontId="2" type="noConversion"/>
  </si>
  <si>
    <t>00112312341234123</t>
    <phoneticPr fontId="2" type="noConversion"/>
  </si>
  <si>
    <t>김봉수</t>
    <phoneticPr fontId="2" type="noConversion"/>
  </si>
  <si>
    <t>031-678-3580</t>
    <phoneticPr fontId="2" type="noConversion"/>
  </si>
  <si>
    <t>구사지구 수리시설개보수사업 토목공사</t>
    <phoneticPr fontId="2" type="noConversion"/>
  </si>
  <si>
    <t>윤태호</t>
    <phoneticPr fontId="2" type="noConversion"/>
  </si>
  <si>
    <t>031-678-3555</t>
    <phoneticPr fontId="2" type="noConversion"/>
  </si>
  <si>
    <t>청마지구 수리시설개보수사업 토목공사</t>
    <phoneticPr fontId="2" type="noConversion"/>
  </si>
  <si>
    <t>용담지구 수리시설개보수사업 토목공사</t>
    <phoneticPr fontId="2" type="noConversion"/>
  </si>
  <si>
    <t>2021년 경기지역본부 수질자동측정망 제조.구매.설치</t>
  </si>
  <si>
    <t>수질자동측정시설</t>
  </si>
  <si>
    <t>수질측정</t>
  </si>
  <si>
    <t>경기지역본부 수자원관리부</t>
  </si>
  <si>
    <t>김상진</t>
  </si>
  <si>
    <t>031-250-3077</t>
  </si>
  <si>
    <t>경기2지구 농업용수관리자동화사업</t>
  </si>
  <si>
    <t>시스템</t>
  </si>
  <si>
    <t>김영환</t>
  </si>
  <si>
    <t>031-250-3065</t>
  </si>
  <si>
    <t>CCTV</t>
  </si>
  <si>
    <t>대</t>
  </si>
  <si>
    <t>수문권양기</t>
  </si>
  <si>
    <t>-</t>
  </si>
  <si>
    <t>련</t>
  </si>
  <si>
    <t>백사지구 농업용수관로정비</t>
  </si>
  <si>
    <t>PE관</t>
  </si>
  <si>
    <t>점동지구 다목적농촌용수개발사업</t>
  </si>
  <si>
    <t>폴리엔틸렌피복강관</t>
  </si>
  <si>
    <t>용수관로</t>
  </si>
  <si>
    <t>밸브류</t>
  </si>
  <si>
    <t>오학지구 수리시설개보수사업 레미콘</t>
  </si>
  <si>
    <t>공사</t>
  </si>
  <si>
    <t>m3</t>
  </si>
  <si>
    <t>원부지구 배수개선</t>
  </si>
  <si>
    <t>수배전반</t>
  </si>
  <si>
    <t>흥백지구 수리시설개보수사업 레미콘</t>
  </si>
  <si>
    <t>흥백지구 수리시설개보수사업 철근</t>
  </si>
  <si>
    <t>톤</t>
  </si>
  <si>
    <t>장호원지구 수리시설개보수</t>
  </si>
  <si>
    <t>축조블럭</t>
  </si>
  <si>
    <t>EA</t>
  </si>
  <si>
    <t>강관</t>
  </si>
  <si>
    <t>kg</t>
  </si>
  <si>
    <t>반월지구 수리시설개보수사업 지급자재(철근)</t>
  </si>
  <si>
    <t>이형봉강철근</t>
  </si>
  <si>
    <t>19.186, 2.07</t>
  </si>
  <si>
    <t>반월지구 수리시설개보수사업 지급자재(레미콘)</t>
  </si>
  <si>
    <t>53.0, 55.0, 262.0</t>
  </si>
  <si>
    <t>반월지구 수리시설개보수사업 지급자재(강관)</t>
  </si>
  <si>
    <t>폴리에틸렌 피복강관</t>
  </si>
  <si>
    <t>식생호안블록</t>
  </si>
  <si>
    <t>㎡</t>
  </si>
  <si>
    <t>가드레일</t>
  </si>
  <si>
    <t>자동화공사</t>
  </si>
  <si>
    <t>1식</t>
  </si>
  <si>
    <t>비상수문</t>
  </si>
  <si>
    <t>국가계약법시행령제26조제1항제4호</t>
    <phoneticPr fontId="2" type="noConversion"/>
  </si>
  <si>
    <t>시멘트</t>
  </si>
  <si>
    <t>그라우팅</t>
  </si>
  <si>
    <t>여수토</t>
  </si>
  <si>
    <t>용배수로관</t>
  </si>
  <si>
    <t>관수로</t>
  </si>
  <si>
    <t>가평읍 농촌중심지활성화사업 가평 상생가로 조성사업</t>
  </si>
  <si>
    <t>조경설계용역</t>
  </si>
  <si>
    <t>조경</t>
  </si>
  <si>
    <t>가평읍 농촌중심지활성화사업 영상정보디스플레이 설치</t>
  </si>
  <si>
    <t>영상정보디스플레이</t>
  </si>
  <si>
    <t>편의</t>
  </si>
  <si>
    <t>가평읍 농촌중심지활성화사업 찾아가는 이동장난감 도서관</t>
  </si>
  <si>
    <t>중형승합차</t>
  </si>
  <si>
    <t>가평읍 농촌중심지활성화사업 찾아가는 행복버스</t>
  </si>
  <si>
    <t xml:space="preserve">신원봉지구 수리시설개보수사업 </t>
  </si>
  <si>
    <t>구조물</t>
  </si>
  <si>
    <t>이형봉강(SD400)</t>
  </si>
  <si>
    <t>철근콘크리트용배수로관(보강수로관, 무개생태)</t>
  </si>
  <si>
    <t>용수로</t>
  </si>
  <si>
    <t>철근콘크리트용배수로관(이형수로관, 생태탈출양방향)</t>
  </si>
  <si>
    <t>철근콘크리트용배수로관(보강수로관)</t>
  </si>
  <si>
    <t>장파2지구 수리시설개보수사업</t>
  </si>
  <si>
    <t>철근콘크리트용배수로관(조립식개거)</t>
  </si>
  <si>
    <t>이형봉강</t>
  </si>
  <si>
    <t>원심력철근콘크리트관</t>
  </si>
  <si>
    <t>임진강수계 농촌용수공급사업</t>
  </si>
  <si>
    <t>폴리에틸렌피복강관</t>
  </si>
  <si>
    <t>도수로</t>
  </si>
  <si>
    <t>031-950-3244</t>
  </si>
  <si>
    <t>철근콘크리트벤치플룸관</t>
  </si>
  <si>
    <t xml:space="preserve">기산저수지 수변산책로조성사업 데크 1구간 </t>
  </si>
  <si>
    <t>데크로드</t>
  </si>
  <si>
    <t>국가계약법 시행령 제26조 제1항 제3호 가목</t>
  </si>
  <si>
    <t>금파지구 수리시설개보수사업(레미콘)</t>
  </si>
  <si>
    <t>금파지구 수리시설개보수사업(펌프)</t>
  </si>
  <si>
    <t>사류펌프</t>
  </si>
  <si>
    <t>기계</t>
  </si>
  <si>
    <t>금파지구 수리시설개보수사업(밸브)</t>
  </si>
  <si>
    <t>버터플라이밸브</t>
  </si>
  <si>
    <t>금파지구 수리시설개보수사업(수배전반)</t>
  </si>
  <si>
    <t xml:space="preserve">폐쇄형배전반 </t>
  </si>
  <si>
    <t>송촌지구 대구획경지정리사업 지급자재(레미콘)</t>
  </si>
  <si>
    <t>송촌지구 대구획경지정리사업 지급자재(철근)</t>
  </si>
  <si>
    <t>송촌지구 대구획경지정리사업 지급자재(수로관)</t>
  </si>
  <si>
    <t>송촌지구 대구획경지정리사업 지급자재(일체식분수문)</t>
  </si>
  <si>
    <t>일체식분수문</t>
  </si>
  <si>
    <t>조</t>
  </si>
  <si>
    <t>맨박골천 소하천정비사업 지급자재(레미콘)</t>
  </si>
  <si>
    <t>맨박골천 소하천정비사업 지급자재(철근)</t>
  </si>
  <si>
    <t>맨박골천 소하천정비사업 지급자재(산수뷰)</t>
  </si>
  <si>
    <t>산수뷰</t>
  </si>
  <si>
    <t>ea</t>
  </si>
  <si>
    <t>맨박골천 소하천정비사업 지급자재(축조블럭)</t>
  </si>
  <si>
    <t>맨박골천 소하천정비사업 지급자재(수로관)</t>
  </si>
  <si>
    <t>맨박골천 소하천정비사업 지급자재(교량난간)</t>
  </si>
  <si>
    <t>교량난간</t>
  </si>
  <si>
    <t>마정리 구거정비사업 지급자재(레미콘)</t>
  </si>
  <si>
    <t>조은별</t>
  </si>
  <si>
    <t>031-950-3251</t>
  </si>
  <si>
    <t>마정리 구거정비사업 지급자재(건널목 수로관)</t>
  </si>
  <si>
    <t>건널목수로관</t>
  </si>
  <si>
    <t>마정리 구거정비사업 지급자재(수로관)</t>
  </si>
  <si>
    <t>장정지구 배수개선사업</t>
  </si>
  <si>
    <t>M3</t>
  </si>
  <si>
    <t>TN</t>
  </si>
  <si>
    <t>발랑지구 지표수보강개발사업</t>
  </si>
  <si>
    <t>PE강관</t>
  </si>
  <si>
    <t>M</t>
  </si>
  <si>
    <t>수중펌프</t>
  </si>
  <si>
    <t>탄현지구 지표수보강개발사업</t>
  </si>
  <si>
    <t>개거덮개</t>
  </si>
  <si>
    <t>고양장항 공공주택지구 대체시설 설치사업</t>
  </si>
  <si>
    <t>조립식철근콘크리트암거블록</t>
  </si>
  <si>
    <t>로터리식 자동제진기</t>
  </si>
  <si>
    <t>제진기</t>
  </si>
  <si>
    <t>국가계약법시행령 제26조 제1항제3호 마목</t>
    <phoneticPr fontId="2" type="noConversion"/>
  </si>
  <si>
    <t>고양영상밸리 및 일산테크노밸리 대체시설 설치사업</t>
  </si>
  <si>
    <t>고려지구 농업용수 수질개선사업</t>
  </si>
  <si>
    <t>목재난간</t>
  </si>
  <si>
    <t>삼산지구 대구획경지정리사업</t>
  </si>
  <si>
    <t>철근(SD400)</t>
  </si>
  <si>
    <t>Ton</t>
  </si>
  <si>
    <t>강화지구 다목적농촌용수개발사업</t>
  </si>
  <si>
    <t xml:space="preserve">강화(옥림,용정)하수관로 정비공사 </t>
  </si>
  <si>
    <t>포장</t>
  </si>
  <si>
    <t>아스콘</t>
  </si>
  <si>
    <t>pc맨홀(원형1호)</t>
  </si>
  <si>
    <t>맨홀</t>
  </si>
  <si>
    <t>철근콘크리트 용,배수로관</t>
  </si>
  <si>
    <t>농업용삽자루문비</t>
  </si>
  <si>
    <t>일체식 렉크형수문</t>
  </si>
  <si>
    <t>수중모터 기계</t>
  </si>
  <si>
    <t>간이양수장</t>
  </si>
  <si>
    <t>외포 소규모 공공하수처리시설 설치사업</t>
  </si>
  <si>
    <t>강종구</t>
  </si>
  <si>
    <t>PVC이중벽관</t>
  </si>
  <si>
    <t>내충격PVC하수관</t>
  </si>
  <si>
    <t>조립형PC맨홀</t>
  </si>
  <si>
    <t>조립식PC맨홀(소형)</t>
  </si>
  <si>
    <t>조립식PC맨홀(1호)</t>
  </si>
  <si>
    <t>오수받이</t>
  </si>
  <si>
    <t>맨홀뚜껑</t>
  </si>
  <si>
    <t>아스팔트콘크리트</t>
  </si>
  <si>
    <t>TON</t>
  </si>
  <si>
    <t>혼합골재</t>
  </si>
  <si>
    <t>보강수로관</t>
  </si>
  <si>
    <t xml:space="preserve">m </t>
  </si>
  <si>
    <t>메쉬휀스</t>
  </si>
  <si>
    <t>경간</t>
  </si>
  <si>
    <t>032-930-2527</t>
  </si>
  <si>
    <t xml:space="preserve">황청하도지구 수리시설개보수사업 </t>
  </si>
  <si>
    <t>여방수로</t>
  </si>
  <si>
    <t>옹벽용ICP말뚝</t>
  </si>
  <si>
    <t>흙막이</t>
  </si>
  <si>
    <t>개화마을 산책로조성사업</t>
  </si>
  <si>
    <t>철근콘크리트용배수로관</t>
  </si>
  <si>
    <t>여월천 생태하천 복원사업</t>
  </si>
  <si>
    <t>디자인난간</t>
  </si>
  <si>
    <t>철제가드레일</t>
  </si>
  <si>
    <t>동부지소 춘계 유지관리사업</t>
  </si>
  <si>
    <t>서부지소 춘계 유지관리사업</t>
  </si>
  <si>
    <t>설비</t>
  </si>
  <si>
    <t>식생돌망태</t>
  </si>
  <si>
    <t>사면보강</t>
  </si>
  <si>
    <t>메시형울타리</t>
  </si>
  <si>
    <t>안전휀스</t>
  </si>
  <si>
    <t>수문</t>
  </si>
  <si>
    <t>경기지역본부 평택지사 수자원관리부</t>
  </si>
  <si>
    <t>김원준</t>
  </si>
  <si>
    <t>031-680-5675</t>
  </si>
  <si>
    <t>국가계약법 시행령 제26조 제1항 제4호 가,나목</t>
  </si>
  <si>
    <t>디자인휀스</t>
  </si>
  <si>
    <t>방호용</t>
  </si>
  <si>
    <t>펌프</t>
  </si>
  <si>
    <t>양수장</t>
  </si>
  <si>
    <t>전동기</t>
  </si>
  <si>
    <t>아산호-금광마둔지 농촌용수이용체계재편</t>
  </si>
  <si>
    <t>기타울타리</t>
  </si>
  <si>
    <t>박동식</t>
  </si>
  <si>
    <t>031-678-3585</t>
  </si>
  <si>
    <t>밸브실</t>
  </si>
  <si>
    <t>피복강관이음관</t>
  </si>
  <si>
    <t>송수관</t>
  </si>
  <si>
    <t>철근콘크리트용봉강</t>
  </si>
  <si>
    <t>냉난방설치공사</t>
  </si>
  <si>
    <t>태양광발전장치</t>
  </si>
  <si>
    <t>삼죽면 기초생활거점육성사업 토목공사</t>
  </si>
  <si>
    <t>보차도용블럭</t>
  </si>
  <si>
    <t>콘크리트블록</t>
  </si>
  <si>
    <t>031-678-3586</t>
  </si>
  <si>
    <t>보차도경계석</t>
  </si>
  <si>
    <t>031-678-3588</t>
  </si>
  <si>
    <t>국가계약법시행령 제26조제1항제5호가목</t>
  </si>
  <si>
    <t>신규</t>
    <phoneticPr fontId="2" type="noConversion"/>
  </si>
  <si>
    <t>경상남도</t>
  </si>
  <si>
    <t xml:space="preserve">                    -</t>
  </si>
  <si>
    <t xml:space="preserve">                   -</t>
  </si>
  <si>
    <t>비협정</t>
    <phoneticPr fontId="2" type="noConversion"/>
  </si>
  <si>
    <t>자체조달</t>
    <phoneticPr fontId="2" type="noConversion"/>
  </si>
  <si>
    <t>경남2지구 농업용수관리자동화사업 기계공사</t>
  </si>
  <si>
    <t>경남2지구 농업용수관리자동화사업 CCTV 제조 구매 설치</t>
  </si>
  <si>
    <t>수서권역 창조적마을만들기사업 이팝체육공간조성</t>
  </si>
  <si>
    <t xml:space="preserve">                       -</t>
  </si>
  <si>
    <t>경남지역본부 김해양산부산지사 지역개발부</t>
  </si>
  <si>
    <t>장원영</t>
  </si>
  <si>
    <t>055-320-4881</t>
  </si>
  <si>
    <t xml:space="preserve">   </t>
  </si>
  <si>
    <t>경남지역본부 김해양산부산지사 수자원관리부</t>
  </si>
  <si>
    <t>최진용</t>
  </si>
  <si>
    <t>055-320-4855</t>
  </si>
  <si>
    <t>농업생산기반시설지원사업</t>
  </si>
  <si>
    <t>부산광역시</t>
  </si>
  <si>
    <t>김재현</t>
  </si>
  <si>
    <t>055-320-4842</t>
  </si>
  <si>
    <t>농업용수로개선(U형구거)사업</t>
  </si>
  <si>
    <t>조동마을취약지역생활여건개조사업</t>
  </si>
  <si>
    <t>경남지역본부 고성통영거제지사 지역개발부</t>
  </si>
  <si>
    <t>정수용</t>
  </si>
  <si>
    <t>055-670-7043</t>
  </si>
  <si>
    <t>용운마을취약지역생활여건개조사업</t>
  </si>
  <si>
    <t>신촌마을취약지역생활여건개조사업</t>
  </si>
  <si>
    <t>이하현</t>
  </si>
  <si>
    <t>055-670-7039</t>
  </si>
  <si>
    <t>소랑 마을단위특화개발사업</t>
  </si>
  <si>
    <t>김창수</t>
  </si>
  <si>
    <t>055-670-7041</t>
  </si>
  <si>
    <t>용봉지구 배수개선사업 토목공사</t>
  </si>
  <si>
    <t>경남지역본부 진주산청지사 지역개발부</t>
  </si>
  <si>
    <t>양영종</t>
  </si>
  <si>
    <t>055-760-2577</t>
  </si>
  <si>
    <t>온수지구 소규모배수개선사업 토목공사</t>
  </si>
  <si>
    <t>각한지구 소규모배수개선사업 토목공사</t>
  </si>
  <si>
    <t>와룡지구 소규모배수개선사업 토목공사</t>
  </si>
  <si>
    <t>정호지구 소규모배수개선사업 토목공사</t>
  </si>
  <si>
    <t>임재영</t>
  </si>
  <si>
    <t>055-760-2579</t>
  </si>
  <si>
    <t>궁유칠곡지구 수리시설개보수사업</t>
  </si>
  <si>
    <t>경남지역본부 의령지사 지역개발부</t>
  </si>
  <si>
    <t>이성기</t>
  </si>
  <si>
    <t>055-570-6024</t>
  </si>
  <si>
    <t>죽전지구 수리시설개보수사업</t>
  </si>
  <si>
    <t>권혜지구 지방비보조사업 토목공사</t>
  </si>
  <si>
    <t>서정성</t>
  </si>
  <si>
    <t>055-570-6033</t>
  </si>
  <si>
    <t>무곡지구 농어촌취약지역 생활여건개조사업 토목건축공사</t>
  </si>
  <si>
    <t>중촌지구 농어촌취약지역 생활여건개조사업 토목건축공사</t>
  </si>
  <si>
    <t>충청북도</t>
  </si>
  <si>
    <t>지명경쟁</t>
  </si>
  <si>
    <t>의령읍 농촌중심지활성화사업 토목건축공사</t>
  </si>
  <si>
    <t>김민규</t>
  </si>
  <si>
    <t>055-570-6030</t>
  </si>
  <si>
    <t>궁류면 농촌중심지활성화사업 토목건축공사</t>
  </si>
  <si>
    <t>궁류면 농촌중심지활성화사업 전기공사</t>
  </si>
  <si>
    <t>궁류면 농촌중심지활성화사업 통신공사</t>
  </si>
  <si>
    <t>정곡지구 배수개선사업</t>
  </si>
  <si>
    <t>정종훈</t>
  </si>
  <si>
    <t>055-570-6021</t>
  </si>
  <si>
    <t>경남지역본부 함안지사 지역개발부</t>
  </si>
  <si>
    <t>유원효</t>
  </si>
  <si>
    <t>055-580-0335</t>
  </si>
  <si>
    <t>마산 마을만들기사업 토목조경공사</t>
  </si>
  <si>
    <t>양수민</t>
  </si>
  <si>
    <t>055-580-0337</t>
  </si>
  <si>
    <t>중앙 마을만들기사업 토목조경공사</t>
  </si>
  <si>
    <t>박정희</t>
  </si>
  <si>
    <t>055-580-0343</t>
  </si>
  <si>
    <t>운동 마을만들기사업 토목조경공사</t>
  </si>
  <si>
    <t>채대희</t>
  </si>
  <si>
    <t>055-580-0342</t>
  </si>
  <si>
    <t>산인면 기초생활거정육성사업 토목공사</t>
  </si>
  <si>
    <t>한바다지구 소규모배수개선사업 토목공사</t>
  </si>
  <si>
    <t>임성필</t>
  </si>
  <si>
    <t>055-580-0334</t>
  </si>
  <si>
    <t>이령지구 과실전문생산단지 기반조성사업 토목공사</t>
  </si>
  <si>
    <t>백이산권역 창조적마을만들기사업</t>
  </si>
  <si>
    <t>입곡지구 취약지구생활여건개조사업</t>
  </si>
  <si>
    <t>마산 마을만들기사업</t>
  </si>
  <si>
    <t>민선웅</t>
  </si>
  <si>
    <t>055-580-0341</t>
  </si>
  <si>
    <t>사촌내내지구 수리시설개보수사업</t>
  </si>
  <si>
    <t>경남지역본부 함안지사 수자원관리부</t>
  </si>
  <si>
    <t>김용석</t>
  </si>
  <si>
    <t>055-580-0361</t>
  </si>
  <si>
    <t>장성영</t>
  </si>
  <si>
    <t>055-580-0374</t>
  </si>
  <si>
    <t>산서지구 수리시설개보수사업</t>
  </si>
  <si>
    <t>옥천지구 지표수보강개발사업 토목공사</t>
  </si>
  <si>
    <t>경남지역본부 창녕지사 지역개발부</t>
  </si>
  <si>
    <t>옥승호</t>
  </si>
  <si>
    <t>055-530-7731</t>
  </si>
  <si>
    <t>소야산지구 배수개선사업 토목공사</t>
  </si>
  <si>
    <t>동정지구 대구획경지정리사업 토목공사</t>
  </si>
  <si>
    <t>덕곡마을 마을만들기사업 토목건축공사</t>
  </si>
  <si>
    <t>이동엽</t>
  </si>
  <si>
    <t>055-530-7734</t>
  </si>
  <si>
    <t>용산마을 마을만들기사업 토목건축공사</t>
  </si>
  <si>
    <t>우강2구 마을만들기사업 토목공사</t>
  </si>
  <si>
    <t>매전마을 마을만들기사업 토목건축공사</t>
  </si>
  <si>
    <t>봉화마을 마을만들기사업 토목공사</t>
  </si>
  <si>
    <t>작포마을 마을만들기사업 토목공사</t>
  </si>
  <si>
    <t>사창마을 마을만들기사업 토목공사</t>
  </si>
  <si>
    <t>경남지역본부 창녕지사 수자원관리부</t>
  </si>
  <si>
    <t>이수원</t>
  </si>
  <si>
    <t>055-530-7723</t>
  </si>
  <si>
    <t>2021년 수리시설현대화사업</t>
  </si>
  <si>
    <t>동읍1지구 과실전문생산단지 기반조성사업</t>
  </si>
  <si>
    <t>경남지역본부 창원지사 지역개발부</t>
  </si>
  <si>
    <t>김경환</t>
  </si>
  <si>
    <t>055-250-2281</t>
  </si>
  <si>
    <t>동읍2지구 과실전문생산단지 기반조성사업</t>
  </si>
  <si>
    <t>동읍3지구 과실전문생산단지 기반조성사업</t>
  </si>
  <si>
    <t>북면1지구 과실전문생산단지 기반조성사업</t>
  </si>
  <si>
    <t>북면3지구 과실전문생산단지 기반조성사업</t>
  </si>
  <si>
    <t>윤주영</t>
  </si>
  <si>
    <t>055-250-2272</t>
  </si>
  <si>
    <t>동산지구 수리시설개보수사업</t>
  </si>
  <si>
    <t>동읍2지구 과실전문생산단지 기반조성사업 전기공사</t>
  </si>
  <si>
    <t>조정헌</t>
  </si>
  <si>
    <t>055-250-2264</t>
  </si>
  <si>
    <t>동읍3지구 과실전문생산단지 기반조성사업 전기공사</t>
  </si>
  <si>
    <t>북면1지구 과실전문생산단지 기반조성사업 전기공사</t>
  </si>
  <si>
    <t>덕곡지구 수리시설개보수사업</t>
  </si>
  <si>
    <t>경남지역본부 사천지사 지역개발부</t>
  </si>
  <si>
    <t>박달수</t>
  </si>
  <si>
    <t>055-851-8134</t>
  </si>
  <si>
    <t>용현면 농촌중심지 활성화사업</t>
  </si>
  <si>
    <t>자혜지구 지표수보강개발사업</t>
  </si>
  <si>
    <t>서상원</t>
  </si>
  <si>
    <t>055-851-8138</t>
  </si>
  <si>
    <t>기계화경작로 확포장사업</t>
  </si>
  <si>
    <t>병곡면 농촌중심지활성화사업 전기공사</t>
  </si>
  <si>
    <t>경남지역본부 거창함양지사 지역개발부</t>
  </si>
  <si>
    <t>김동기</t>
  </si>
  <si>
    <t>055-940-5531</t>
  </si>
  <si>
    <t>병곡면 농촌중심지활성화사업 통신공사</t>
  </si>
  <si>
    <t>055-940-5532</t>
  </si>
  <si>
    <t>병곡면 농촌중심지활성화사업 소방공사</t>
  </si>
  <si>
    <t>055-940-5533</t>
  </si>
  <si>
    <t>병곡면 농촌중심지활성화사업 토목건축공사</t>
  </si>
  <si>
    <t>055-940-5534</t>
  </si>
  <si>
    <t>오산마을 마을만들기사업 토목건축공사</t>
  </si>
  <si>
    <t>강영성</t>
  </si>
  <si>
    <t>055-940-5545</t>
  </si>
  <si>
    <t>기리마을 마을만들기사업 토목건축공사</t>
  </si>
  <si>
    <t>기리마을 마을만들기사업 전기공사</t>
  </si>
  <si>
    <t>기리마을 마을만들기사업 통신공사</t>
  </si>
  <si>
    <t>회동마을 마을만들기사업 토목건축공사</t>
  </si>
  <si>
    <t>회동마을 마을만들기사업 전기공사</t>
  </si>
  <si>
    <t>고품지구 다목적농촌용수개발사업 토목공사</t>
  </si>
  <si>
    <t>경남지역본부 합천지사 지역개발부</t>
  </si>
  <si>
    <t>김진욱</t>
  </si>
  <si>
    <t>055-930-8166</t>
  </si>
  <si>
    <t>외토지구 소규모배수개선사업 토목공사</t>
  </si>
  <si>
    <t>외토지구 소규모배수개선사업 전기공사</t>
  </si>
  <si>
    <t>초계지구 농촌용수이용체계재편사업 생태공원</t>
  </si>
  <si>
    <t>류원갑</t>
  </si>
  <si>
    <t>055-930-8167</t>
  </si>
  <si>
    <t>하신지구 배수개선사업 원격감시제어시스템 제작설치</t>
  </si>
  <si>
    <t>055-930-8168</t>
  </si>
  <si>
    <t>외사지구 다목적농촌용수개발사업 자동화시스템</t>
  </si>
  <si>
    <t>박성근</t>
  </si>
  <si>
    <t>055-930-8187</t>
  </si>
  <si>
    <t>외사지구 다목적농촌용수개발사업 지능형물관리시스템</t>
  </si>
  <si>
    <t>대동지구 취약지역생활여건개조사업 토목건축공사</t>
  </si>
  <si>
    <t>이강</t>
  </si>
  <si>
    <t>055-930-8170</t>
  </si>
  <si>
    <t>대양권역 창조적마을만들기사업 토목건축공사</t>
  </si>
  <si>
    <t>이재영</t>
  </si>
  <si>
    <t>055-930-8188</t>
  </si>
  <si>
    <t>대양권역 창조적마을만들기사업 전기공사</t>
  </si>
  <si>
    <t>대양권역 창조적마을만들기사업 통신공사</t>
  </si>
  <si>
    <t>대양권역 창조적마을만들기사업 소방공사</t>
  </si>
  <si>
    <t>신전지구 지표수보강개발사업 전기공사</t>
  </si>
  <si>
    <t>경남지역본부 하동남해지사 수자원관리부</t>
  </si>
  <si>
    <t>박해정</t>
  </si>
  <si>
    <t>055-880--5131</t>
  </si>
  <si>
    <t>흥룡양수장 재해복구사업</t>
  </si>
  <si>
    <t>이용호</t>
  </si>
  <si>
    <t>055-880-5151</t>
  </si>
  <si>
    <t>화심배수장 재해복구사업</t>
  </si>
  <si>
    <t>가덕1배수장 재해복구사업</t>
  </si>
  <si>
    <t>경남지역본부 하동남해지사 남해지소</t>
  </si>
  <si>
    <t>이상도</t>
  </si>
  <si>
    <t>070-4484-9436</t>
  </si>
  <si>
    <t>055-864-3725</t>
  </si>
  <si>
    <t>복곡지구 수리시설개보수사업 전기공사</t>
  </si>
  <si>
    <t>죽전지구 지표수보강개발사업 전기공사</t>
  </si>
  <si>
    <t>경남지역본부 하동남해지사 지역개발부</t>
  </si>
  <si>
    <t>김호철</t>
  </si>
  <si>
    <t>055-880-5142</t>
  </si>
  <si>
    <t>최효정</t>
  </si>
  <si>
    <t>055-880-5143</t>
  </si>
  <si>
    <t>악양면 농촌중심지활성화사업 통신공사</t>
  </si>
  <si>
    <t>악양면 농촌중심지활성화사업 소방공사</t>
  </si>
  <si>
    <t>한국농어촌공사 경남지역본부 사옥 건축공사</t>
  </si>
  <si>
    <t>한국농어촌공사 경남지역본부 사옥 전기공사</t>
  </si>
  <si>
    <t>한국농어촌공사 경남지역본부 사옥 통신공사</t>
  </si>
  <si>
    <t>한국농어촌공사 경남지역본부 사옥 소방공사</t>
  </si>
  <si>
    <t>한국농어촌공사 경남지역본부 사옥 건설폐기물처리용역</t>
  </si>
  <si>
    <t>경남1지구 농업용수관리자동화사업 시스템 제조 구매 설치</t>
  </si>
  <si>
    <t>경남1지구 농업용수관리자동화사업 기계공사</t>
  </si>
  <si>
    <t>경남1지구 농업용수관리자동화사업 CCTV 제조 구매 설치</t>
  </si>
  <si>
    <t>경남1지구 농업용수관리자동화사업 CCTV 금속기둥 제조 구매 설치</t>
  </si>
  <si>
    <t>상동권역 토목건축공사</t>
  </si>
  <si>
    <t>이호종</t>
  </si>
  <si>
    <t>055-320-4872</t>
  </si>
  <si>
    <t>상동권역 전기공사</t>
  </si>
  <si>
    <t>주동지구 토목공사</t>
  </si>
  <si>
    <t>제장홍</t>
  </si>
  <si>
    <t>055-320-4883</t>
  </si>
  <si>
    <t>대흥지구 토목공사</t>
  </si>
  <si>
    <t>진영읍 토목건축공사</t>
  </si>
  <si>
    <t>고영백</t>
  </si>
  <si>
    <t>055-320-4876</t>
  </si>
  <si>
    <t>진영읍 전기공사</t>
  </si>
  <si>
    <t>진영읍 통신공사</t>
  </si>
  <si>
    <t>진영읍 소방공사</t>
  </si>
  <si>
    <t>진례면 토목건축공사</t>
  </si>
  <si>
    <t>화양지구 수리시설개보수사업 토목건축공사</t>
  </si>
  <si>
    <t>이태경</t>
  </si>
  <si>
    <t>055-320-4851</t>
  </si>
  <si>
    <t>화양지구 수리시설개보수사업 전기공사</t>
  </si>
  <si>
    <t>예지현</t>
  </si>
  <si>
    <t>055-320-4846</t>
  </si>
  <si>
    <t>장방지구 수리시설개보수사업 토목기계공사</t>
  </si>
  <si>
    <t>장방지구 수리시설개보수사업 전기공사</t>
  </si>
  <si>
    <t>조만지구 수리시설개보수사업 토목기계공사</t>
  </si>
  <si>
    <t>식만지구 수리시설개보수사업 토목공사</t>
  </si>
  <si>
    <t>김현택</t>
  </si>
  <si>
    <t>055-320-4843</t>
  </si>
  <si>
    <t>칠점지구 수리시설개보수사업 토목공사</t>
  </si>
  <si>
    <t>봉림지구 수리시설개보수사업 토목공사</t>
  </si>
  <si>
    <t>금천지구 수리시설개보수사업 토목공사</t>
  </si>
  <si>
    <t>김유경</t>
  </si>
  <si>
    <t>055-320-4845</t>
  </si>
  <si>
    <t>탑곡지구 수리시설개보수사업 토목공사</t>
  </si>
  <si>
    <t>둔치도지구 농업생산기반정비사업 토목공사</t>
  </si>
  <si>
    <t>강서(척골)지구재해예방노후저수지보강공사</t>
  </si>
  <si>
    <t>2020년 김해시 스마트 경영실습 임대농장 조성사업 건축설비공사</t>
  </si>
  <si>
    <t>강병우</t>
  </si>
  <si>
    <t>055-320-4862</t>
  </si>
  <si>
    <t>2020년 김해시 스마트 경영실습 임대농장 조성사업 전기공사</t>
  </si>
  <si>
    <t>장산취약지역생활여건개선사업</t>
  </si>
  <si>
    <t>주동일</t>
  </si>
  <si>
    <t>055-670-7045</t>
  </si>
  <si>
    <t>구만면 농촌중심지 활성화사업</t>
  </si>
  <si>
    <t>마암면 농촌중심지활성화사업 토목건축공사</t>
  </si>
  <si>
    <t>김성훈</t>
  </si>
  <si>
    <t>055-670-7044</t>
  </si>
  <si>
    <t>마암면 농촌중심지활성화사업 전기공사</t>
  </si>
  <si>
    <t>마암면 농촌중심지활성화사업 통신공사</t>
  </si>
  <si>
    <t>마암면 농촌중심지활성화사업 소방공사</t>
  </si>
  <si>
    <t>마암면 농촌중심지활성화사업 경관토목공사</t>
  </si>
  <si>
    <t>마암면 농촌중심지활성화사업 경관 전기공사</t>
  </si>
  <si>
    <t>율포 마을단위특화개발사업 토목건축공사</t>
  </si>
  <si>
    <t>율포 마을단위특화개발사업 전기공사</t>
  </si>
  <si>
    <t>율포 마을단위특화개발사업 통신공사</t>
  </si>
  <si>
    <t>율포 마을단위특화개발사업 소방공사</t>
  </si>
  <si>
    <t>거제시 어촌뉴딜300 워밍업(성포)사업</t>
  </si>
  <si>
    <t>거제시 어촌뉴딜301 워밍업(옥계)사업</t>
  </si>
  <si>
    <t>씨릉섬 출렁다리 조성사업</t>
  </si>
  <si>
    <t>오성지구 다목적농촌용수개발사업</t>
  </si>
  <si>
    <t>방곡지구 다목적농촌용수개발사업</t>
  </si>
  <si>
    <t>허태진</t>
  </si>
  <si>
    <t>055-760-2576</t>
  </si>
  <si>
    <t>신연지구 소규모배수개선사업</t>
  </si>
  <si>
    <t>조만욱</t>
  </si>
  <si>
    <t>055-973-1346</t>
  </si>
  <si>
    <t>묵곡지구 소규모배수개선사업</t>
  </si>
  <si>
    <t>용흥지구 소규모배수개선사업</t>
  </si>
  <si>
    <t>문대지구 배수장증설사업</t>
  </si>
  <si>
    <t>홍정지구 배수개선사업 토목공사</t>
  </si>
  <si>
    <t>홍정지구 배수개선사업 전기공사</t>
  </si>
  <si>
    <t>금호지구 배수개선사업 토목건축기계공사</t>
  </si>
  <si>
    <t>봉수지구 수리시설개보수사업</t>
  </si>
  <si>
    <t>이승빈</t>
  </si>
  <si>
    <t>055-570-6037</t>
  </si>
  <si>
    <t>부림면소재지 종합정비사업</t>
  </si>
  <si>
    <t>김근호</t>
  </si>
  <si>
    <t>055-570-6053</t>
  </si>
  <si>
    <t>정곡면 농촌중심지활성화사업</t>
  </si>
  <si>
    <t>관동권역창조적마을만들기사업</t>
  </si>
  <si>
    <t>055-570-6031</t>
  </si>
  <si>
    <t>055-570-6032</t>
  </si>
  <si>
    <t>석천마을만들기사업</t>
  </si>
  <si>
    <t>055-570-6034</t>
  </si>
  <si>
    <t>권혜지구 농어촌취약지역 생활여건개조사업 토목건축공사</t>
  </si>
  <si>
    <t>소화마을만들기사업 건축공사</t>
  </si>
  <si>
    <t>이목마을만들기사업 토목공사</t>
  </si>
  <si>
    <t>산남마을만들기사업 토목공사</t>
  </si>
  <si>
    <t>오암마을만들기사업 토목공사</t>
  </si>
  <si>
    <t>무곡마을만들기사업 토목공사</t>
  </si>
  <si>
    <t>상신지구 다목적농촌용수개발사업</t>
  </si>
  <si>
    <t>구산지구 배수개선사업</t>
  </si>
  <si>
    <t>월현지구 배수개선사업</t>
  </si>
  <si>
    <t>유상 마을만들기사업 토목공사</t>
  </si>
  <si>
    <t>응암 창조적마을만들기사업 조경공사</t>
  </si>
  <si>
    <t>오곡마을만들기사업</t>
  </si>
  <si>
    <t>김판종</t>
  </si>
  <si>
    <t>055-580-0332</t>
  </si>
  <si>
    <t>산인지구 지표수보강개발사업 토목공사</t>
  </si>
  <si>
    <t>낙동강변 상생협력 3Co구축사업 토목공사</t>
  </si>
  <si>
    <t>장암권역 창조적마을만들기사업</t>
  </si>
  <si>
    <t>신백산지구 배수개선사업 토목공사</t>
  </si>
  <si>
    <t>신이칠지구 배수개선사업 토목공사</t>
  </si>
  <si>
    <t>군북지구 수리시설개보수사업</t>
  </si>
  <si>
    <t>옥렬묘동지구 수리시설개보수사업</t>
  </si>
  <si>
    <t>이룡지구 수리시설개보수사업</t>
  </si>
  <si>
    <t>대합면 농촌중심지활성화사업 토목건축공사</t>
  </si>
  <si>
    <t>대합면 농촌중심지활성화사업 전기공사</t>
  </si>
  <si>
    <t>장재기러기 권역단위종합정비사업 토목건축공사</t>
  </si>
  <si>
    <t>장재기러기 권역단위종합정비사업 전기공사</t>
  </si>
  <si>
    <t>장재기러기 권역단위종합정비사업 통신공사</t>
  </si>
  <si>
    <t>어은마을 마을만들기사업 토목건축공사</t>
  </si>
  <si>
    <t>도야마을 마을만들기사업 토목공사</t>
  </si>
  <si>
    <t>예리1구 마을만들기사업 토목건축공사</t>
  </si>
  <si>
    <t>홍광표</t>
  </si>
  <si>
    <t>055-530-7732</t>
  </si>
  <si>
    <t>만촌마을 마을만들기사업 토목건축공사</t>
  </si>
  <si>
    <t>이방면 농촌중심지활성화사업 토목건축공사</t>
  </si>
  <si>
    <t>관동마을 마을만들기사업 토목건축공사</t>
  </si>
  <si>
    <t>신촌마을 농어촌취약지역생활여건개조사업 토목건축공사</t>
  </si>
  <si>
    <t>신촌마을 농어촌취약지역생활여건개조사업 전기공사</t>
  </si>
  <si>
    <t>계성지구 대구획경지정리사업</t>
  </si>
  <si>
    <t>유어지구 수리시설개보수사업</t>
  </si>
  <si>
    <t>신당지구 수리시설개보수사업</t>
  </si>
  <si>
    <t>유어대대지구 시군수리시설개보수사업</t>
  </si>
  <si>
    <t>임채민</t>
  </si>
  <si>
    <t>055-530-7736</t>
  </si>
  <si>
    <t>하남들지구 수리시설개보수사업</t>
  </si>
  <si>
    <t>손윤상</t>
  </si>
  <si>
    <t>055-359-6321</t>
  </si>
  <si>
    <t>상남면농촌중심지활성화사업</t>
  </si>
  <si>
    <t>경남지역본부 밀양지사 지역개발부</t>
  </si>
  <si>
    <t>이승엽</t>
  </si>
  <si>
    <t>055-359-6342</t>
  </si>
  <si>
    <t>동읍4지구 과실전문생산단지 기반조성사업</t>
  </si>
  <si>
    <t>동읍5지구 과실전문생산단지 기반조성사업</t>
  </si>
  <si>
    <t>북면2지구 과실전문생산단지 기반조성사업</t>
  </si>
  <si>
    <t>명동항 어촌뉴딜300사업 토목공사(1단계)</t>
  </si>
  <si>
    <t>김정철</t>
  </si>
  <si>
    <t>055-250-2252</t>
  </si>
  <si>
    <t xml:space="preserve">유등2지구 수리시설개보수사업 </t>
  </si>
  <si>
    <t>화양지구 수리시설개보수사업</t>
  </si>
  <si>
    <t>외산2지구 수리시설개보수사업</t>
  </si>
  <si>
    <t>이대현</t>
  </si>
  <si>
    <t>055-250-2251</t>
  </si>
  <si>
    <t xml:space="preserve">신리지구 수리시설개보수사업 </t>
  </si>
  <si>
    <t>엄경재</t>
  </si>
  <si>
    <t>055-250-2284</t>
  </si>
  <si>
    <t>유등2지구 배수개선사업</t>
  </si>
  <si>
    <t>최영진</t>
  </si>
  <si>
    <t>055-250-2271</t>
  </si>
  <si>
    <t>창원들녘2지구 지표수보강개발사업</t>
  </si>
  <si>
    <t>두량지구 수리시설개보수사업</t>
  </si>
  <si>
    <t>권호현</t>
  </si>
  <si>
    <t>055-851-8117</t>
  </si>
  <si>
    <t>용산지구 수리시설개보수사업</t>
  </si>
  <si>
    <t>자혜지구 수리시설개보수사업</t>
  </si>
  <si>
    <t>사남면 농촌중심지 활성화사업</t>
  </si>
  <si>
    <t>김근식</t>
  </si>
  <si>
    <t>055-851-8146</t>
  </si>
  <si>
    <t>정동권역 창조적마을만들기사업</t>
  </si>
  <si>
    <t>사천읍 농촌중심지 활성화사업</t>
  </si>
  <si>
    <t>마곡지구 다목적농촌용수개발사업</t>
  </si>
  <si>
    <t>서포지구 배수개선사업</t>
  </si>
  <si>
    <t>축동지구 배수개선사업</t>
  </si>
  <si>
    <t>수월지구 대구획경지정리사업 토목공사</t>
  </si>
  <si>
    <t>문종원</t>
  </si>
  <si>
    <t>서덕지구 대구획경지정리사업 토목공사</t>
  </si>
  <si>
    <t>병곡지구 대구획경지정리사업 토목공사</t>
  </si>
  <si>
    <t>지곡지구 배수개선사업 토목공사</t>
  </si>
  <si>
    <t>정광식</t>
  </si>
  <si>
    <t>055-940-5546</t>
  </si>
  <si>
    <t>백연마을 마을만들기사업 토목공사</t>
  </si>
  <si>
    <t>김성욱</t>
  </si>
  <si>
    <t>055-940-5544</t>
  </si>
  <si>
    <t>죽곡지구 권역단위종합정비사업 조경토목공사</t>
  </si>
  <si>
    <t>덕암지구 수리시설개보수사업</t>
  </si>
  <si>
    <t>성정기</t>
  </si>
  <si>
    <t>055-940-5542</t>
  </si>
  <si>
    <t>웅양지구 수리시설개보수사업</t>
  </si>
  <si>
    <t>가북지구 수리시설개보수사업</t>
  </si>
  <si>
    <t>지산지구 수리시설개보수사업</t>
  </si>
  <si>
    <t>용전지구 수리시설개보수사업</t>
  </si>
  <si>
    <t>임북지구 배수개선사업 토목공사</t>
  </si>
  <si>
    <t>임북지구 배수개선사업 전기공사</t>
  </si>
  <si>
    <t>초계지구 농촌용수이용체계재편사업 토목공사</t>
  </si>
  <si>
    <t>초계지구 농촌용수이용체계재편사업 TM/TC공사</t>
  </si>
  <si>
    <t>하신지구 배수개선사업 토목공사</t>
  </si>
  <si>
    <t>하신지구 배수개선사업 전기공사</t>
  </si>
  <si>
    <t>외사지구 다목적농촌용수개발사업 토목공사</t>
  </si>
  <si>
    <t>외사지구 다목적농촌용수개발사업 전기공사</t>
  </si>
  <si>
    <t>한실지구 지표수보강개발사업 토목공사</t>
  </si>
  <si>
    <t>토동지구 소규모배수개선사업 토목공사</t>
  </si>
  <si>
    <t>박세형</t>
  </si>
  <si>
    <t>055-930-8191</t>
  </si>
  <si>
    <t>토동지구 소규모배수개선사업 전기공사</t>
  </si>
  <si>
    <t>오도마을 창조적마을만들기사업 토목건축공사</t>
  </si>
  <si>
    <t>정원석</t>
  </si>
  <si>
    <t>055-930-8185</t>
  </si>
  <si>
    <t>오도마을 창조적마을만들기사업 전기공사</t>
  </si>
  <si>
    <t>팔심마을 창조적마을만들기사업 토목건축공사</t>
  </si>
  <si>
    <t>최주헌</t>
  </si>
  <si>
    <t>055-930-8169</t>
  </si>
  <si>
    <t>팔심마을 창조적마을만들기사업 전기공사</t>
  </si>
  <si>
    <t>화양마을 창조적마을만들기사업 토목건축공사</t>
  </si>
  <si>
    <t>화양마을 창조적마을만들기사업 전기공사</t>
  </si>
  <si>
    <t>합천읍 농촌중심지활성화사업 토목건축공사</t>
  </si>
  <si>
    <t>적중면 농촌중심지활성화사업 토목건축공사</t>
  </si>
  <si>
    <t>허민영</t>
  </si>
  <si>
    <t>055-930-8190</t>
  </si>
  <si>
    <t>적중면 농촌중심지활성화사업 전기공사</t>
  </si>
  <si>
    <t>적중면 농촌중심지활성화사업 통신공사</t>
  </si>
  <si>
    <t>적중면 농촌중심지활성화사업 소방공사</t>
  </si>
  <si>
    <t>쌍백지구 영농편의개보수사업 토목공사</t>
  </si>
  <si>
    <t>김정도</t>
  </si>
  <si>
    <t>055-930-8181</t>
  </si>
  <si>
    <t>죽전지구 지표수보강개발사업 토목공사</t>
  </si>
  <si>
    <t>신전지구 지표수보강개발사업 토목건축공사</t>
  </si>
  <si>
    <t>055-880-5131</t>
  </si>
  <si>
    <t>다정지구 수리시설개보수사업 토목공사</t>
  </si>
  <si>
    <t>대사지구 지방관리 방조제 개보수사업 토목공사</t>
  </si>
  <si>
    <t>송원지구 수리시설개보수사업</t>
  </si>
  <si>
    <t>서경일</t>
  </si>
  <si>
    <t>055-880-5133</t>
  </si>
  <si>
    <t>양아마을권역 단위종합정비사업 토목건축공사</t>
  </si>
  <si>
    <t>고현면권역단위 거점개발사업 토목건축공사</t>
  </si>
  <si>
    <t>박남룡</t>
  </si>
  <si>
    <t>055-880-5141</t>
  </si>
  <si>
    <t>이동면권역단위 거점개발사업 토목, 건축, 조경, 기계공사</t>
  </si>
  <si>
    <t>이동면권역단위 거점개발사업 전기공사</t>
  </si>
  <si>
    <t>이동면권역단위 거점개발사업 통신공사</t>
  </si>
  <si>
    <t>단천지구 취약지역 생활여건개조사업 토목건축공사</t>
  </si>
  <si>
    <t>박지수</t>
  </si>
  <si>
    <t>055-880-5154</t>
  </si>
  <si>
    <t>단천지구 취약지역 생활여건개조사업 전기공사</t>
  </si>
  <si>
    <t>진목지구 한발대비 용수개발사업 토목공사</t>
  </si>
  <si>
    <t>한국농어촌공사 경남지역본부 사옥 신축 레미콘 구매</t>
  </si>
  <si>
    <t>경남지역본부 그린에너지부</t>
  </si>
  <si>
    <t>양경철</t>
  </si>
  <si>
    <t>055-269-9374</t>
  </si>
  <si>
    <t>한국농어촌공사 경남지역본부 사옥 신축 철근 구매</t>
  </si>
  <si>
    <t>한국농어촌공사 경남지역본부 사옥 신축 엘리베이터구매</t>
  </si>
  <si>
    <t>엘리베이터</t>
  </si>
  <si>
    <t>한국농어촌공사 경남지역본부 사옥 신축 AL시트 구매</t>
  </si>
  <si>
    <t>AL시트</t>
  </si>
  <si>
    <t>한국농어촌공사 경남지역본부 사옥 신축 화강석 구매</t>
  </si>
  <si>
    <t>자연석판석</t>
  </si>
  <si>
    <t>한국농어촌공사 경남지역본부 사옥 신축 창호 구매</t>
  </si>
  <si>
    <t>금속제창</t>
  </si>
  <si>
    <t>KG</t>
  </si>
  <si>
    <t>한국농어촌공사 경남지역본부 사옥 신축 칸막이 구매</t>
  </si>
  <si>
    <t>실내칸막이</t>
  </si>
  <si>
    <t>한국농어촌공사 경남지역본부 사옥 신축 분전반 구매</t>
  </si>
  <si>
    <t>분전반</t>
  </si>
  <si>
    <t>면</t>
  </si>
  <si>
    <t>한국농어촌공사 경남지역본부 사옥 신축 조명기구 구매</t>
  </si>
  <si>
    <t>조명기구</t>
  </si>
  <si>
    <t>한국농어촌공사 경남지역본부 사옥 신축 수배전반, 동력반 구매</t>
  </si>
  <si>
    <t>수배전반, 동력반</t>
  </si>
  <si>
    <t>한국농어촌공사 경남지역본부 사옥 신축 조명제어, 전력제어</t>
  </si>
  <si>
    <t>조명제어, 전력제어</t>
  </si>
  <si>
    <t>한국농어촌공사 경남지역본부 사옥 신축 태양광 구매</t>
  </si>
  <si>
    <t>한국농어촌공사 경남지역본부 사옥 신축 네트워크장비 구매</t>
  </si>
  <si>
    <t>네트워크 장비</t>
  </si>
  <si>
    <t>한국농어촌공사 경남지역본부 사옥 신축 방송설비 구매</t>
  </si>
  <si>
    <t>방송설비</t>
  </si>
  <si>
    <t>한국농어촌공사 경남지역본부 사옥 신축 CCTV 구매</t>
  </si>
  <si>
    <t>영상감시장치</t>
  </si>
  <si>
    <t>경남2지구 농업용수관리자동화사업 밸브, 권양기 구매 시행</t>
  </si>
  <si>
    <t>신종민</t>
  </si>
  <si>
    <t>055-269-9377</t>
  </si>
  <si>
    <t>디자인그레이팅</t>
  </si>
  <si>
    <t xml:space="preserve"> 배수 </t>
  </si>
  <si>
    <t xml:space="preserve"> 조 </t>
  </si>
  <si>
    <t>인조잔디</t>
  </si>
  <si>
    <t xml:space="preserve"> 조경 </t>
  </si>
  <si>
    <t xml:space="preserve"> m^2 </t>
  </si>
  <si>
    <t>마암면 중심지활성화사업</t>
  </si>
  <si>
    <t>자연석 경계석</t>
  </si>
  <si>
    <t>도로</t>
  </si>
  <si>
    <t>미니풋살장</t>
  </si>
  <si>
    <t>휀스</t>
  </si>
  <si>
    <t>시설경계</t>
  </si>
  <si>
    <t>냉난방기</t>
  </si>
  <si>
    <t>센터</t>
  </si>
  <si>
    <t>합성목재</t>
  </si>
  <si>
    <t>씨릉섬 출렁다리 조성사업 토목공사</t>
  </si>
  <si>
    <t>PC강연선</t>
  </si>
  <si>
    <t>교량</t>
  </si>
  <si>
    <t>홍정지구 배수개선사업</t>
  </si>
  <si>
    <t>배수장</t>
  </si>
  <si>
    <t>호안블럭</t>
  </si>
  <si>
    <t>금호지구 배수개선사업</t>
  </si>
  <si>
    <t>레미콘</t>
    <phoneticPr fontId="2" type="noConversion"/>
  </si>
  <si>
    <t>㎥</t>
    <phoneticPr fontId="2" type="noConversion"/>
  </si>
  <si>
    <t>제진기설치</t>
  </si>
  <si>
    <t>자동제진기</t>
  </si>
  <si>
    <t>컨베이어벨트</t>
  </si>
  <si>
    <t>수배전설비</t>
  </si>
  <si>
    <t>마호지구 소규모배수개선사업  토목공사</t>
  </si>
  <si>
    <t>각한지구 소규모배수개선사업  토목공사</t>
  </si>
  <si>
    <t>055-760-2583</t>
  </si>
  <si>
    <t>신연지구 소규모배수개선사업 토목공사</t>
  </si>
  <si>
    <t>용흥지구 소규모배수개선사업 토목공사</t>
  </si>
  <si>
    <t>묵곡지구 소규모배수개선사업 토목공사</t>
  </si>
  <si>
    <t>문대지구 배수장증설사업 토목공사</t>
  </si>
  <si>
    <t>수중축류펌프</t>
  </si>
  <si>
    <t>철근</t>
    <phoneticPr fontId="2" type="noConversion"/>
  </si>
  <si>
    <t>ton</t>
    <phoneticPr fontId="2" type="noConversion"/>
  </si>
  <si>
    <t>물관리자동화</t>
  </si>
  <si>
    <t>수중펌프및제진설비</t>
  </si>
  <si>
    <t>응암 창조적마을만들기사업</t>
  </si>
  <si>
    <t>보행매트</t>
  </si>
  <si>
    <t>점토바닥블록</t>
  </si>
  <si>
    <t>매</t>
  </si>
  <si>
    <t>크레타</t>
  </si>
  <si>
    <t>m2</t>
  </si>
  <si>
    <t>육각정자</t>
  </si>
  <si>
    <t>야외운동기구</t>
  </si>
  <si>
    <t>개소</t>
  </si>
  <si>
    <t>안내판</t>
  </si>
  <si>
    <t>와룡지구 배수개선사업</t>
  </si>
  <si>
    <t>난간</t>
  </si>
  <si>
    <t>제진설비</t>
  </si>
  <si>
    <t>법수면 농촌중심지활성화사업</t>
  </si>
  <si>
    <t>단열 커튼월 + 프로젝트창</t>
  </si>
  <si>
    <t>태양광발전</t>
  </si>
  <si>
    <t>kw</t>
  </si>
  <si>
    <t>디자인형울타리</t>
  </si>
  <si>
    <t>메쉬형울타리</t>
  </si>
  <si>
    <t>식생블록</t>
  </si>
  <si>
    <t xml:space="preserve"> 미끄럼방지포장</t>
  </si>
  <si>
    <t>도막식포장</t>
  </si>
  <si>
    <t>산인면 기초생활거점육성사업</t>
  </si>
  <si>
    <t>M2</t>
  </si>
  <si>
    <t>생태파고라</t>
  </si>
  <si>
    <t>팔각정자</t>
  </si>
  <si>
    <t>탄성칩포장</t>
  </si>
  <si>
    <t>가로등 및 야간조명</t>
  </si>
  <si>
    <t>CCTV설치</t>
  </si>
  <si>
    <t>가야읍 농촌중심지 활성화사업</t>
  </si>
  <si>
    <t>투수블럭</t>
  </si>
  <si>
    <t>이상일</t>
  </si>
  <si>
    <t>055-580-0331</t>
  </si>
  <si>
    <t>안전유도블록</t>
  </si>
  <si>
    <t>화강암경계석</t>
  </si>
  <si>
    <t>가로수보호판</t>
  </si>
  <si>
    <t>디자인파고라</t>
  </si>
  <si>
    <t>창호</t>
  </si>
  <si>
    <t>입곡지구 취약지역 생활여건 개조사업</t>
  </si>
  <si>
    <t>스틸그레이팅</t>
  </si>
  <si>
    <t>주철뚜겅</t>
  </si>
  <si>
    <t>아스팔트</t>
  </si>
  <si>
    <t>신백산지구 배수개선사업</t>
  </si>
  <si>
    <t>식생보강토블럭</t>
  </si>
  <si>
    <t>와이어메쉬</t>
  </si>
  <si>
    <t>055-580-0346</t>
  </si>
  <si>
    <t>포</t>
  </si>
  <si>
    <t>조립식Box</t>
  </si>
  <si>
    <t>055-580-0348</t>
  </si>
  <si>
    <t>호안블록</t>
  </si>
  <si>
    <t>055-580-0349</t>
  </si>
  <si>
    <t>제진기 및 컨베이어 벨트</t>
  </si>
  <si>
    <t>055-580-0350</t>
  </si>
  <si>
    <t>수중사류펌프</t>
  </si>
  <si>
    <t>055-580-0351</t>
  </si>
  <si>
    <t>변압기</t>
  </si>
  <si>
    <t>055-580-0353</t>
  </si>
  <si>
    <t>TMTC</t>
  </si>
  <si>
    <t>자동화</t>
  </si>
  <si>
    <t>055-580-0354</t>
  </si>
  <si>
    <t>신이칠지구 배수개선사업</t>
  </si>
  <si>
    <t>055-580-0355</t>
  </si>
  <si>
    <t>055-580-0356</t>
  </si>
  <si>
    <t>유지관리장비</t>
  </si>
  <si>
    <t>055-580-0358</t>
  </si>
  <si>
    <t>메인서버설비</t>
  </si>
  <si>
    <t>055-580-0359</t>
  </si>
  <si>
    <t>055-580-0360</t>
  </si>
  <si>
    <t>낙동강변 상생협력 3Co구축사업(함안구간) 토목공사</t>
  </si>
  <si>
    <t>낙석방지책</t>
  </si>
  <si>
    <t>수도용PE관</t>
  </si>
  <si>
    <t>피복강관</t>
  </si>
  <si>
    <t xml:space="preserve"> 기계 </t>
  </si>
  <si>
    <t xml:space="preserve"> 대 </t>
  </si>
  <si>
    <t>이훈휘</t>
  </si>
  <si>
    <t>055-580-0378</t>
  </si>
  <si>
    <t xml:space="preserve"> 식 </t>
  </si>
  <si>
    <t>배전반</t>
  </si>
  <si>
    <t xml:space="preserve"> 전기 </t>
  </si>
  <si>
    <t>상남면농촌주심지활성화사업</t>
  </si>
  <si>
    <t>화장실</t>
  </si>
  <si>
    <t>외산지구 배수개선사업</t>
  </si>
  <si>
    <t>김승찬</t>
  </si>
  <si>
    <t>055-359-6352</t>
  </si>
  <si>
    <t>전동식접형변</t>
  </si>
  <si>
    <t>유동후렌지</t>
  </si>
  <si>
    <t>STS물탱크</t>
  </si>
  <si>
    <t>수도미터기</t>
  </si>
  <si>
    <t>밭기반보호통</t>
  </si>
  <si>
    <t>유등2지구 수리시설개보수사업</t>
  </si>
  <si>
    <t>이용규</t>
  </si>
  <si>
    <t>055-250-2263</t>
  </si>
  <si>
    <t>변은영</t>
  </si>
  <si>
    <t>055-250-2268</t>
  </si>
  <si>
    <t>과실전문생산단지 기반조성사업 전지구</t>
  </si>
  <si>
    <t>백동현</t>
  </si>
  <si>
    <t>055-250-2267</t>
  </si>
  <si>
    <t>오산마을 마을만들기사업</t>
  </si>
  <si>
    <t>무선단말기</t>
  </si>
  <si>
    <t>기리마을 마을만들기사업</t>
  </si>
  <si>
    <t>이동식건물</t>
  </si>
  <si>
    <t>cctv</t>
  </si>
  <si>
    <t>회동마을 마을만들기사업</t>
  </si>
  <si>
    <t>set</t>
  </si>
  <si>
    <t>죽곡지구 권역단위종합개발사업</t>
  </si>
  <si>
    <t>인조화강석블록</t>
  </si>
  <si>
    <t>탄성고무칩포장</t>
  </si>
  <si>
    <t>경화토포장</t>
  </si>
  <si>
    <t>조합물놀이대</t>
  </si>
  <si>
    <t xml:space="preserve">병곡면 농촌중심지활성화사업 </t>
  </si>
  <si>
    <t>CF파형강관</t>
  </si>
  <si>
    <t>보도블럭</t>
  </si>
  <si>
    <t>잔디블록</t>
  </si>
  <si>
    <t>자연석경계석</t>
  </si>
  <si>
    <t>굴림판석</t>
  </si>
  <si>
    <t>흙콘크리트</t>
  </si>
  <si>
    <t>헬스기구</t>
  </si>
  <si>
    <t>외토지구 소규모배수개선사업</t>
  </si>
  <si>
    <t>토동지구 소규모배수개선사업</t>
  </si>
  <si>
    <t>외사지구 다목적농촌용수개발사업</t>
  </si>
  <si>
    <t>PE피복강관</t>
  </si>
  <si>
    <t>하신지구 배수개선사업</t>
  </si>
  <si>
    <t>콘베이어</t>
  </si>
  <si>
    <t>초계지구 농촌용수이용체계재편사업</t>
  </si>
  <si>
    <t>평야부</t>
  </si>
  <si>
    <t>부스터펌프</t>
  </si>
  <si>
    <t>펌프장</t>
  </si>
  <si>
    <t>GRP관</t>
  </si>
  <si>
    <t xml:space="preserve">적중면 농촌중심지활성화사업 </t>
  </si>
  <si>
    <t xml:space="preserve"> 아스콘구매</t>
  </si>
  <si>
    <t>056-930-8190</t>
  </si>
  <si>
    <t>조명기구구매</t>
  </si>
  <si>
    <t>조명</t>
  </si>
  <si>
    <t>냉난방기구매</t>
  </si>
  <si>
    <t>실내</t>
  </si>
  <si>
    <t>태양광구매</t>
  </si>
  <si>
    <t>관리</t>
  </si>
  <si>
    <t>통신장비구매</t>
  </si>
  <si>
    <t>죽전지구 지표수보강개발사업</t>
  </si>
  <si>
    <t>수중모터펌프</t>
  </si>
  <si>
    <t xml:space="preserve"> 양수장 </t>
  </si>
  <si>
    <t>경남지역본부 하동남해지사</t>
  </si>
  <si>
    <t>큐비클</t>
  </si>
  <si>
    <t>양아권역단위종합정비사업</t>
  </si>
  <si>
    <t>방송장비</t>
  </si>
  <si>
    <t xml:space="preserve"> 비품 </t>
  </si>
  <si>
    <t>PQ</t>
  </si>
  <si>
    <t>지하수자원관리 관측공 보호시설 설치공사</t>
  </si>
  <si>
    <t>경상북도</t>
  </si>
  <si>
    <t>경북지역본부 지하수지질부</t>
  </si>
  <si>
    <t>천현주</t>
  </si>
  <si>
    <t>053-320-4862</t>
  </si>
  <si>
    <t>박원규</t>
  </si>
  <si>
    <t>053-320-0765</t>
  </si>
  <si>
    <t>경북지역본부 그린에너지부</t>
  </si>
  <si>
    <t>이재권</t>
  </si>
  <si>
    <t>053-320-4872</t>
  </si>
  <si>
    <t>경북2지구 농업용수관리자동화사업 기계공사</t>
  </si>
  <si>
    <t>경북 상주 청년농촌보금자리조성사업 전기공사</t>
  </si>
  <si>
    <t>경북지역본부 신성장사업추진단</t>
  </si>
  <si>
    <t>김병석</t>
  </si>
  <si>
    <t>070-5030-3538</t>
  </si>
  <si>
    <t>경북 상주 청년농촌보금자리조성사업 통신공사</t>
  </si>
  <si>
    <t>경북 상주 청년농촌보금자리조성사업 소방공사</t>
  </si>
  <si>
    <t>경북 상주 청년 농촌보금자리조성사업 건축공사</t>
    <phoneticPr fontId="2" type="noConversion"/>
  </si>
  <si>
    <t>김지혁</t>
  </si>
  <si>
    <t>070-5030-5345</t>
  </si>
  <si>
    <t>고현상마북지구 수리시설개보수사업 전기공사</t>
  </si>
  <si>
    <t>경북지역본부 포항울릉지사 수자원관리부</t>
  </si>
  <si>
    <t>김대광</t>
  </si>
  <si>
    <t>054-720-7011</t>
  </si>
  <si>
    <t>흥해지구 스마트원예단지 기반조성사업 토목공사</t>
  </si>
  <si>
    <t>박재완</t>
  </si>
  <si>
    <t>054-720-7014</t>
  </si>
  <si>
    <t>호미곶권역 거점개발사업 건축,토목,조경,기계공사</t>
  </si>
  <si>
    <t>김일표</t>
  </si>
  <si>
    <t>054-720-7012</t>
  </si>
  <si>
    <t>호미곶권역 거점개발사업 전기공사</t>
  </si>
  <si>
    <t>호미곶권역 거점개발사업 소방공사</t>
  </si>
  <si>
    <t>경북지역본부 경주지사 지역개발부</t>
  </si>
  <si>
    <t>손정관</t>
  </si>
  <si>
    <t>054-778-1026</t>
  </si>
  <si>
    <t>외동읍 농촌중심지활성화사업 통신공사</t>
  </si>
  <si>
    <t>외동읍 농촌중심지활성화사업 소방공사</t>
  </si>
  <si>
    <t>경북지역본부 안동지사 수자원관리부</t>
  </si>
  <si>
    <t>김상한</t>
  </si>
  <si>
    <t>054-850-5742</t>
  </si>
  <si>
    <t>녹전면 기초생활거점육성사업 소방공사</t>
    <phoneticPr fontId="2" type="noConversion"/>
  </si>
  <si>
    <t>김종철</t>
  </si>
  <si>
    <t>054-850-5745</t>
  </si>
  <si>
    <t>만음지구 과실전문생산단지 기반조성사업 전기공사</t>
  </si>
  <si>
    <t>김규호</t>
  </si>
  <si>
    <t>054-850-5748</t>
  </si>
  <si>
    <t>황계지구 수리시설개보수사업 전기공사</t>
  </si>
  <si>
    <t>경북지역본부 구미김천지사 수자원관리부</t>
  </si>
  <si>
    <t>박정우</t>
  </si>
  <si>
    <t>054-712-3457</t>
  </si>
  <si>
    <t>호동지구 배수개선사업 토목공사</t>
  </si>
  <si>
    <t>김형만</t>
  </si>
  <si>
    <t>054-712-3452</t>
  </si>
  <si>
    <t>창림지구 농업용수 수질개선사업 토목공사</t>
  </si>
  <si>
    <t>이승훈</t>
  </si>
  <si>
    <t>054-712-3458</t>
  </si>
  <si>
    <t>광천지구 다목적농촌용수개발사업 전기공사</t>
  </si>
  <si>
    <t>광천지구 다목적농촌용수개발사업 소방공사</t>
  </si>
  <si>
    <t>농소면 농촌중심지활성화사업 전기공사</t>
  </si>
  <si>
    <t>김기현</t>
  </si>
  <si>
    <t>054-712-3424</t>
  </si>
  <si>
    <t>농소면 농촌중심지활성화사업 소방공사</t>
  </si>
  <si>
    <t>경북지역본부 영주봉화지사 지역개발부</t>
  </si>
  <si>
    <t>김용길</t>
  </si>
  <si>
    <t>054-639-5041</t>
  </si>
  <si>
    <t>우곡리 마을만들기사업 토목공사</t>
  </si>
  <si>
    <t>라영호</t>
  </si>
  <si>
    <t>054-639-5042</t>
  </si>
  <si>
    <t>대현리 마을만들기사업 토목.건축공사</t>
  </si>
  <si>
    <t>장효규</t>
  </si>
  <si>
    <t>054-639-5044</t>
  </si>
  <si>
    <t>범들지구 농어촌취약지역생활여건개조사업 통신공사</t>
  </si>
  <si>
    <t>소로1리 마을만들기사업 토목공사</t>
  </si>
  <si>
    <t>조현빈</t>
  </si>
  <si>
    <t>054-639-5047</t>
  </si>
  <si>
    <t>금호읍 농촌중심지활성화사업 건축토목조경공사</t>
  </si>
  <si>
    <t>경북지역본부 영천지사 지역개발부</t>
  </si>
  <si>
    <t>손호근</t>
  </si>
  <si>
    <t>054-339-5032</t>
  </si>
  <si>
    <t>삼덕리 마을만들기사업 건축토목기계공사</t>
  </si>
  <si>
    <t>경북지역본부 상주지사 지역개발부</t>
  </si>
  <si>
    <t>김주환</t>
  </si>
  <si>
    <t>054-531-3625</t>
  </si>
  <si>
    <t>삼덕리 마을만들기사업 통신공사</t>
  </si>
  <si>
    <t>관동리 마을만들기사업 건축토목기계공사</t>
  </si>
  <si>
    <t>김병대</t>
  </si>
  <si>
    <t>054-531-3632</t>
  </si>
  <si>
    <t>관동리 마을만들기사업 전기공사</t>
  </si>
  <si>
    <t>경천3지구 영농편의 수리시설개보수사업 토목공사</t>
    <phoneticPr fontId="2" type="noConversion"/>
  </si>
  <si>
    <t>경북지역본부 문경지사 수자원관리부</t>
  </si>
  <si>
    <t>여동규</t>
  </si>
  <si>
    <t>054-550-5320</t>
  </si>
  <si>
    <t>경천4지구 재해대비 수리시설개보수사업 토목공사</t>
    <phoneticPr fontId="2" type="noConversion"/>
  </si>
  <si>
    <t>매전면 기초생활거점조성사업 건축토목조경공사</t>
  </si>
  <si>
    <t>경북지역본부 경산청도지사 수자원관리부</t>
  </si>
  <si>
    <t>이동기</t>
  </si>
  <si>
    <t>053-819-6034</t>
  </si>
  <si>
    <t>운문면 기초생활거점조성사업 건축토목조경공사</t>
  </si>
  <si>
    <t>운문면 기초생활거점조성사업 전기공사</t>
  </si>
  <si>
    <t>운문면 기초생활거점조성사업 통신공사</t>
  </si>
  <si>
    <t>운문면 기초생활거점조성사업 소방공사</t>
  </si>
  <si>
    <t>양서양수장 베어링 및 펌프보수공사</t>
    <phoneticPr fontId="2" type="noConversion"/>
  </si>
  <si>
    <t>경북지역본부 의성군위지사 수자원관리부</t>
  </si>
  <si>
    <t>박성현</t>
  </si>
  <si>
    <t>054-830-8153</t>
  </si>
  <si>
    <t>생물양수장 제수 및 체크밸브 및 펌프보수공사</t>
    <phoneticPr fontId="2" type="noConversion"/>
  </si>
  <si>
    <t>대동양수장, 비안본양수장 베어링 및 펌프보수공사</t>
    <phoneticPr fontId="2" type="noConversion"/>
  </si>
  <si>
    <t>단밀면 생송리 용수로(1호 잠관) 확장 사업</t>
  </si>
  <si>
    <t>임종범</t>
  </si>
  <si>
    <t>054-830-8137</t>
  </si>
  <si>
    <t>단밀면 생송리 용수로(2호 잠관) 확장 사업</t>
  </si>
  <si>
    <t>천동배수로 전동식 수문설치공사</t>
    <phoneticPr fontId="2" type="noConversion"/>
  </si>
  <si>
    <t>다인8용수지선 수로관 철거 및 재설치 공사</t>
    <phoneticPr fontId="2" type="noConversion"/>
  </si>
  <si>
    <t>가산지 외 1개소 수로관 교체 및 설치공사</t>
    <phoneticPr fontId="2" type="noConversion"/>
  </si>
  <si>
    <t>정안3용수지선 외 1개소 수로관 설치 및 더돋기공사</t>
    <phoneticPr fontId="2" type="noConversion"/>
  </si>
  <si>
    <t>비안면 농촌중심지활성화사업 건축토목공사</t>
  </si>
  <si>
    <t>경북지역본부 의성군위지사 지역개발부</t>
  </si>
  <si>
    <t>김병기</t>
  </si>
  <si>
    <t>054-830-8171</t>
  </si>
  <si>
    <t>비안면 농촌중심지활성화사업 소방공사</t>
  </si>
  <si>
    <t>비안면 농촌중심지활성화사업 통신공사</t>
  </si>
  <si>
    <t>점곡면 농촌중심지활성화사업 토목,건축공사</t>
  </si>
  <si>
    <t>점곡면 농촌중심지활성화사업 전기공사</t>
  </si>
  <si>
    <t>점곡면 농촌중심지활성화사업 소방공사</t>
  </si>
  <si>
    <t>경북지역본부 청송영양지사 수자원관리부</t>
  </si>
  <si>
    <t>김경록</t>
  </si>
  <si>
    <t>054-870-0521</t>
  </si>
  <si>
    <t>청기부남지구 수리시설개보수사업 전기공사</t>
  </si>
  <si>
    <t>무창1리 취약지역 생활여건개조사업 토목건축공사</t>
  </si>
  <si>
    <t>김현진</t>
  </si>
  <si>
    <t>054-870-0553</t>
  </si>
  <si>
    <t>덕리 마을만들기사업 토목공사</t>
  </si>
  <si>
    <t>신정호</t>
  </si>
  <si>
    <t>054-870-0533</t>
  </si>
  <si>
    <t>석보면 농촌중심지활성화사업 통신공사</t>
    <phoneticPr fontId="2" type="noConversion"/>
  </si>
  <si>
    <t>석보면 농촌중심지활성화사업 소방공사</t>
    <phoneticPr fontId="2" type="noConversion"/>
  </si>
  <si>
    <t>기포리 농어촌취약지역생활여건개조사업 토목건축공사</t>
    <phoneticPr fontId="2" type="noConversion"/>
  </si>
  <si>
    <t>기포리 농어촌취약지역생활여건개조사업 전기공사</t>
    <phoneticPr fontId="2" type="noConversion"/>
  </si>
  <si>
    <t>이전지구 소규모농촌용수개발사업 토목공사</t>
  </si>
  <si>
    <t>정진섭</t>
  </si>
  <si>
    <t>054-870-0532</t>
  </si>
  <si>
    <t>영덕읍 농촌중심지활성화사업 토목조경건축공사</t>
  </si>
  <si>
    <t>경북지역본부 영덕울진지사 지역개발부</t>
    <phoneticPr fontId="2" type="noConversion"/>
  </si>
  <si>
    <t>정성엽</t>
  </si>
  <si>
    <t>054-730-5077</t>
  </si>
  <si>
    <t>영덕읍 농촌중심지활성화사업 기계공사</t>
  </si>
  <si>
    <t>화수2리 새뜰마을사업 토목조경건축공사</t>
  </si>
  <si>
    <t>인천보림지구 대구획 경지정리사업 토목공사</t>
  </si>
  <si>
    <t>고승태</t>
  </si>
  <si>
    <t>054-730-5072</t>
  </si>
  <si>
    <t>덕천지구 배수개선사업 통신공사</t>
  </si>
  <si>
    <t>전병민</t>
  </si>
  <si>
    <t>054-730-5071</t>
  </si>
  <si>
    <t>부구지구 수리시설개보수사업 토목공사</t>
  </si>
  <si>
    <t>김태어</t>
  </si>
  <si>
    <t>054-730-5075</t>
  </si>
  <si>
    <t>덕곡면 농촌중심지활성화사업 활성화센터 신축공사</t>
  </si>
  <si>
    <t>경북지역본부 고령지사 수자원관리부</t>
  </si>
  <si>
    <t>박대형</t>
  </si>
  <si>
    <t>054-950-0743</t>
  </si>
  <si>
    <t>대가야읍 도시재생사업(보부상 특화거리 조성 외) 토목공사</t>
    <phoneticPr fontId="2" type="noConversion"/>
  </si>
  <si>
    <t>박성기</t>
  </si>
  <si>
    <t>054-950-0744</t>
  </si>
  <si>
    <t>대가야읍 도시재생사업(옛 관아터 복합근린공원 조성 외) 토목공사</t>
    <phoneticPr fontId="2" type="noConversion"/>
  </si>
  <si>
    <t>대가야읍 도시재생사업(금빛마실 어울림센터 조성 외) 건축공사</t>
    <phoneticPr fontId="2" type="noConversion"/>
  </si>
  <si>
    <t>윤동기</t>
  </si>
  <si>
    <t>운산지구 소규모배수개선사업 토목공사</t>
    <phoneticPr fontId="2" type="noConversion"/>
  </si>
  <si>
    <t>054-950-0741</t>
  </si>
  <si>
    <t>054-950-0742</t>
  </si>
  <si>
    <t>우곡지구 기초생활거점육성사업 토목건축공사</t>
    <phoneticPr fontId="2" type="noConversion"/>
  </si>
  <si>
    <t>안포지구 배수개선사업 토목건축기계공사</t>
  </si>
  <si>
    <t>경북지역본부 성주지사 수자원관리부</t>
    <phoneticPr fontId="2" type="noConversion"/>
  </si>
  <si>
    <t>이창연</t>
  </si>
  <si>
    <t>054-930-0751</t>
  </si>
  <si>
    <t>안포지구 배수개선사업 전기공사</t>
  </si>
  <si>
    <t>황학지구 수리시설개보수사업 전기공사</t>
  </si>
  <si>
    <t>경북지역본부 칠곡지사 수자원관리부</t>
  </si>
  <si>
    <t>김창훈</t>
  </si>
  <si>
    <t>054-800-5052</t>
  </si>
  <si>
    <t>감천지구 다목적농촌용수개발사업 전기공사</t>
  </si>
  <si>
    <t>경북지역본부 예천지사 지역개발부</t>
  </si>
  <si>
    <t>이태근</t>
  </si>
  <si>
    <t>054-650-7146</t>
  </si>
  <si>
    <t>한발대비 용수개발사업(효갈2양수장 개보수)</t>
  </si>
  <si>
    <t>문광주</t>
  </si>
  <si>
    <t>054-650-7135</t>
  </si>
  <si>
    <t>대맥지구 농업용수 수질개선사업</t>
  </si>
  <si>
    <t>이상주</t>
  </si>
  <si>
    <t>054-650-7141</t>
  </si>
  <si>
    <t>국가계약법 시행령 제26조 제6항</t>
  </si>
  <si>
    <t>금곡간선 외 2개소 용수로 보수공사</t>
  </si>
  <si>
    <t>배성직</t>
  </si>
  <si>
    <t>054-650-7173</t>
  </si>
  <si>
    <t>달성지사 관내 유지보수공사</t>
  </si>
  <si>
    <t>대구광역시</t>
  </si>
  <si>
    <t>경북지역본부 달성지사 수자원관리부</t>
  </si>
  <si>
    <t>김무겸</t>
  </si>
  <si>
    <t>053-610-3842</t>
  </si>
  <si>
    <t>이제엽</t>
  </si>
  <si>
    <t>053-610-3843</t>
  </si>
  <si>
    <t>구지지구(영농편의) 수리시설개보수사업 전기공사</t>
  </si>
  <si>
    <t>황유빈</t>
  </si>
  <si>
    <t>053-610-3844</t>
  </si>
  <si>
    <t>녹전면 기초생활거점육성사업 통신공사</t>
    <phoneticPr fontId="2" type="noConversion"/>
  </si>
  <si>
    <t>경북 스마트팜혁신밸리 기반조성사업 토목공사</t>
  </si>
  <si>
    <t>엄대호</t>
  </si>
  <si>
    <t>070-5030-3539</t>
  </si>
  <si>
    <t>경북 스마트팜혁신밸리조성사업 임대형스마트팜 온실설치공사</t>
  </si>
  <si>
    <t>장해영</t>
  </si>
  <si>
    <t>070-5030-3537</t>
  </si>
  <si>
    <t>경북 스마트팜혁신밸리조성사업 청년창업보육센터 온실설치공사</t>
  </si>
  <si>
    <t>경북 스마트팜혁신밸리조성사업 실증단지구축 온실설치공사</t>
  </si>
  <si>
    <t>경북 스마트팜혁신밸리조성사업 지원센터구축 건축공사</t>
  </si>
  <si>
    <t>경북 스마트팜혁신밸리조성사업 임대형스마트팜 지열냉난방설치공사</t>
  </si>
  <si>
    <t>김학표</t>
  </si>
  <si>
    <t>070-5030-5349</t>
  </si>
  <si>
    <t>경북 스마트팜혁신밸리조성사업 청년창업보육센터 지열냉난방설치공사</t>
  </si>
  <si>
    <t>경북 스마트팜혁신밸리조성사업 실증단지 지열냉난방설치공사</t>
  </si>
  <si>
    <t>경북 스마트팜혁신밸리조성사업 청년창업보육센터 전기공사</t>
  </si>
  <si>
    <t>경북 스마트팜혁신밸리조성사업 청년창업보육센터 통신공사</t>
  </si>
  <si>
    <t>경북 스마트팜혁신밸리조성사업 임대형스마트팜 전기공사</t>
  </si>
  <si>
    <t>경북 스마트팜혁신밸리조성사업 임대형스마트팜 통신공사</t>
  </si>
  <si>
    <t>경북 스마트팜혁신밸리조성사업 실증단지 지원센터 전기공사</t>
  </si>
  <si>
    <t>경북 스마트팜혁신밸리조성사업 실증단지 지원센터 통신공사</t>
  </si>
  <si>
    <t>경북 스마트팜혁신밸리조성사업 스마트팜 실증단지 전기공사</t>
  </si>
  <si>
    <t>경북 스마트팜혁신밸리조성사업 스마트팜 실증단지 통신공사</t>
  </si>
  <si>
    <t>경북 스마트팜혁신밸리조성사업 기반조성 전기공사</t>
  </si>
  <si>
    <t>경북 스마트팜혁신밸리조성사업 실증단지 지원센터 소방공사</t>
  </si>
  <si>
    <t>통구미 시군창의사업 건축토목기계공사</t>
  </si>
  <si>
    <t>통구미 시군창의사업 전기공사</t>
  </si>
  <si>
    <t>윤재호</t>
  </si>
  <si>
    <t>054-720-7030</t>
  </si>
  <si>
    <t>중앙조달</t>
    <phoneticPr fontId="2" type="noConversion"/>
  </si>
  <si>
    <t>고현상마북지구 수리시설개보수사업 토목공사</t>
  </si>
  <si>
    <t>흥해1지구 수리시설개보수사업 토목공사</t>
  </si>
  <si>
    <t>배대현</t>
  </si>
  <si>
    <t>054-720-7018</t>
  </si>
  <si>
    <t>용기오덕지구 과실전문생산단지 기반조성사업 토목공사</t>
  </si>
  <si>
    <t>방찬진</t>
  </si>
  <si>
    <t>054-720-7017</t>
  </si>
  <si>
    <t>장기면 농촌중심지활성화사업 토목조겅건축공사</t>
  </si>
  <si>
    <t>신광면 기초생활거점육성사업 건축토목조경공사</t>
  </si>
  <si>
    <t>현내봉계지구 과실전문생산단지 기반조성사업 토목공사</t>
  </si>
  <si>
    <t>박찬우</t>
  </si>
  <si>
    <t>054-720-7016</t>
  </si>
  <si>
    <t>현내봉계지구 과실전문생산단지 기반조성사업 전기공사</t>
  </si>
  <si>
    <t>청하면 농촌중심지활성화사업 건축토목조경기계공사</t>
  </si>
  <si>
    <t>죽장면 농촌중심지활성화사업 조경토목건축공사</t>
  </si>
  <si>
    <t>신창2리항 어촌뉴딜300사업(2단계) 토목조경공사</t>
  </si>
  <si>
    <t>신창2리항 어촌뉴딜300사업 창바우생활문화관 신축공사</t>
  </si>
  <si>
    <t>신창2리항 어촌뉴딜300사업(2단계) 전기공사</t>
  </si>
  <si>
    <t>신창2리항 어촌뉴딜300사업(2단계) 통신공사</t>
  </si>
  <si>
    <t>청하면 농촌중심지활성화사업 전기공사</t>
    <phoneticPr fontId="2" type="noConversion"/>
  </si>
  <si>
    <t>장기면 농촌중심지활성화사업 전기공사</t>
    <phoneticPr fontId="2" type="noConversion"/>
  </si>
  <si>
    <t>천북면 농촌중심지활성화사업 건축토목공사</t>
  </si>
  <si>
    <t>김영하</t>
  </si>
  <si>
    <t>054-778-1030</t>
  </si>
  <si>
    <t>천북면 농촌중심지활성화사업 통신공사</t>
  </si>
  <si>
    <t>경북지역본부 경주지사 수자원관리부</t>
  </si>
  <si>
    <t>천북면 농촌중심지활성화사업 소방공사</t>
  </si>
  <si>
    <t>천북면 농촌중심지활성화사업 전기공사</t>
  </si>
  <si>
    <t>외동읍 농촌중심지활성화사업 건축토목공사</t>
  </si>
  <si>
    <t>황국진</t>
  </si>
  <si>
    <t>054-778-1013</t>
  </si>
  <si>
    <t>효동지구 다목적농촌용수개발사업 토목공사</t>
  </si>
  <si>
    <t>이정우</t>
  </si>
  <si>
    <t>054-778-1039</t>
  </si>
  <si>
    <t>국오지구 배수개선사업 토목공사</t>
  </si>
  <si>
    <t>사방지구 배수개선사업 토목공사</t>
  </si>
  <si>
    <t>효동지구 다목적농촌용수개발사업 전기공사</t>
  </si>
  <si>
    <t>국오지구 배수개선사업 전기공사</t>
  </si>
  <si>
    <t>보문지구 수리시설개보수사업 토목공사</t>
  </si>
  <si>
    <t>최영우</t>
  </si>
  <si>
    <t>054-778-1048</t>
  </si>
  <si>
    <t>충효1지구 수리시설개보수사업 토목공사</t>
  </si>
  <si>
    <t>숲머리지구 수리시설개보수사업 토목공사</t>
  </si>
  <si>
    <t>박정찬</t>
  </si>
  <si>
    <t>054-778-1035</t>
  </si>
  <si>
    <t>장안지구 수리시설개보수사업 토목공사</t>
  </si>
  <si>
    <t>명계지구 수리시설개보수사업 토목공사</t>
  </si>
  <si>
    <t>녹전면 기초생활거점육성사업 토목건축공사</t>
    <phoneticPr fontId="2" type="noConversion"/>
  </si>
  <si>
    <t>도촌지구 다목적농촌용수개발사업 토목공사</t>
  </si>
  <si>
    <t>안동북부지구 다목적농촌용수개발사업 토목공사</t>
    <phoneticPr fontId="2" type="noConversion"/>
  </si>
  <si>
    <t>최우식</t>
  </si>
  <si>
    <t>054-850-5746</t>
  </si>
  <si>
    <t>광덕1지구 수리시설개보수사업 토목공사</t>
    <phoneticPr fontId="2" type="noConversion"/>
  </si>
  <si>
    <t>김정훈</t>
  </si>
  <si>
    <t>054-850-5731</t>
  </si>
  <si>
    <t>호민지배수로 정비사업 토목공사</t>
    <phoneticPr fontId="2" type="noConversion"/>
  </si>
  <si>
    <t>예안면 농촌중심지활성화사업 토목공사</t>
    <phoneticPr fontId="2" type="noConversion"/>
  </si>
  <si>
    <t>황호윤</t>
  </si>
  <si>
    <t>054-850-5741</t>
  </si>
  <si>
    <t>예안면 농촌중심지활성화사업 건축공사</t>
    <phoneticPr fontId="2" type="noConversion"/>
  </si>
  <si>
    <t>예안면 농촌중심지활성화사업 전기공사</t>
    <phoneticPr fontId="2" type="noConversion"/>
  </si>
  <si>
    <t>예안면 농촌중심지활성화사업 통신공사</t>
    <phoneticPr fontId="2" type="noConversion"/>
  </si>
  <si>
    <t>풍호2지구 수리시설개보수사업 토목공사</t>
    <phoneticPr fontId="2" type="noConversion"/>
  </si>
  <si>
    <t>서도형</t>
  </si>
  <si>
    <t>054-850-5739</t>
  </si>
  <si>
    <t>도산면 농촌중심지활성화사업 건축조경공사</t>
  </si>
  <si>
    <t>김선영</t>
  </si>
  <si>
    <t>054-850-5744</t>
  </si>
  <si>
    <t>조마지구 수리시설개보수사업 토목공사(2차년도)</t>
  </si>
  <si>
    <t>이윤지</t>
  </si>
  <si>
    <t>054-712-3428</t>
  </si>
  <si>
    <t>고아지구 수리시설개보수사업 토목공사(4차년도)</t>
  </si>
  <si>
    <t>송암지구 수리시설개보수사업 토목공사(3차년도)</t>
  </si>
  <si>
    <t>황계지구 수리시설개보수사업 토목공사(2차년도)</t>
  </si>
  <si>
    <t>금송지구 배수개선사업 전기공사(3차년도)</t>
  </si>
  <si>
    <t>인덕지 수변생태공원조성사업 조경공사(2차년도)</t>
  </si>
  <si>
    <t>인덕지 수변생태공원조성사업 전기공사(2차년도)</t>
  </si>
  <si>
    <t>농소면 농촌중심지활성화사업 건축·토목·조경공사(2차년도)</t>
  </si>
  <si>
    <t>광천지구 다목적농촌용수개발사업 토목공사(3차년도)</t>
  </si>
  <si>
    <t>정일한</t>
  </si>
  <si>
    <t>054-712-3420</t>
  </si>
  <si>
    <t>금송지구 배수개선사업 토목공사(4차년도)</t>
  </si>
  <si>
    <t>신라지구 소규모농촌용수개발사업 토목공사</t>
  </si>
  <si>
    <t>이대식</t>
  </si>
  <si>
    <t>054-639-5032</t>
  </si>
  <si>
    <t>신라지구 소규모농촌용수개발사업 전기공사</t>
  </si>
  <si>
    <t>박경</t>
  </si>
  <si>
    <t>054-639-5033</t>
  </si>
  <si>
    <t>갈산리 마을만들기사업 토목공사</t>
  </si>
  <si>
    <t>내죽지구 수리시설개보수사업 토목공사</t>
  </si>
  <si>
    <t>장수면 농촌중심지활성화사업 건축.토목.조경공사</t>
  </si>
  <si>
    <t>장수면 농촌중심지활성화사업 전기공사</t>
  </si>
  <si>
    <t>장수면 농촌중심지활성화사업 통신공사</t>
  </si>
  <si>
    <t>장수면 농촌중심지활성화사업 소방공사</t>
  </si>
  <si>
    <t>소천면 농촌중심지활성화사업 건축.조경공사</t>
  </si>
  <si>
    <t>소천면 농촌중심지활성화사업 전기공사</t>
  </si>
  <si>
    <t>소천면 농촌중심지활성화사업 통신공사</t>
  </si>
  <si>
    <t>이산면 농촌중심지활성화사업 건축.토목.조경공사</t>
  </si>
  <si>
    <t>김재원</t>
  </si>
  <si>
    <t>054-639-5043</t>
  </si>
  <si>
    <t>이산면 농촌중심지활성화사업 전기공사</t>
  </si>
  <si>
    <t>이산면 농촌중심지활성화사업 통신공사</t>
  </si>
  <si>
    <t>이산면 농촌중심지활성화사업 소방공사</t>
  </si>
  <si>
    <t>화북면 농촌중심지활성화사업 건축토목조경공사</t>
  </si>
  <si>
    <t>화북면 농촌중심지활성화사업 전기공사</t>
  </si>
  <si>
    <t>화북면 농촌중심지활성화사업 통신공사</t>
  </si>
  <si>
    <t>북안면 농촌중심지활성화사업 건축토목조경공사</t>
  </si>
  <si>
    <t>북안면 농촌중심지활성화사업 전기공사</t>
  </si>
  <si>
    <t>북안면 농촌중심지활성화사업 통신공사</t>
  </si>
  <si>
    <t>북안면 농촌중심지활성화사업 소방공사</t>
  </si>
  <si>
    <t>청통면 기초생활거점육성사업 건축토목공사</t>
  </si>
  <si>
    <t>청통면 기초생활거점육성사업 전기공사</t>
  </si>
  <si>
    <t>청통면 기초생활거점육성사업 통신공사</t>
  </si>
  <si>
    <t>청통면 기초생활거점육성사업 소방공사</t>
  </si>
  <si>
    <t>도유리 취약지역생활여건개조사업 건축토목공사</t>
  </si>
  <si>
    <t>도유리 취약지역생활여건개조사업 통신공사</t>
  </si>
  <si>
    <t>임고지구 수리시설개보수사업 토목공사</t>
  </si>
  <si>
    <t>정규광</t>
  </si>
  <si>
    <t>054-339-5067</t>
  </si>
  <si>
    <t>우장지구 수리시설개보수사업 토목건축공사</t>
  </si>
  <si>
    <t>화동면 기초생활거점조성사업 건축기계토목공사</t>
  </si>
  <si>
    <t>박종순</t>
  </si>
  <si>
    <t>054-531-3630</t>
  </si>
  <si>
    <t>화동면 기초생활거점조성사업 전기공사</t>
  </si>
  <si>
    <t>화동면 기초생활거점조성사업 통신공사</t>
  </si>
  <si>
    <t>화동면 기초생활거점조성사업 소방공사</t>
  </si>
  <si>
    <t>흥각지구 배수개선사업 토목공사</t>
  </si>
  <si>
    <t>흥각지구 배수개선사업 전기공사</t>
  </si>
  <si>
    <t>공검 오태1리 마을만들기사업 토목공사</t>
  </si>
  <si>
    <t>서만1리 마을만들기 건축토목기계 공사</t>
  </si>
  <si>
    <t>서만1리 마을만들기 통신공사</t>
  </si>
  <si>
    <t>서만1리 마을만들기 전기공사</t>
  </si>
  <si>
    <t>아천1리 마을만들기 토목공사</t>
  </si>
  <si>
    <t>정양리 마을만들기 건축공사</t>
  </si>
  <si>
    <t>청상지구 수리시설개보수사업 토목공사</t>
    <phoneticPr fontId="2" type="noConversion"/>
  </si>
  <si>
    <t>김재영</t>
  </si>
  <si>
    <t>054-531-3629</t>
  </si>
  <si>
    <t>엄암덕가지구 수리시설개보수사업 토목공사</t>
    <phoneticPr fontId="2" type="noConversion"/>
  </si>
  <si>
    <t>양지지구 수리시설개보수사업 토목공사</t>
    <phoneticPr fontId="2" type="noConversion"/>
  </si>
  <si>
    <t>공성지구 수리시설개보수사업 토목공사</t>
    <phoneticPr fontId="2" type="noConversion"/>
  </si>
  <si>
    <t>회룡리 마을만들기사업 토목공사(2차년도)</t>
  </si>
  <si>
    <t>이홍진</t>
  </si>
  <si>
    <t>054-550-5323</t>
  </si>
  <si>
    <t>연소2리 마을만들기사업 조경공사(2차년도)</t>
  </si>
  <si>
    <t>연소2리 마을만들기사업 전기공사(2차년도)</t>
  </si>
  <si>
    <t>부곡지구 과실전문생산단지 기반조성사업 토목공사(2차년도)</t>
  </si>
  <si>
    <t>부곡지구 과실전문생산단지 기반조성사업 전기공사(2차년도)</t>
  </si>
  <si>
    <t>마성면 기초생활기초생활거점 육성사업 건축토목조경공사(2차년도)</t>
  </si>
  <si>
    <t>이신우</t>
  </si>
  <si>
    <t>054-556-2744</t>
  </si>
  <si>
    <t>산양 신전지구 양수장설치사업 토목공사</t>
    <phoneticPr fontId="2" type="noConversion"/>
  </si>
  <si>
    <t>정상민</t>
  </si>
  <si>
    <t>054-550-5332</t>
  </si>
  <si>
    <t>산양 신전지구 양수장설치사업 전기공사</t>
    <phoneticPr fontId="2" type="noConversion"/>
  </si>
  <si>
    <t>박용섭</t>
  </si>
  <si>
    <t>054-550-5321</t>
  </si>
  <si>
    <t>개포지구 영농편의 수리시설개보수사업 토목공사</t>
    <phoneticPr fontId="2" type="noConversion"/>
  </si>
  <si>
    <t>용문2지구 영농편의 수리시설개보수사업 토목공사</t>
    <phoneticPr fontId="2" type="noConversion"/>
  </si>
  <si>
    <t>압량면 농촌중심지활성화사업 건축토목공사</t>
  </si>
  <si>
    <t>이경욱</t>
  </si>
  <si>
    <t>053-819-6033</t>
  </si>
  <si>
    <t>압량면 농촌중심지활성화사업 전기공사</t>
  </si>
  <si>
    <t>백원덕</t>
  </si>
  <si>
    <t>053-819-6027</t>
  </si>
  <si>
    <t>압량면 농촌중심지활성화사업 소방공사</t>
  </si>
  <si>
    <t>압량면 농촌중심지활성화사업 통신공사</t>
  </si>
  <si>
    <t>이서면 농촌중심지활성화사업 건축조경토목공사</t>
  </si>
  <si>
    <t>윤상운</t>
  </si>
  <si>
    <t>053-819-6035</t>
  </si>
  <si>
    <t>이서면 농촌중심지활성화사업 전기공사</t>
  </si>
  <si>
    <t>박창현</t>
  </si>
  <si>
    <t>053-819-6024</t>
  </si>
  <si>
    <t>이서면 농촌중심지활성화사업 통신공사</t>
  </si>
  <si>
    <t>가마실 과실전문생산단지기반조성사업 토목공사</t>
    <phoneticPr fontId="2" type="noConversion"/>
  </si>
  <si>
    <t>가마실 과실전문생산단지기반조성사업 전기공사</t>
    <phoneticPr fontId="2" type="noConversion"/>
  </si>
  <si>
    <t>화양읍 농촌중심지 건축토목조경공사</t>
  </si>
  <si>
    <t>화양읍 농촌중심지 전기공사</t>
  </si>
  <si>
    <t>화양읍 농촌중심지 통신공사</t>
  </si>
  <si>
    <t>덕암지구 과실전문 토목공사</t>
  </si>
  <si>
    <t>다인4지구 수리시설개보수사업 토목공사</t>
    <phoneticPr fontId="2" type="noConversion"/>
  </si>
  <si>
    <t>서준건</t>
  </si>
  <si>
    <t>054-830-8142</t>
  </si>
  <si>
    <t>점매지구 수리시설개보수사업 토목공사</t>
    <phoneticPr fontId="2" type="noConversion"/>
  </si>
  <si>
    <t>신덕지구 지표수보강개발사업 전기공사</t>
  </si>
  <si>
    <t>054-830-8178</t>
  </si>
  <si>
    <t>신덕지구 지표수보강개발사업 토목공사</t>
  </si>
  <si>
    <t>포산리 마을만들기사업 토목공사</t>
    <phoneticPr fontId="2" type="noConversion"/>
  </si>
  <si>
    <t>청기지구 과실전문생산단지 기반조성사업 토목공사</t>
  </si>
  <si>
    <t>남법모</t>
  </si>
  <si>
    <t>054-870-0535</t>
  </si>
  <si>
    <t>청기지구 과실전문생산단지 기반조성사업 전기공사</t>
  </si>
  <si>
    <t>금학지 재해위험저수지 정비사업 토목공사</t>
  </si>
  <si>
    <t>황용지 노후위험저수지 정비사업 토목공사</t>
  </si>
  <si>
    <t>석호항 어촌뉴딜300사업 건축조경토목공사</t>
  </si>
  <si>
    <t>경북지역본부 영덕울진지사 지역개발부</t>
  </si>
  <si>
    <t>석호항 어촌뉴딜300사업 전기공사</t>
  </si>
  <si>
    <t>석호항 어촌뉴딜300사업 통신공사</t>
  </si>
  <si>
    <t>덕천지구 배수개선사업 토목공사</t>
  </si>
  <si>
    <t>덕천지구 배수개선사업 전기공사</t>
  </si>
  <si>
    <t>어울진 시군창의사업 조경토목공사</t>
  </si>
  <si>
    <t>허필조</t>
  </si>
  <si>
    <t>054-730-5067</t>
  </si>
  <si>
    <t>평해배수장 재해복구사업 토목건축공사</t>
  </si>
  <si>
    <t>지품면 농촌중심지활성화사업 조경건축공사</t>
  </si>
  <si>
    <t>창수면 기초생활거점사업 건축조경토목공사</t>
  </si>
  <si>
    <t>양성지구 영농편의개보수사업 토목공사</t>
  </si>
  <si>
    <t>남영동</t>
  </si>
  <si>
    <t>054-730-5076</t>
  </si>
  <si>
    <t>삼율지구 재해대비개보수사업 토목공사</t>
  </si>
  <si>
    <t>객기지구 수리시설개보수사업 토목공사</t>
    <phoneticPr fontId="2" type="noConversion"/>
  </si>
  <si>
    <t>덕곡면 농촌중심지활성화사업 토목공사</t>
    <phoneticPr fontId="2" type="noConversion"/>
  </si>
  <si>
    <t>쾌빈지구 배수개선사업 토목공사</t>
  </si>
  <si>
    <t>쾌빈지구 배수개선사업 전기공사</t>
  </si>
  <si>
    <t>중화저수지 생태공원조성사업 토목공사</t>
    <phoneticPr fontId="2" type="noConversion"/>
  </si>
  <si>
    <t>신안지구 배수개선사업 토목공사</t>
    <phoneticPr fontId="2" type="noConversion"/>
  </si>
  <si>
    <t>이대호</t>
  </si>
  <si>
    <t>054-950-0732</t>
  </si>
  <si>
    <t>수륜면 농촌중심지활성화사업 건축토목조경공사</t>
  </si>
  <si>
    <t>수륜면 농촌중심지활성화사업 전기공사</t>
  </si>
  <si>
    <t>수륜면 농촌중심지활성화사업 통신공사</t>
  </si>
  <si>
    <t>수륜면 농촌중심지활성화사업 소방공사</t>
  </si>
  <si>
    <t>수륜경승지권역 단위종합정비사업 건축토목공사</t>
  </si>
  <si>
    <t>수륜경승지권역 단위종합정비사업 전기공사</t>
  </si>
  <si>
    <t>수륜경승지권역 단위종합정비사업 통신공사</t>
  </si>
  <si>
    <t>성주호둘레길조성사업 토목조경공사</t>
  </si>
  <si>
    <t>가천지구 수리시설개보수사업 토목공사</t>
  </si>
  <si>
    <t>유태경</t>
  </si>
  <si>
    <t>054-930-0748</t>
  </si>
  <si>
    <t>수륜지구 수리시설개보수사업 토목공사</t>
  </si>
  <si>
    <t>외기지구 수리시설개보수사업 토목공사</t>
  </si>
  <si>
    <t>용암지구 수리시설개보수사업 토목공사</t>
  </si>
  <si>
    <t>용암지구 수리시설개보수사업 전기공사</t>
  </si>
  <si>
    <t>달서지구 수리시설개보수사업 토목공사</t>
  </si>
  <si>
    <t>박현철</t>
  </si>
  <si>
    <t>054-800-5051</t>
  </si>
  <si>
    <t>학서지 생태공원조성사업 토목건축공사</t>
  </si>
  <si>
    <t>노호식</t>
  </si>
  <si>
    <t>054-800-5040</t>
  </si>
  <si>
    <t>학서지 생태공원조성사업 조경공사</t>
  </si>
  <si>
    <t>학서지 생태공원조성사업 전기공사</t>
  </si>
  <si>
    <t>학서지 생태공원조성사업 통신공사</t>
  </si>
  <si>
    <t>호암지구 수원공개보수사업 토목공사</t>
    <phoneticPr fontId="2" type="noConversion"/>
  </si>
  <si>
    <t>황학지구 수리시설개보수사업 토목공사</t>
  </si>
  <si>
    <t>가산면 농촌중심지활성화사업 건축공사</t>
  </si>
  <si>
    <t>가산면 농촌중심지활성화사업 전기공사</t>
  </si>
  <si>
    <t>가산면 농촌중심지활성화사업 통신공사</t>
  </si>
  <si>
    <t>가산면 농촌중심지활성화사업 소방공사</t>
  </si>
  <si>
    <t>지천지구 수리시설개보수사업 토목공사</t>
  </si>
  <si>
    <t>박만수</t>
  </si>
  <si>
    <t>054-800-5053</t>
  </si>
  <si>
    <t>감천지구 다목적 농촌용수개발사업 토목공사</t>
  </si>
  <si>
    <t>독양2리 새뜰마을사업 토목건축공사</t>
  </si>
  <si>
    <t>독양2리 새뜰마을사업 전기공사</t>
  </si>
  <si>
    <t>대맥지구 농업용수 수질개선사업 토목공사</t>
    <phoneticPr fontId="2" type="noConversion"/>
  </si>
  <si>
    <t>공덕2리 새뜰마을사업 토목건축공사</t>
    <phoneticPr fontId="2" type="noConversion"/>
  </si>
  <si>
    <t>공덕2리 새뜰마을사업 전기공사</t>
    <phoneticPr fontId="2" type="noConversion"/>
  </si>
  <si>
    <t>은풍면 기초생활거점육성사업 건축토목공사</t>
  </si>
  <si>
    <t>손수영</t>
  </si>
  <si>
    <t>054-650-7149</t>
  </si>
  <si>
    <t>은풍면 기초생활거점육성사업 전기공사</t>
  </si>
  <si>
    <t>은풍면 기초생활거점육성사업 통신공사</t>
  </si>
  <si>
    <t>와룡지구 수리시설개보수사업 토목공사</t>
    <phoneticPr fontId="2" type="noConversion"/>
  </si>
  <si>
    <t>현은수</t>
  </si>
  <si>
    <t>054-650-7147</t>
  </si>
  <si>
    <t>청운지구 수리시설개보수사업 토목공사</t>
    <phoneticPr fontId="2" type="noConversion"/>
  </si>
  <si>
    <t>효갈지구 수리시설개보수사업 토목공사</t>
    <phoneticPr fontId="2" type="noConversion"/>
  </si>
  <si>
    <t>공덕천 하천재해예방 대체시설(효갈1양수장) 개보수사업 토목기계건축공사</t>
  </si>
  <si>
    <t>공덕천 하천재해예방 대체시설(효갈1양수장) 개보수사업 전기공사</t>
  </si>
  <si>
    <t>한발대비 용수개발사업(효갈2양수장 개보수) 토목기계공사</t>
  </si>
  <si>
    <t>현풍지구(영농편의) 수리시설개보수사업 토목공사(2차년도)</t>
  </si>
  <si>
    <t>박한솔</t>
  </si>
  <si>
    <t>053-610-3833</t>
  </si>
  <si>
    <t>구지지구(영농편의) 수리시설개보수사업 토목공사(3차년도)</t>
  </si>
  <si>
    <t>류경선</t>
  </si>
  <si>
    <t>053-610-3832</t>
  </si>
  <si>
    <t>위천지구(재해대비) 수리시설개보수사업 토목공사(2차년도)</t>
  </si>
  <si>
    <t>이창수</t>
  </si>
  <si>
    <t>053-610-3831</t>
  </si>
  <si>
    <t>신당지구 배수개선사업 토목공사(2차년도)</t>
  </si>
  <si>
    <t>대암 수리간선 정비공사(2차년도)</t>
  </si>
  <si>
    <t>논공 노홍2용수간선 보수공사(2차년도)</t>
  </si>
  <si>
    <t>교항-신당간 배수로 정비공사(2차년도)</t>
  </si>
  <si>
    <t>화동면 기초생활거점조성사업</t>
    <phoneticPr fontId="2" type="noConversion"/>
  </si>
  <si>
    <t>기타이동식화장실</t>
  </si>
  <si>
    <t>수요기관 규격</t>
    <phoneticPr fontId="2" type="noConversion"/>
  </si>
  <si>
    <t>화북면 농촌중심지활성화사업</t>
  </si>
  <si>
    <t>도유리 취약지역생활여건 개조사업</t>
  </si>
  <si>
    <t>아스팔트콘크리트</t>
    <phoneticPr fontId="2" type="noConversion"/>
  </si>
  <si>
    <t>대현리 마을만들기사업</t>
  </si>
  <si>
    <t>콘크리트호안및옹벽블록</t>
  </si>
  <si>
    <t>우장지구 수리시설 개보수사업</t>
  </si>
  <si>
    <t>신안지구 배수개선사업</t>
    <phoneticPr fontId="2" type="noConversion"/>
  </si>
  <si>
    <t>폐쇄형배전반</t>
  </si>
  <si>
    <t>용암지구 수리시설개보수사업</t>
  </si>
  <si>
    <t>054-930-0758</t>
  </si>
  <si>
    <t>위천지구(재해대비) 수리시설개보수사업</t>
  </si>
  <si>
    <t>국가계약법 시행령 제26조 제1항 제4호</t>
    <phoneticPr fontId="2" type="noConversion"/>
  </si>
  <si>
    <t>석보면 농촌중심지활성화사업</t>
  </si>
  <si>
    <t>태양광</t>
  </si>
  <si>
    <t>덕천지구 배수개선사업</t>
  </si>
  <si>
    <t>체크밸브</t>
    <phoneticPr fontId="2" type="noConversion"/>
  </si>
  <si>
    <t>달서지구 수리시설개보수사업</t>
  </si>
  <si>
    <t>가산면 농촌중심지활성화사업</t>
    <phoneticPr fontId="2" type="noConversion"/>
  </si>
  <si>
    <t>대</t>
    <phoneticPr fontId="2" type="noConversion"/>
  </si>
  <si>
    <t>한발대비 용수개발사업</t>
    <phoneticPr fontId="2" type="noConversion"/>
  </si>
  <si>
    <t>국가계약법 시행령 제26조 제1항 제4호</t>
  </si>
  <si>
    <t>신당지구 배수개선사업</t>
  </si>
  <si>
    <t xml:space="preserve"> 배수장 </t>
  </si>
  <si>
    <t>경북 스마트팜혁신밸리 청년창업보육센터사업(온실설치)</t>
    <phoneticPr fontId="2" type="noConversion"/>
  </si>
  <si>
    <t>경북 스마트팜혁신밸리 임대형스마트팜사업(온실설치)</t>
    <phoneticPr fontId="2" type="noConversion"/>
  </si>
  <si>
    <t>경북 스마트팜혁신밸리 실증단지사업(온실설치)</t>
    <phoneticPr fontId="2" type="noConversion"/>
  </si>
  <si>
    <t>중화지 생태공원조성사업</t>
  </si>
  <si>
    <t>용접철망</t>
  </si>
  <si>
    <t>수륜면 농촌중심지활성화사업</t>
  </si>
  <si>
    <t>영상감시장비</t>
  </si>
  <si>
    <t>국가계약법 시행령 제26조 제1항 제5호</t>
    <phoneticPr fontId="2" type="noConversion"/>
  </si>
  <si>
    <t>화양읍 농촌중심지활성화사업</t>
  </si>
  <si>
    <t>그을림한식기와</t>
  </si>
  <si>
    <t>차양</t>
  </si>
  <si>
    <t>벨트컨베이어</t>
  </si>
  <si>
    <t>054-930-0756</t>
  </si>
  <si>
    <t>달성군 배수펌프장 수탁사업</t>
  </si>
  <si>
    <t>고매지구 수상태양광사업</t>
    <phoneticPr fontId="2" type="noConversion"/>
  </si>
  <si>
    <t>트레드밀</t>
    <phoneticPr fontId="2" type="noConversion"/>
  </si>
  <si>
    <t>헬스</t>
  </si>
  <si>
    <t>권오영</t>
  </si>
  <si>
    <t>054-830-8136</t>
  </si>
  <si>
    <t xml:space="preserve">부계면 농촌중심지활성화사업 </t>
  </si>
  <si>
    <t>김세형</t>
  </si>
  <si>
    <t>054-830-8177</t>
  </si>
  <si>
    <t>보차도용콘크리트블록</t>
  </si>
  <si>
    <t>마을무선방송장치</t>
    <phoneticPr fontId="2" type="noConversion"/>
  </si>
  <si>
    <t>개</t>
    <phoneticPr fontId="2" type="noConversion"/>
  </si>
  <si>
    <t>소보면 농촌중심지활성화사업</t>
  </si>
  <si>
    <t>화강석경계석</t>
  </si>
  <si>
    <t>기타조경시설물</t>
  </si>
  <si>
    <t>기타조경시설물</t>
    <phoneticPr fontId="2" type="noConversion"/>
  </si>
  <si>
    <t>콘크리트호안및옹벽블록</t>
    <phoneticPr fontId="2" type="noConversion"/>
  </si>
  <si>
    <t>야외운동기구</t>
    <phoneticPr fontId="2" type="noConversion"/>
  </si>
  <si>
    <t>석호항 어촌뉴딜 300사업</t>
  </si>
  <si>
    <t>방송</t>
  </si>
  <si>
    <t>광천지구 다목적농촌용수개발사업</t>
  </si>
  <si>
    <t>삼상농형유도전동기</t>
  </si>
  <si>
    <t>수신기</t>
  </si>
  <si>
    <t>PVF막구조물</t>
    <phoneticPr fontId="2" type="noConversion"/>
  </si>
  <si>
    <t>막구조물</t>
  </si>
  <si>
    <t>수륜경승지권역 단위종합정비사업</t>
  </si>
  <si>
    <t>농소면 농촌중심지활성화사업</t>
  </si>
  <si>
    <t>마성면 기초생활거점 육성사업</t>
    <phoneticPr fontId="2" type="noConversion"/>
  </si>
  <si>
    <t>054-550-5331</t>
  </si>
  <si>
    <t>석평2리 마을만들기사업</t>
  </si>
  <si>
    <t>냉난방기</t>
    <phoneticPr fontId="2" type="noConversion"/>
  </si>
  <si>
    <t>기계설비</t>
  </si>
  <si>
    <t>히트펌프용실내기</t>
  </si>
  <si>
    <t>소천면 농촌중심지활성화사업</t>
  </si>
  <si>
    <t>식</t>
    <phoneticPr fontId="2" type="noConversion"/>
  </si>
  <si>
    <t>경북 스마트팜혁신밸리 지원센터사업</t>
    <phoneticPr fontId="2" type="noConversion"/>
  </si>
  <si>
    <t>지열히트펌프</t>
  </si>
  <si>
    <t>현장 수질조사사업</t>
    <phoneticPr fontId="2" type="noConversion"/>
  </si>
  <si>
    <t>수질분석기</t>
  </si>
  <si>
    <t xml:space="preserve"> 환경조사 </t>
  </si>
  <si>
    <t>경북지역본부 지질환경부</t>
  </si>
  <si>
    <t>최선희</t>
  </si>
  <si>
    <t>053-320-4867</t>
  </si>
  <si>
    <t>경북 스마트팜혁신밸리 실증단지사업(지원센터)</t>
    <phoneticPr fontId="2" type="noConversion"/>
  </si>
  <si>
    <t>경북 스마트팜혁신밸리조성사업 스마트팜 실증단지사업</t>
    <phoneticPr fontId="2" type="noConversion"/>
  </si>
  <si>
    <t>경북 스마트팜혁신밸리조성사업 임대형스마트팜사업</t>
    <phoneticPr fontId="2" type="noConversion"/>
  </si>
  <si>
    <t>경북 스마트팜혁신밸리조성사업 창업보육센터사업</t>
    <phoneticPr fontId="2" type="noConversion"/>
  </si>
  <si>
    <t>LED경관조명기구</t>
    <phoneticPr fontId="2" type="noConversion"/>
  </si>
  <si>
    <t>경북 스마트팜혁신밸리 실증단지사업</t>
    <phoneticPr fontId="2" type="noConversion"/>
  </si>
  <si>
    <t>네트워크스위치</t>
  </si>
  <si>
    <t>경북 스마트팜혁신밸리조성사업 지원센터사업</t>
    <phoneticPr fontId="2" type="noConversion"/>
  </si>
  <si>
    <t>오디오모니터</t>
  </si>
  <si>
    <t>경북 상주 농촌보금자리사업</t>
    <phoneticPr fontId="2" type="noConversion"/>
  </si>
  <si>
    <t>황계지구 수리시설개보수사업</t>
  </si>
  <si>
    <t>정강호</t>
  </si>
  <si>
    <t>054-712-3440</t>
  </si>
  <si>
    <t>전열교환기설치공사</t>
  </si>
  <si>
    <t>공기순환기</t>
  </si>
  <si>
    <t>옥외조명</t>
  </si>
  <si>
    <t>김성종</t>
  </si>
  <si>
    <t>054-950-0771</t>
  </si>
  <si>
    <t>하눌지구 농업용수 수질개선사업</t>
  </si>
  <si>
    <t>이서면 농촌중심지활성화사업</t>
  </si>
  <si>
    <t>파형강관</t>
  </si>
  <si>
    <t>수도용폴리에틸렌관</t>
  </si>
  <si>
    <t>구지지구(영농편의) 수리시설개보수사업</t>
    <phoneticPr fontId="2" type="noConversion"/>
  </si>
  <si>
    <t>경북 스마트팜혁신밸리 기반조성사업</t>
    <phoneticPr fontId="2" type="noConversion"/>
  </si>
  <si>
    <t>범들지구 농어촌취약지역생활여건개조사업</t>
  </si>
  <si>
    <t>평해배수장 재해복구사업</t>
  </si>
  <si>
    <t>황학지구 수리시설개보수사업</t>
    <phoneticPr fontId="2" type="noConversion"/>
  </si>
  <si>
    <t>금속제기타울타리</t>
  </si>
  <si>
    <t>성주호둘레길 조성사업</t>
  </si>
  <si>
    <t>인덕지 수변생태공원조성사업</t>
  </si>
  <si>
    <t>쾌빈지구 배수개선사업</t>
  </si>
  <si>
    <t>계장제어장치</t>
  </si>
  <si>
    <t>대암 수리간선 정비공사사업</t>
    <phoneticPr fontId="2" type="noConversion"/>
  </si>
  <si>
    <t>연소2리 마을만들기사업</t>
    <phoneticPr fontId="2" type="noConversion"/>
  </si>
  <si>
    <t>체육시설탄성포장재</t>
  </si>
  <si>
    <t>학서지 생태공원조성사업</t>
  </si>
  <si>
    <t>장수면농촌중심지활성화사업</t>
  </si>
  <si>
    <t>특수지붕재</t>
  </si>
  <si>
    <t>압량면 행복나눔길사업</t>
    <phoneticPr fontId="2" type="noConversion"/>
  </si>
  <si>
    <t>김성휘</t>
  </si>
  <si>
    <t>053-819-6037</t>
  </si>
  <si>
    <t>물탱크</t>
  </si>
  <si>
    <t>신광면 기초생활거점육성사업</t>
    <phoneticPr fontId="2" type="noConversion"/>
  </si>
  <si>
    <t>임고지구 수리시설 개보수사업</t>
  </si>
  <si>
    <t>전동기제어반</t>
    <phoneticPr fontId="2" type="noConversion"/>
  </si>
  <si>
    <t>PTFE막구조물</t>
    <phoneticPr fontId="2" type="noConversion"/>
  </si>
  <si>
    <t>도촌지구 다목적농촌용수개발사업</t>
  </si>
  <si>
    <t>LED실내조명등</t>
  </si>
  <si>
    <t>경관조명</t>
  </si>
  <si>
    <t>LED보안등기구</t>
  </si>
  <si>
    <t>지품면 농촌중심지활성화사업</t>
  </si>
  <si>
    <t>수의계약</t>
    <phoneticPr fontId="2" type="noConversion"/>
  </si>
  <si>
    <t>상징조형물</t>
  </si>
  <si>
    <t>양서양수장 커플링 및 펌프보수사업</t>
    <phoneticPr fontId="2" type="noConversion"/>
  </si>
  <si>
    <t>펌프커플링</t>
  </si>
  <si>
    <t>커플링</t>
  </si>
  <si>
    <t>현풍지구(영농편의) 수리시설개보수사업</t>
    <phoneticPr fontId="2" type="noConversion"/>
  </si>
  <si>
    <t xml:space="preserve">문천지구 수리시설개보수사업 </t>
  </si>
  <si>
    <t>신명호</t>
  </si>
  <si>
    <t>053-819-6022</t>
  </si>
  <si>
    <t>부강지구 수리시설개보수사업</t>
    <phoneticPr fontId="2" type="noConversion"/>
  </si>
  <si>
    <t>손상현</t>
  </si>
  <si>
    <t>외기지구 수리시설개보수사업</t>
  </si>
  <si>
    <t>수륜지구 수리시설개보수사업</t>
  </si>
  <si>
    <t xml:space="preserve">화현지구 소규모 농촌용수개발사업  </t>
  </si>
  <si>
    <t>자재</t>
  </si>
  <si>
    <t>안두영</t>
  </si>
  <si>
    <t>054-531-3748</t>
  </si>
  <si>
    <t>각남지구 수리시설개보수사업</t>
    <phoneticPr fontId="2" type="noConversion"/>
  </si>
  <si>
    <t>용문2지구 영농편의 수리시설개보수사업</t>
  </si>
  <si>
    <t>지천지구 수리시설개보수사업</t>
  </si>
  <si>
    <t>개포지구 영농편의 수리시설개보수사업</t>
  </si>
  <si>
    <t>스테인리스가로등주</t>
    <phoneticPr fontId="2" type="noConversion"/>
  </si>
  <si>
    <t>청운지구 수리시설개보수사업</t>
  </si>
  <si>
    <t>고현상마북지구 수리시설개보수사업</t>
    <phoneticPr fontId="2" type="noConversion"/>
  </si>
  <si>
    <t xml:space="preserve">삼율지구 수리시설개보수사업 </t>
  </si>
  <si>
    <t>경북지역본부 영덕울진지사</t>
  </si>
  <si>
    <t>박동주</t>
  </si>
  <si>
    <t>054-730-5002</t>
  </si>
  <si>
    <t>수도용덕타일주철관</t>
  </si>
  <si>
    <t>제수밸브</t>
  </si>
  <si>
    <t>아연도강관</t>
  </si>
  <si>
    <t>일반용폴리에틸렌관</t>
  </si>
  <si>
    <t>수도용경질폴리염화비닐관</t>
  </si>
  <si>
    <t>고아지구 수리시설개보수사업</t>
  </si>
  <si>
    <t>수위조절기</t>
  </si>
  <si>
    <t>조마지구 수리시설개보수사업</t>
  </si>
  <si>
    <t>054-930-0759</t>
  </si>
  <si>
    <t>장기면 농촌중심지활성화사업</t>
  </si>
  <si>
    <t>철근콘크리트벤치플룸관</t>
    <phoneticPr fontId="2" type="noConversion"/>
  </si>
  <si>
    <t>비디오프로젝터</t>
  </si>
  <si>
    <t>신축관이음</t>
  </si>
  <si>
    <t>퍼걸러</t>
  </si>
  <si>
    <t>국가계약법 시행령 제26조 제1항 제3호</t>
  </si>
  <si>
    <t>창수면 기초생활거점육성사업</t>
  </si>
  <si>
    <t>버스승강장</t>
  </si>
  <si>
    <t>은풍면 기초생활거점육성사업</t>
  </si>
  <si>
    <t>PVR막구조</t>
  </si>
  <si>
    <t>막구조</t>
  </si>
  <si>
    <t>덕곡면 농촌중심지활성화사업</t>
  </si>
  <si>
    <t>냉난방</t>
  </si>
  <si>
    <t>경북지역본부 영덕지사 지역개발부</t>
  </si>
  <si>
    <t>갈산리 마을만들기사업</t>
  </si>
  <si>
    <t>광덕1지구 수리시설개보수사업</t>
  </si>
  <si>
    <t>토목공사</t>
  </si>
  <si>
    <t>오수정화장치</t>
  </si>
  <si>
    <t>금곡간선 외 2개소 용수로사업</t>
    <phoneticPr fontId="2" type="noConversion"/>
  </si>
  <si>
    <t>장안지구 수리시설개보수사업</t>
  </si>
  <si>
    <t>호암지구 수리시설개보수사업</t>
  </si>
  <si>
    <t>바닥난방설치공사</t>
  </si>
  <si>
    <t>수문문비</t>
    <phoneticPr fontId="2" type="noConversion"/>
  </si>
  <si>
    <t>054-930-0755</t>
  </si>
  <si>
    <t>공덕천 하천재해예방 대체시설(효갈1양수장) 개보수사업</t>
  </si>
  <si>
    <t>3상유도전동기</t>
  </si>
  <si>
    <t>공기순환</t>
  </si>
  <si>
    <t>콘크리트맨홀블록</t>
  </si>
  <si>
    <t>일반용경질폴리염화비닐관</t>
  </si>
  <si>
    <t xml:space="preserve"> span</t>
  </si>
  <si>
    <t>053-819-6023</t>
  </si>
  <si>
    <t xml:space="preserve">감천지구 다목적농촌용수개발사업 </t>
  </si>
  <si>
    <t>통구미 시군창의사업</t>
    <phoneticPr fontId="2" type="noConversion"/>
  </si>
  <si>
    <t>압량면 행복발전소사업</t>
    <phoneticPr fontId="2" type="noConversion"/>
  </si>
  <si>
    <t>대맥지구 농업용수 수질개선사업</t>
    <phoneticPr fontId="2" type="noConversion"/>
  </si>
  <si>
    <t>가천지구 수리시설개보수사업</t>
  </si>
  <si>
    <t>현내봉계지구 과실전문생산단지 기반조성사업</t>
  </si>
  <si>
    <t>공덕2리 새뜰마을사업</t>
    <phoneticPr fontId="2" type="noConversion"/>
  </si>
  <si>
    <t>가마실 과실전문생산단지 기반조성사업</t>
  </si>
  <si>
    <t>양흡입벌류트펌프</t>
  </si>
  <si>
    <t>몰드변압기</t>
  </si>
  <si>
    <t>유입변압기</t>
  </si>
  <si>
    <t>054-930-0757</t>
  </si>
  <si>
    <t>그림타일</t>
  </si>
  <si>
    <t>경북3지구 농업용수관리자동화사업</t>
  </si>
  <si>
    <t>농업용수관리자동화시스템 구축을 위한 계장제어장치 구매설치 및 시스템 구성</t>
  </si>
  <si>
    <t>김정우</t>
  </si>
  <si>
    <t>053-320-0775</t>
  </si>
  <si>
    <t>농업용수관리자동화시스템 영상감시를 위한 장치 구매 설치</t>
  </si>
  <si>
    <t>당지지구 수상태양광발전설비 제조·구매·설치사업</t>
  </si>
  <si>
    <t>수상태양광발전설비 및 부속설비 공급, 설치</t>
  </si>
  <si>
    <t>함미현</t>
  </si>
  <si>
    <t>053-320-0777</t>
  </si>
  <si>
    <t>왕신지구 수상태양광발전설비 제조·구매·설치사업</t>
  </si>
  <si>
    <t>점토벽돌</t>
  </si>
  <si>
    <t>옥외용벤치</t>
  </si>
  <si>
    <t>PTFE막구조물</t>
  </si>
  <si>
    <t>구내방송장치</t>
  </si>
  <si>
    <t>지하수자원관리사업</t>
    <phoneticPr fontId="2" type="noConversion"/>
  </si>
  <si>
    <t>4111193802, 4321179801</t>
  </si>
  <si>
    <t>지하수위계, 자료수집장치</t>
  </si>
  <si>
    <t>지하수관측</t>
  </si>
  <si>
    <t>효동지구 다목적농촌용수개발사업</t>
  </si>
  <si>
    <t>수원공</t>
  </si>
  <si>
    <t>시멘트</t>
    <phoneticPr fontId="2" type="noConversion"/>
  </si>
  <si>
    <t>제당기초</t>
  </si>
  <si>
    <t>사방지구 배수개선사업</t>
    <phoneticPr fontId="2" type="noConversion"/>
  </si>
  <si>
    <t>외동읍 농촌중심지활성화사업</t>
    <phoneticPr fontId="2" type="noConversion"/>
  </si>
  <si>
    <t xml:space="preserve">ton </t>
  </si>
  <si>
    <t>천북면 농촌중심지활성화사업</t>
    <phoneticPr fontId="2" type="noConversion"/>
  </si>
  <si>
    <t>알루미늄가로등주</t>
    <phoneticPr fontId="2" type="noConversion"/>
  </si>
  <si>
    <t>자동수위측정장치</t>
  </si>
  <si>
    <t>통신소프트웨어</t>
    <phoneticPr fontId="2" type="noConversion"/>
  </si>
  <si>
    <t>정재훈</t>
  </si>
  <si>
    <t>국가계약법 시행령 제26조 제1항 제2호 차목</t>
  </si>
  <si>
    <t>임천지구 재해대비 수리시설개보수사업 토목건축기계공사</t>
    <phoneticPr fontId="2" type="noConversion"/>
  </si>
  <si>
    <t>전라남도</t>
    <phoneticPr fontId="2" type="noConversion"/>
  </si>
  <si>
    <t>전남지역본부 강진지사 지역개발부</t>
    <phoneticPr fontId="2" type="noConversion"/>
  </si>
  <si>
    <t>김종영</t>
    <phoneticPr fontId="2" type="noConversion"/>
  </si>
  <si>
    <t>061-430-7768</t>
    <phoneticPr fontId="2" type="noConversion"/>
  </si>
  <si>
    <t>국가계약법 시행령 제26조 제1항 제5호 가목</t>
    <phoneticPr fontId="2" type="noConversion"/>
  </si>
  <si>
    <t>2021년 기계화경작로 확포장사업 토목공사</t>
    <phoneticPr fontId="2" type="noConversion"/>
  </si>
  <si>
    <t>삼신지구 배수개선사업 토목공사</t>
    <phoneticPr fontId="2" type="noConversion"/>
  </si>
  <si>
    <t>전라남도</t>
  </si>
  <si>
    <t>김한영</t>
    <phoneticPr fontId="2" type="noConversion"/>
  </si>
  <si>
    <t>061-430-7761</t>
    <phoneticPr fontId="2" type="noConversion"/>
  </si>
  <si>
    <t>칠량면 기초생활거점사업 토목건축기계공사</t>
    <phoneticPr fontId="2" type="noConversion"/>
  </si>
  <si>
    <t>엄다지구 용배수로 수리시설개보수사업 토목공사</t>
    <phoneticPr fontId="2" type="noConversion"/>
  </si>
  <si>
    <t>전남지역본부 함평지사 지역개발부</t>
    <phoneticPr fontId="2" type="noConversion"/>
  </si>
  <si>
    <t>박훈수</t>
    <phoneticPr fontId="2" type="noConversion"/>
  </si>
  <si>
    <t>061-320-5251</t>
    <phoneticPr fontId="2" type="noConversion"/>
  </si>
  <si>
    <t>신광면 농촌중심지활성화사업 토목건축공사</t>
    <phoneticPr fontId="2" type="noConversion"/>
  </si>
  <si>
    <t>김희경</t>
    <phoneticPr fontId="2" type="noConversion"/>
  </si>
  <si>
    <t>061-320-5255</t>
    <phoneticPr fontId="2" type="noConversion"/>
  </si>
  <si>
    <t>전남2지구 농업용수관리자동화사업 기계 공사</t>
    <phoneticPr fontId="2" type="noConversion"/>
  </si>
  <si>
    <t>전남지역본부 그린에너지부</t>
    <phoneticPr fontId="2" type="noConversion"/>
  </si>
  <si>
    <t>문유현</t>
  </si>
  <si>
    <t>062-958-2484</t>
  </si>
  <si>
    <t>진월지구 수원공 수리시설개보수사업</t>
    <phoneticPr fontId="2" type="noConversion"/>
  </si>
  <si>
    <t>전남지역본부 순천광양여수지사 수자원관리부</t>
  </si>
  <si>
    <t>김종칠</t>
    <phoneticPr fontId="2" type="noConversion"/>
  </si>
  <si>
    <t>061-740-1150</t>
  </si>
  <si>
    <t>도월지구 용배수로 수리시설개보수사업</t>
    <phoneticPr fontId="2" type="noConversion"/>
  </si>
  <si>
    <t>김대연</t>
    <phoneticPr fontId="2" type="noConversion"/>
  </si>
  <si>
    <t>061-740-1151</t>
  </si>
  <si>
    <t>상안지구 재해복구사업 토목공사</t>
    <phoneticPr fontId="2" type="noConversion"/>
  </si>
  <si>
    <t>강대선</t>
    <phoneticPr fontId="2" type="noConversion"/>
  </si>
  <si>
    <t>061-740-1152</t>
    <phoneticPr fontId="2" type="noConversion"/>
  </si>
  <si>
    <t>상안지구 재해복구사업 기계공사</t>
    <phoneticPr fontId="2" type="noConversion"/>
  </si>
  <si>
    <t>제한경쟁</t>
    <phoneticPr fontId="2" type="noConversion"/>
  </si>
  <si>
    <t>전남지역본부 순천광양여수지사 지역개발부</t>
  </si>
  <si>
    <t>류근주</t>
  </si>
  <si>
    <t>전남지역본부 순천광양여수지사 지역개발부</t>
    <phoneticPr fontId="2" type="noConversion"/>
  </si>
  <si>
    <t>류재필</t>
    <phoneticPr fontId="2" type="noConversion"/>
  </si>
  <si>
    <t>류재필</t>
    <phoneticPr fontId="2" type="noConversion"/>
  </si>
  <si>
    <t>061-740-1173</t>
    <phoneticPr fontId="2" type="noConversion"/>
  </si>
  <si>
    <t>전기</t>
    <phoneticPr fontId="2" type="noConversion"/>
  </si>
  <si>
    <t>독정항 어촌뉴딜300사업 토목공사</t>
  </si>
  <si>
    <t>박성환</t>
  </si>
  <si>
    <t>061-740-1139</t>
  </si>
  <si>
    <t>군외면 농촌중심지활성화사업 사랑방 증축공사</t>
    <phoneticPr fontId="2" type="noConversion"/>
  </si>
  <si>
    <t>정영호</t>
    <phoneticPr fontId="2" type="noConversion"/>
  </si>
  <si>
    <t>061-530-1583</t>
    <phoneticPr fontId="2" type="noConversion"/>
  </si>
  <si>
    <t>군외면 농촌중심지활성화사업 회의방송 시스템</t>
    <phoneticPr fontId="2" type="noConversion"/>
  </si>
  <si>
    <t>정영호</t>
  </si>
  <si>
    <t>061-530-1583</t>
  </si>
  <si>
    <t>상가지구 용배수로 수리시설개보수사업</t>
  </si>
  <si>
    <t>전남지역본부 해남완도자사 수자원관리부</t>
  </si>
  <si>
    <t>김동균</t>
  </si>
  <si>
    <t>061-530-1558</t>
  </si>
  <si>
    <t>교동지구 수원공 수리시설개보수사업</t>
  </si>
  <si>
    <t>수출전문 스마트팜 온실신축공사</t>
  </si>
  <si>
    <t>전남지역본부 해남완도지사 수자원관리부</t>
  </si>
  <si>
    <t>조민국</t>
  </si>
  <si>
    <t>061-530-1567</t>
  </si>
  <si>
    <t>완도권역 완도1지구 친환경에너지보급사업 기계설비공사</t>
  </si>
  <si>
    <t>최재은</t>
  </si>
  <si>
    <t>061-530-1549</t>
  </si>
  <si>
    <t>완도권역 완도2지구 친환경에너지보급사업 기계설비공사</t>
  </si>
  <si>
    <t>완도권역 완도3지구 친환경에너지보급사업 기계설비공사</t>
  </si>
  <si>
    <t>완도권역 완도5지구 친환경에너지보급사업 기계설비공사</t>
  </si>
  <si>
    <t>완도권역 완도6지구 친환경에너지보급사업 기계설비공사</t>
  </si>
  <si>
    <t>완도권역 친환경에너지보급사업 인버터설치공사</t>
  </si>
  <si>
    <t>정용재</t>
  </si>
  <si>
    <t>061-530-1565</t>
  </si>
  <si>
    <t>수산가공분야 에너지절감시설 기계설비공사</t>
  </si>
  <si>
    <t>2021년 방송지구 지표수보강개발사업</t>
    <phoneticPr fontId="2" type="noConversion"/>
  </si>
  <si>
    <t>전남지역본부 곡성지사 지역개발부</t>
    <phoneticPr fontId="2" type="noConversion"/>
  </si>
  <si>
    <t>임병헌</t>
    <phoneticPr fontId="2" type="noConversion"/>
  </si>
  <si>
    <t>임병헌</t>
    <phoneticPr fontId="2" type="noConversion"/>
  </si>
  <si>
    <t>061-360-1141</t>
    <phoneticPr fontId="2" type="noConversion"/>
  </si>
  <si>
    <t>2021년 곡성지구 용배수로 수리시설개보수사업</t>
    <phoneticPr fontId="2" type="noConversion"/>
  </si>
  <si>
    <t>한정호</t>
    <phoneticPr fontId="2" type="noConversion"/>
  </si>
  <si>
    <t>061-360-1153</t>
    <phoneticPr fontId="2" type="noConversion"/>
  </si>
  <si>
    <t>061-360-1153</t>
    <phoneticPr fontId="2" type="noConversion"/>
  </si>
  <si>
    <t>2021년 대황강강마을재생사업 전기공사</t>
    <phoneticPr fontId="2" type="noConversion"/>
  </si>
  <si>
    <t>오흥섭</t>
    <phoneticPr fontId="2" type="noConversion"/>
  </si>
  <si>
    <t>2021년 관음사마을만들기사업 토목건축공사</t>
    <phoneticPr fontId="2" type="noConversion"/>
  </si>
  <si>
    <t>윤석준</t>
    <phoneticPr fontId="2" type="noConversion"/>
  </si>
  <si>
    <t>061-360-1143</t>
    <phoneticPr fontId="2" type="noConversion"/>
  </si>
  <si>
    <t>2021년 곡촌마을만들기사업 토목건축공사</t>
    <phoneticPr fontId="2" type="noConversion"/>
  </si>
  <si>
    <t>정흥기</t>
    <phoneticPr fontId="2" type="noConversion"/>
  </si>
  <si>
    <t>061-360-1133</t>
    <phoneticPr fontId="2" type="noConversion"/>
  </si>
  <si>
    <t>2021년 신흥마을만들기사업 토목건축공사</t>
    <phoneticPr fontId="2" type="noConversion"/>
  </si>
  <si>
    <t>이정섭</t>
    <phoneticPr fontId="2" type="noConversion"/>
  </si>
  <si>
    <t>061-360-1152</t>
    <phoneticPr fontId="2" type="noConversion"/>
  </si>
  <si>
    <t>2021년 신수마을만들기사업 토목건축공사</t>
    <phoneticPr fontId="2" type="noConversion"/>
  </si>
  <si>
    <t>2021년 소룡마을만들기사업 토목건축공사</t>
    <phoneticPr fontId="2" type="noConversion"/>
  </si>
  <si>
    <t>2021년 홍척마을만들기사업 토목건축공사</t>
    <phoneticPr fontId="2" type="noConversion"/>
  </si>
  <si>
    <t>2021년 근촌마을만들기사업 토목건축공사</t>
    <phoneticPr fontId="2" type="noConversion"/>
  </si>
  <si>
    <t>2021년 대사취약지역생활여건개조사업 토목건축공사</t>
    <phoneticPr fontId="2" type="noConversion"/>
  </si>
  <si>
    <t>류한용</t>
    <phoneticPr fontId="2" type="noConversion"/>
  </si>
  <si>
    <t>061-360-1131</t>
    <phoneticPr fontId="2" type="noConversion"/>
  </si>
  <si>
    <t>2021년 근촌취약지역생활여건개조사업 토목건축공사</t>
    <phoneticPr fontId="2" type="noConversion"/>
  </si>
  <si>
    <t>전남역본부 영암지사 수자원관리부</t>
  </si>
  <si>
    <t>김중호</t>
  </si>
  <si>
    <t>061-470-5582</t>
  </si>
  <si>
    <t>둔덕지구 농어촌취약지역생활여건개조사업</t>
  </si>
  <si>
    <t>전남지역본부 영암지사 지역개발부</t>
  </si>
  <si>
    <t>성정현</t>
  </si>
  <si>
    <t>061-470-5587</t>
  </si>
  <si>
    <t>태백춘동지구 수리시설개보수사업</t>
  </si>
  <si>
    <t>금강지구 수리시설개보수사업</t>
  </si>
  <si>
    <t>전남지역본부 장흥지사 지역개발부</t>
    <phoneticPr fontId="2" type="noConversion"/>
  </si>
  <si>
    <t>한상욱</t>
    <phoneticPr fontId="2" type="noConversion"/>
  </si>
  <si>
    <t>061-860-7664</t>
    <phoneticPr fontId="2" type="noConversion"/>
  </si>
  <si>
    <t>연동지구 수원공 수리시설개보수사업</t>
    <phoneticPr fontId="2" type="noConversion"/>
  </si>
  <si>
    <t>우봉지구 수원공 수리시설개보수사업 토목공사</t>
    <phoneticPr fontId="2" type="noConversion"/>
  </si>
  <si>
    <t>전남지역본부 화순지사 지역개발부</t>
    <phoneticPr fontId="2" type="noConversion"/>
  </si>
  <si>
    <t>구은광</t>
    <phoneticPr fontId="2" type="noConversion"/>
  </si>
  <si>
    <t>구은광</t>
    <phoneticPr fontId="2" type="noConversion"/>
  </si>
  <si>
    <t>061-370-8544</t>
    <phoneticPr fontId="2" type="noConversion"/>
  </si>
  <si>
    <t>봉산면 농촌중심지활성화사업 철거공사</t>
  </si>
  <si>
    <t>전남지역본부 담양지사 지역개발부</t>
  </si>
  <si>
    <t>신정</t>
  </si>
  <si>
    <t>061-380-4133</t>
  </si>
  <si>
    <t>곡정보지구 재해복구사업</t>
  </si>
  <si>
    <t>유승원</t>
  </si>
  <si>
    <t>061-380-4135</t>
  </si>
  <si>
    <t xml:space="preserve">봉덕지구 수리시설개보수사업  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</si>
  <si>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</si>
  <si>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</si>
  <si>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062-3506574</t>
    <phoneticPr fontId="2" type="noConversion"/>
  </si>
  <si>
    <t xml:space="preserve">신월지구 수리시설개보수사업  </t>
    <phoneticPr fontId="2" type="noConversion"/>
  </si>
  <si>
    <t>전남지역본부 영광지사 수자원관리부</t>
  </si>
  <si>
    <t>박병수</t>
  </si>
  <si>
    <t>061-350-6567</t>
  </si>
  <si>
    <t>2020년 지내2배수장 재해복구사업 전기공사</t>
  </si>
  <si>
    <t>전남지역본부 영광지사 수자원관리부</t>
    <phoneticPr fontId="2" type="noConversion"/>
  </si>
  <si>
    <t>정현규</t>
    <phoneticPr fontId="2" type="noConversion"/>
  </si>
  <si>
    <t>061-350-6568</t>
    <phoneticPr fontId="2" type="noConversion"/>
  </si>
  <si>
    <t>2020년 지내2배수장 재해복구사업 기계공사</t>
    <phoneticPr fontId="2" type="noConversion"/>
  </si>
  <si>
    <t>2020년 지내2배수장 재해복구사업 전기공사</t>
    <phoneticPr fontId="2" type="noConversion"/>
  </si>
  <si>
    <t>2020년 오동양수장 재해복구사업 전기공사</t>
    <phoneticPr fontId="2" type="noConversion"/>
  </si>
  <si>
    <t>정현규</t>
  </si>
  <si>
    <t>061-350-6568</t>
  </si>
  <si>
    <t>대안제용수로정비사업</t>
  </si>
  <si>
    <t>전남지역본부 영광지사수자원관리부</t>
  </si>
  <si>
    <t>박춘택</t>
  </si>
  <si>
    <t>061-350-6563</t>
  </si>
  <si>
    <t>논산배수로정비사업</t>
  </si>
  <si>
    <t>평금제배수로정비사업</t>
  </si>
  <si>
    <t>홍농상하용수로정비사업</t>
  </si>
  <si>
    <t>용얌제배수로정비사업</t>
  </si>
  <si>
    <t>염백1지구 다목적농촌용수개발사업</t>
    <phoneticPr fontId="2" type="noConversion"/>
  </si>
  <si>
    <t>낙월권역 거점개발사업 토목공사</t>
    <phoneticPr fontId="2" type="noConversion"/>
  </si>
  <si>
    <t>낙월권역 거점개발사업 통신공사</t>
    <phoneticPr fontId="2" type="noConversion"/>
  </si>
  <si>
    <t>낙월권역 거점개발사업 소방공사</t>
    <phoneticPr fontId="2" type="noConversion"/>
  </si>
  <si>
    <t>설도지구 배수개선사업</t>
    <phoneticPr fontId="2" type="noConversion"/>
  </si>
  <si>
    <t>스마트팜혁신밸리조성사업 지원센터 건축.기계공사</t>
  </si>
  <si>
    <t>전남지역본부 스마트팜혁신밸리추진단</t>
  </si>
  <si>
    <t>오승재</t>
  </si>
  <si>
    <t>062-958-2458</t>
  </si>
  <si>
    <t>봉래권역 명품어촌 테마마을 조성사업(전기)</t>
  </si>
  <si>
    <t>남해학</t>
  </si>
  <si>
    <t>061-830-2267</t>
  </si>
  <si>
    <t>봉래권역 명품어촌 테마마을 조성사업(통신)</t>
  </si>
  <si>
    <t>봉래권역 명품어촌 테마마을 조성사업(소방)</t>
  </si>
  <si>
    <t>남양석현지구 수원공 수리시설개보수사업</t>
    <phoneticPr fontId="2" type="noConversion"/>
  </si>
  <si>
    <t>전남지역본부 목포무안신안지사 지역개발부</t>
    <phoneticPr fontId="2" type="noConversion"/>
  </si>
  <si>
    <t>강치경</t>
    <phoneticPr fontId="2" type="noConversion"/>
  </si>
  <si>
    <t>061-260-5574</t>
    <phoneticPr fontId="2" type="noConversion"/>
  </si>
  <si>
    <t>팽마당지구 다목적농촌용수개발사업 전기공사</t>
    <phoneticPr fontId="2" type="noConversion"/>
  </si>
  <si>
    <t>전남지역본부 목포무안신안지사 수자원관리부</t>
    <phoneticPr fontId="2" type="noConversion"/>
  </si>
  <si>
    <t>김영운</t>
    <phoneticPr fontId="2" type="noConversion"/>
  </si>
  <si>
    <t>061-260-5561</t>
    <phoneticPr fontId="2" type="noConversion"/>
  </si>
  <si>
    <t>흑산 예리권역 마을단위특화개발사업(고래공원정비) 조경공사</t>
    <phoneticPr fontId="2" type="noConversion"/>
  </si>
  <si>
    <t>김재훈</t>
    <phoneticPr fontId="2" type="noConversion"/>
  </si>
  <si>
    <t>061-260-5560</t>
    <phoneticPr fontId="2" type="noConversion"/>
  </si>
  <si>
    <t>김철희</t>
  </si>
  <si>
    <t>061-260-5576</t>
  </si>
  <si>
    <t>몽탄지구 용배수로 수리시설개보수사업</t>
  </si>
  <si>
    <t>전남지역본부 무안신안지사 수자원관리부</t>
  </si>
  <si>
    <t>김홍균</t>
  </si>
  <si>
    <t>061-260-5540</t>
  </si>
  <si>
    <t>와룡지구 수원공 수리시설개보수사업</t>
  </si>
  <si>
    <t>전남지역본부 장성지사 지역개발부</t>
  </si>
  <si>
    <t>061-390-8693</t>
  </si>
  <si>
    <t>연락3지구 수원공 수리시설개보수사업</t>
  </si>
  <si>
    <t>광의면기초생활거점육성사업 토목공사</t>
  </si>
  <si>
    <t>전남지역본부 구례지사 지역개발부</t>
  </si>
  <si>
    <t>김동혁</t>
  </si>
  <si>
    <t>061-780-3139</t>
  </si>
  <si>
    <t>광의면기초생활거점육성사업 건축공사</t>
  </si>
  <si>
    <t>광의면기초생활거점육성사업 전기공사</t>
  </si>
  <si>
    <t>문척면농촌중심지활성화사업 토목공사</t>
  </si>
  <si>
    <t>최창규</t>
  </si>
  <si>
    <t>061-780-3135</t>
  </si>
  <si>
    <t>문척면농촌중심지활성화사업 전기공사</t>
  </si>
  <si>
    <t>원내마을만들기사업 토목공사</t>
  </si>
  <si>
    <t>원내마을만들기사업 건축공사</t>
  </si>
  <si>
    <t>광의지구 용배수로 수리시설개보수사업 토목공사</t>
  </si>
  <si>
    <t>박제국</t>
  </si>
  <si>
    <t>061-780-3137</t>
  </si>
  <si>
    <t>온동지구 수원공 수리시설개보수사업 토목공사</t>
  </si>
  <si>
    <t>당촌저수지 재해복구사업</t>
  </si>
  <si>
    <t>구만저수지 교량 재해복구사업</t>
  </si>
  <si>
    <t>용방용수간선 재해복구사업</t>
  </si>
  <si>
    <t>문척양수장 재해복구사업</t>
  </si>
  <si>
    <t>2021년 영농기대비 용배수로 장비준설</t>
  </si>
  <si>
    <t>성용우</t>
  </si>
  <si>
    <t>061-780-3136</t>
  </si>
  <si>
    <t>국가계약법 시행령 제26조 제1항 제5호</t>
  </si>
  <si>
    <t>하남산단 지하수오염조사 관측정 설치 공사</t>
  </si>
  <si>
    <t>광주광역시</t>
  </si>
  <si>
    <t>전남지역본부 환경지질부</t>
  </si>
  <si>
    <t>김대화</t>
  </si>
  <si>
    <t>062-958-2445</t>
  </si>
  <si>
    <t>요기지구 수리시설개보수사업 토목공사</t>
  </si>
  <si>
    <t>전남지역본부 광주지사 지역개발부</t>
  </si>
  <si>
    <t>손관철</t>
  </si>
  <si>
    <t>062-380-8642</t>
  </si>
  <si>
    <t>중포지구 배수개선사업 전기공사</t>
  </si>
  <si>
    <t>전남지역본부 나주지사 지역개발부</t>
  </si>
  <si>
    <t>송형식</t>
  </si>
  <si>
    <t>061-330-9584</t>
  </si>
  <si>
    <t>신옥마을만들기자율개발사업 토목기계건축공사</t>
  </si>
  <si>
    <t>공산면 농촌중심지활성화사업 통신공사</t>
  </si>
  <si>
    <t>공산면 농촌중심지활성화사업 소방공사</t>
  </si>
  <si>
    <t>정다희</t>
  </si>
  <si>
    <t>061-330-9583</t>
  </si>
  <si>
    <t>대실마을만들기 자율개발사업 토목건축기계공사</t>
  </si>
  <si>
    <t>신동산마을만들기 자율개발사업 통신공사</t>
  </si>
  <si>
    <t>신동산마을만들기 자율개발사업 전기공사</t>
  </si>
  <si>
    <t>봉학마을만들기 자율개발사업 토목·건축공사</t>
  </si>
  <si>
    <t>임종윤</t>
  </si>
  <si>
    <t>061-330-9550</t>
  </si>
  <si>
    <t>김보미</t>
  </si>
  <si>
    <t>061-330-9572</t>
  </si>
  <si>
    <t>산계 마을만들기 자율개발사업 토목·건축·기계공사</t>
  </si>
  <si>
    <t>산계 마을만들기 자율개발사업 전기공사</t>
  </si>
  <si>
    <t>다시지구 수리시설개보수사업</t>
  </si>
  <si>
    <t>전남지역본부 나주지사 수자원관리부</t>
  </si>
  <si>
    <t>김종</t>
  </si>
  <si>
    <t>061-330-9540</t>
  </si>
  <si>
    <t>가흥지구 재해복구사업</t>
  </si>
  <si>
    <t>정행곤</t>
  </si>
  <si>
    <t>061-330-9554</t>
  </si>
  <si>
    <t>박종기</t>
  </si>
  <si>
    <t>061-330-9557</t>
  </si>
  <si>
    <t>정민주</t>
  </si>
  <si>
    <t>061-330-9582</t>
  </si>
  <si>
    <t>동당지구 재해복구사업</t>
  </si>
  <si>
    <t>복암지구 재해복구사업</t>
  </si>
  <si>
    <t>영산지구 재해복구사업</t>
  </si>
  <si>
    <t>회진2지구 재해복구사업</t>
  </si>
  <si>
    <t>칠동지구 배수개선사업 전기공사</t>
  </si>
  <si>
    <t>전남지역본부 보성지사 지역개발부</t>
  </si>
  <si>
    <t>김태중</t>
  </si>
  <si>
    <t>061-850-2548</t>
  </si>
  <si>
    <t>이명원</t>
  </si>
  <si>
    <t>061-850-2546</t>
  </si>
  <si>
    <t>2취입보 수원공 수리시설개보수사업</t>
  </si>
  <si>
    <t>김경수</t>
  </si>
  <si>
    <t>061-850-2536</t>
  </si>
  <si>
    <t>금호호-군내호 농촌용수이용체계재편사업</t>
  </si>
  <si>
    <t>전남지역본부 진도지사 지역개발부</t>
  </si>
  <si>
    <t>김태형</t>
  </si>
  <si>
    <t>061-540-5471</t>
  </si>
  <si>
    <t>월남지구 다목적농촌용수개발사업 토목공사</t>
    <phoneticPr fontId="2" type="noConversion"/>
  </si>
  <si>
    <t>전남지역본부 강진지사 지역개발부</t>
  </si>
  <si>
    <t>정광일</t>
    <phoneticPr fontId="2" type="noConversion"/>
  </si>
  <si>
    <t>061-430-7766</t>
    <phoneticPr fontId="2" type="noConversion"/>
  </si>
  <si>
    <t>월남지구 다목적농촌용수개발사업 전기공사</t>
    <phoneticPr fontId="2" type="noConversion"/>
  </si>
  <si>
    <t>최종안</t>
    <phoneticPr fontId="2" type="noConversion"/>
  </si>
  <si>
    <t>061-430-7755</t>
    <phoneticPr fontId="2" type="noConversion"/>
  </si>
  <si>
    <t>강남지구 용배수로 수리시설개보수사업 토목공사</t>
    <phoneticPr fontId="2" type="noConversion"/>
  </si>
  <si>
    <t>김한영</t>
    <phoneticPr fontId="2" type="noConversion"/>
  </si>
  <si>
    <t>061-430-7761</t>
    <phoneticPr fontId="2" type="noConversion"/>
  </si>
  <si>
    <t>강신지구 용배수로 수리시설개보수사업 토목공사</t>
    <phoneticPr fontId="2" type="noConversion"/>
  </si>
  <si>
    <t>문홍주</t>
    <phoneticPr fontId="2" type="noConversion"/>
  </si>
  <si>
    <t>061-430-7787</t>
    <phoneticPr fontId="2" type="noConversion"/>
  </si>
  <si>
    <t>만덕지구 농업에너지이용효율화사업 지열냉난방 기계공사</t>
    <phoneticPr fontId="2" type="noConversion"/>
  </si>
  <si>
    <t>황대열</t>
    <phoneticPr fontId="2" type="noConversion"/>
  </si>
  <si>
    <t>061-430-7785</t>
    <phoneticPr fontId="2" type="noConversion"/>
  </si>
  <si>
    <t>만덕지구 수출전문 스마트팜 온실신축사업 건축설비공사</t>
    <phoneticPr fontId="2" type="noConversion"/>
  </si>
  <si>
    <t>봉황마을 마을만들기사업 건축기계공사</t>
  </si>
  <si>
    <t>김종영</t>
    <phoneticPr fontId="2" type="noConversion"/>
  </si>
  <si>
    <t>061-430-7768</t>
    <phoneticPr fontId="2" type="noConversion"/>
  </si>
  <si>
    <t>목암마을 마을만들기사업 토목건축기계공사</t>
  </si>
  <si>
    <t>보은산 관광명소화사업 토목건축기계공사</t>
    <phoneticPr fontId="2" type="noConversion"/>
  </si>
  <si>
    <t>석창지구 배수개선사업 토목공사</t>
    <phoneticPr fontId="2" type="noConversion"/>
  </si>
  <si>
    <t>박훈수</t>
    <phoneticPr fontId="2" type="noConversion"/>
  </si>
  <si>
    <t>061-320-5251</t>
    <phoneticPr fontId="2" type="noConversion"/>
  </si>
  <si>
    <t>석창지구 배수개선사업 전기공사</t>
    <phoneticPr fontId="2" type="noConversion"/>
  </si>
  <si>
    <t>조상준</t>
    <phoneticPr fontId="2" type="noConversion"/>
  </si>
  <si>
    <t>061-320-5231</t>
    <phoneticPr fontId="2" type="noConversion"/>
  </si>
  <si>
    <t>손불면 농촌중심지활성화사업 토목건축공사</t>
    <phoneticPr fontId="2" type="noConversion"/>
  </si>
  <si>
    <t>박준형</t>
    <phoneticPr fontId="2" type="noConversion"/>
  </si>
  <si>
    <t>061-320-5243</t>
    <phoneticPr fontId="2" type="noConversion"/>
  </si>
  <si>
    <t>손불면 농촌중심지활성화사업 전기공사</t>
    <phoneticPr fontId="2" type="noConversion"/>
  </si>
  <si>
    <t>손불면 농촌중심지활성화사업 통신공사</t>
    <phoneticPr fontId="2" type="noConversion"/>
  </si>
  <si>
    <t>월야지구 용배수로 수리시설개보수사업</t>
    <phoneticPr fontId="2" type="noConversion"/>
  </si>
  <si>
    <t>김정성</t>
    <phoneticPr fontId="2" type="noConversion"/>
  </si>
  <si>
    <t>061-320-5254</t>
    <phoneticPr fontId="2" type="noConversion"/>
  </si>
  <si>
    <t>금석지구 대구획경지정리사업</t>
    <phoneticPr fontId="2" type="noConversion"/>
  </si>
  <si>
    <t>수해 항구복구사업 영수양수장 전기공사</t>
    <phoneticPr fontId="2" type="noConversion"/>
  </si>
  <si>
    <t>장함1지구 수원공 수리시설개보수사업</t>
    <phoneticPr fontId="2" type="noConversion"/>
  </si>
  <si>
    <t>장함1지구 수리시설 개보수사업 전기공사</t>
    <phoneticPr fontId="2" type="noConversion"/>
  </si>
  <si>
    <t>별량지구 용배수로 수리시설개보수사업(5차)</t>
    <phoneticPr fontId="2" type="noConversion"/>
  </si>
  <si>
    <t>강대선</t>
  </si>
  <si>
    <t>061-740-1152</t>
  </si>
  <si>
    <t>양율지구 용배수로 수리시설개보수사업(2차)</t>
    <phoneticPr fontId="2" type="noConversion"/>
  </si>
  <si>
    <t>김대연</t>
  </si>
  <si>
    <t>백운지구 수원공 수리시설개보수사업(3차)</t>
    <phoneticPr fontId="2" type="noConversion"/>
  </si>
  <si>
    <t>김종칠</t>
    <phoneticPr fontId="2" type="noConversion"/>
  </si>
  <si>
    <t>취적지구 수원공 수리시설개보수사업(3차)</t>
    <phoneticPr fontId="2" type="noConversion"/>
  </si>
  <si>
    <t>차사지구 수원공 수리시설개보수사업(3차)</t>
    <phoneticPr fontId="2" type="noConversion"/>
  </si>
  <si>
    <t>관기지구 수원공 수리시설개보수사업(2차)</t>
    <phoneticPr fontId="2" type="noConversion"/>
  </si>
  <si>
    <t>상송지구 수원공 수리시설개보수사업(3차)</t>
    <phoneticPr fontId="2" type="noConversion"/>
  </si>
  <si>
    <t>해룡1지구 배수개선사업 토목공사(3차)</t>
  </si>
  <si>
    <t>이삼노</t>
  </si>
  <si>
    <t>061-740-1172</t>
  </si>
  <si>
    <t>선소지구 배수개선사업 토목공사(2차)</t>
  </si>
  <si>
    <t>061-740-1170</t>
  </si>
  <si>
    <t>광양지구 방조제개보수사업 토목공사(2차)</t>
  </si>
  <si>
    <t>죽포항어촌뉴딜300사업토목건축조경공사</t>
  </si>
  <si>
    <t>죽포항어촌뉴딜300사업 전기공사</t>
  </si>
  <si>
    <t>죽포항어촌뉴딜300사업 통신공사</t>
  </si>
  <si>
    <t>주암지구 농촌중심지활성화사업(3차)</t>
    <phoneticPr fontId="2" type="noConversion"/>
  </si>
  <si>
    <t>061-740-1173</t>
    <phoneticPr fontId="2" type="noConversion"/>
  </si>
  <si>
    <t>관기지구 국가관리방조제개보수사업(2차)</t>
    <phoneticPr fontId="2" type="noConversion"/>
  </si>
  <si>
    <t>토목</t>
    <phoneticPr fontId="2" type="noConversion"/>
  </si>
  <si>
    <t>다압 맑은물 푸른농촌가꾸기사업(3차)</t>
  </si>
  <si>
    <t>'21년 화원지구 국가관리방조제 개보수사업 토목</t>
    <phoneticPr fontId="2" type="noConversion"/>
  </si>
  <si>
    <t>김인철</t>
    <phoneticPr fontId="2" type="noConversion"/>
  </si>
  <si>
    <t>061-530-1531</t>
    <phoneticPr fontId="2" type="noConversion"/>
  </si>
  <si>
    <t>'21년 화원지구 국가관리방조제 개보수사업 전기</t>
    <phoneticPr fontId="2" type="noConversion"/>
  </si>
  <si>
    <t>'21년 삼산두륜권역 창조적마을만들기사업 시설</t>
    <phoneticPr fontId="2" type="noConversion"/>
  </si>
  <si>
    <t>'22년 삼산두륜권역 창조적마을만들기사업 전기</t>
    <phoneticPr fontId="2" type="noConversion"/>
  </si>
  <si>
    <t>061-530-1532</t>
  </si>
  <si>
    <t>'23년 삼산두륜권역 창조적마을만들기사업 통신</t>
    <phoneticPr fontId="2" type="noConversion"/>
  </si>
  <si>
    <t>061-530-1533</t>
  </si>
  <si>
    <t>'21년 고금면 농촌중심지활성활성화사업 토건</t>
    <phoneticPr fontId="2" type="noConversion"/>
  </si>
  <si>
    <t>-</t>
    <phoneticPr fontId="2" type="noConversion"/>
  </si>
  <si>
    <t>문민주</t>
    <phoneticPr fontId="2" type="noConversion"/>
  </si>
  <si>
    <t>061-530-1534</t>
    <phoneticPr fontId="2" type="noConversion"/>
  </si>
  <si>
    <t>'21년 고금면 농촌중심지활성활성화사업 전기</t>
    <phoneticPr fontId="2" type="noConversion"/>
  </si>
  <si>
    <t>'21년 고금면 농촌중심지활성활성화사업 통신</t>
    <phoneticPr fontId="2" type="noConversion"/>
  </si>
  <si>
    <t>'21년 고금면 농촌중심지활성활성화사업 소방</t>
    <phoneticPr fontId="2" type="noConversion"/>
  </si>
  <si>
    <t>'21년 호동지구 수리시설개보수사업 토목</t>
    <phoneticPr fontId="2" type="noConversion"/>
  </si>
  <si>
    <t>김철홍</t>
    <phoneticPr fontId="2" type="noConversion"/>
  </si>
  <si>
    <t>061-530-1540</t>
    <phoneticPr fontId="2" type="noConversion"/>
  </si>
  <si>
    <t>고천암지구 배수개선사업(3차)</t>
    <phoneticPr fontId="2" type="noConversion"/>
  </si>
  <si>
    <t>남기헌</t>
    <phoneticPr fontId="2" type="noConversion"/>
  </si>
  <si>
    <t>061-530-1532</t>
    <phoneticPr fontId="2" type="noConversion"/>
  </si>
  <si>
    <t>고천암지구 배수개선사업 전기공사(3차)</t>
    <phoneticPr fontId="2" type="noConversion"/>
  </si>
  <si>
    <t>갈우지구 수원공 수리시설개보수사업(2차)</t>
    <phoneticPr fontId="2" type="noConversion"/>
  </si>
  <si>
    <t>2021년 원등지구 다목적농촌용수개발사업 토목공사</t>
    <phoneticPr fontId="2" type="noConversion"/>
  </si>
  <si>
    <t>한정호</t>
    <phoneticPr fontId="2" type="noConversion"/>
  </si>
  <si>
    <t>2021년 원등지구 다목적농촌용수개발사업 전기공사</t>
    <phoneticPr fontId="2" type="noConversion"/>
  </si>
  <si>
    <t>가정마을 마을만들기사업 토목건축공사</t>
    <phoneticPr fontId="2" type="noConversion"/>
  </si>
  <si>
    <t>류한용</t>
  </si>
  <si>
    <t>061-360-1131</t>
  </si>
  <si>
    <t>구성2구 마을만들기사업 토목건축공사</t>
    <phoneticPr fontId="2" type="noConversion"/>
  </si>
  <si>
    <t>토건</t>
    <phoneticPr fontId="2" type="noConversion"/>
  </si>
  <si>
    <t>061-360-1140</t>
    <phoneticPr fontId="2" type="noConversion"/>
  </si>
  <si>
    <t>전기마을 마을만들기사업 토목건축공사</t>
    <phoneticPr fontId="2" type="noConversion"/>
  </si>
  <si>
    <t>목동지구 배수개선사업 토목공사</t>
    <phoneticPr fontId="2" type="noConversion"/>
  </si>
  <si>
    <t>류한용</t>
    <phoneticPr fontId="2" type="noConversion"/>
  </si>
  <si>
    <t>061-360-1131</t>
    <phoneticPr fontId="2" type="noConversion"/>
  </si>
  <si>
    <t xml:space="preserve">옥과지구 용배수로 수리시설개보수사업 </t>
    <phoneticPr fontId="2" type="noConversion"/>
  </si>
  <si>
    <t>하태균</t>
    <phoneticPr fontId="2" type="noConversion"/>
  </si>
  <si>
    <t>061-360-1130</t>
    <phoneticPr fontId="2" type="noConversion"/>
  </si>
  <si>
    <t>자체조달</t>
    <phoneticPr fontId="2" type="noConversion"/>
  </si>
  <si>
    <t xml:space="preserve">장선1양수장 수해복구사업 </t>
    <phoneticPr fontId="2" type="noConversion"/>
  </si>
  <si>
    <t>061-360-1141</t>
    <phoneticPr fontId="2" type="noConversion"/>
  </si>
  <si>
    <t>대평배수장 수해복구 기계공사</t>
    <phoneticPr fontId="2" type="noConversion"/>
  </si>
  <si>
    <t>손형순</t>
    <phoneticPr fontId="2" type="noConversion"/>
  </si>
  <si>
    <t>061-360-1136</t>
    <phoneticPr fontId="2" type="noConversion"/>
  </si>
  <si>
    <t>대평배수장 수해복구 전기공사</t>
    <phoneticPr fontId="2" type="noConversion"/>
  </si>
  <si>
    <t>전기</t>
    <phoneticPr fontId="2" type="noConversion"/>
  </si>
  <si>
    <t>도갑성양지구 수리시설개보수사업</t>
  </si>
  <si>
    <t>장경섭</t>
  </si>
  <si>
    <t>061-470-5506</t>
  </si>
  <si>
    <t>대동만수지구 수리시설개보수사업</t>
  </si>
  <si>
    <t>김신중</t>
  </si>
  <si>
    <t>061-470-5590</t>
  </si>
  <si>
    <t>모정학파지구 수리시설개보수사업</t>
  </si>
  <si>
    <t>강제형</t>
  </si>
  <si>
    <t>061-470-5546</t>
  </si>
  <si>
    <t>미암1지구 수리시설개보수사업</t>
    <phoneticPr fontId="2" type="noConversion"/>
  </si>
  <si>
    <t>김중호</t>
    <phoneticPr fontId="2" type="noConversion"/>
  </si>
  <si>
    <t>061-470-5582</t>
    <phoneticPr fontId="2" type="noConversion"/>
  </si>
  <si>
    <t>서창지구 수리시설개보수사업</t>
  </si>
  <si>
    <t>시종3지구 수리시설개보수사업</t>
  </si>
  <si>
    <t>시종4지구 수리시설개보수사업</t>
  </si>
  <si>
    <t>입석지구 수리시설개보수사업</t>
    <phoneticPr fontId="2" type="noConversion"/>
  </si>
  <si>
    <t>성산지구 수질개선사업</t>
  </si>
  <si>
    <t>유남국</t>
    <phoneticPr fontId="2" type="noConversion"/>
  </si>
  <si>
    <t>061-470-5570</t>
    <phoneticPr fontId="2" type="noConversion"/>
  </si>
  <si>
    <t>월악지구 다목적농촌용수개발사업</t>
  </si>
  <si>
    <t>한석열</t>
  </si>
  <si>
    <t>061-470-5585</t>
  </si>
  <si>
    <t>영암읍 농촌중심지활성화사업</t>
    <phoneticPr fontId="2" type="noConversion"/>
  </si>
  <si>
    <t>한석열</t>
    <phoneticPr fontId="2" type="noConversion"/>
  </si>
  <si>
    <t>061-470-5585</t>
    <phoneticPr fontId="2" type="noConversion"/>
  </si>
  <si>
    <t>건축</t>
    <phoneticPr fontId="2" type="noConversion"/>
  </si>
  <si>
    <t>기타</t>
    <phoneticPr fontId="2" type="noConversion"/>
  </si>
  <si>
    <t>모령지구 수원공 수리시설개보수사업</t>
    <phoneticPr fontId="2" type="noConversion"/>
  </si>
  <si>
    <t>김명원</t>
    <phoneticPr fontId="2" type="noConversion"/>
  </si>
  <si>
    <t>061-860-7662</t>
    <phoneticPr fontId="2" type="noConversion"/>
  </si>
  <si>
    <t>신리지구 배수개선사업</t>
    <phoneticPr fontId="2" type="noConversion"/>
  </si>
  <si>
    <t>이인석</t>
    <phoneticPr fontId="2" type="noConversion"/>
  </si>
  <si>
    <t>061-860-7665</t>
    <phoneticPr fontId="2" type="noConversion"/>
  </si>
  <si>
    <t>덕촌지구 방조제개보수사업</t>
    <phoneticPr fontId="2" type="noConversion"/>
  </si>
  <si>
    <t>김행모</t>
    <phoneticPr fontId="2" type="noConversion"/>
  </si>
  <si>
    <t>061-860-7642</t>
    <phoneticPr fontId="2" type="noConversion"/>
  </si>
  <si>
    <t>해명산지구 지표수보강개발사업 토목공사</t>
    <phoneticPr fontId="2" type="noConversion"/>
  </si>
  <si>
    <t>양대천</t>
    <phoneticPr fontId="2" type="noConversion"/>
  </si>
  <si>
    <t>061-370-8543</t>
    <phoneticPr fontId="2" type="noConversion"/>
  </si>
  <si>
    <t>해명산지구 지표수보강개발사업 전기공사</t>
    <phoneticPr fontId="2" type="noConversion"/>
  </si>
  <si>
    <t>정광록</t>
    <phoneticPr fontId="2" type="noConversion"/>
  </si>
  <si>
    <t>061-370-8531</t>
    <phoneticPr fontId="2" type="noConversion"/>
  </si>
  <si>
    <t>해명산지구 지표수보강개발사업 통신공사</t>
    <phoneticPr fontId="2" type="noConversion"/>
  </si>
  <si>
    <t>도곡지구 용배수로 수리시설개보수사업 토목공사</t>
    <phoneticPr fontId="2" type="noConversion"/>
  </si>
  <si>
    <t>김대준</t>
    <phoneticPr fontId="2" type="noConversion"/>
  </si>
  <si>
    <t>061-370-8541</t>
    <phoneticPr fontId="2" type="noConversion"/>
  </si>
  <si>
    <t>세청지구 용배수로 수리시설개보수사업 토목공사</t>
    <phoneticPr fontId="2" type="noConversion"/>
  </si>
  <si>
    <t>061-370-8544</t>
    <phoneticPr fontId="2" type="noConversion"/>
  </si>
  <si>
    <t>월산지구 수리시설개보수사업 토목공사</t>
  </si>
  <si>
    <t>고서지구 배수개선사업 토목공사</t>
    <phoneticPr fontId="2" type="noConversion"/>
  </si>
  <si>
    <t>정상문</t>
    <phoneticPr fontId="2" type="noConversion"/>
  </si>
  <si>
    <t>061-380-4131</t>
    <phoneticPr fontId="2" type="noConversion"/>
  </si>
  <si>
    <t>병풍지구 수리시설개보수사업 토목공사</t>
    <phoneticPr fontId="2" type="noConversion"/>
  </si>
  <si>
    <t>김진용</t>
    <phoneticPr fontId="2" type="noConversion"/>
  </si>
  <si>
    <t>061-380-4134</t>
    <phoneticPr fontId="2" type="noConversion"/>
  </si>
  <si>
    <t>수북면 농촌중심지활성화사업 마을안길정비 간선수로 도로 선형개선공사</t>
    <phoneticPr fontId="2" type="noConversion"/>
  </si>
  <si>
    <t>가시보 재해복구사업 토목공사</t>
  </si>
  <si>
    <t>조초이</t>
  </si>
  <si>
    <t>061-380-4136</t>
  </si>
  <si>
    <t>빨래보 재해복구사업 토목공사</t>
  </si>
  <si>
    <t>행성제지구 재해복구사업</t>
  </si>
  <si>
    <t>류혜인</t>
  </si>
  <si>
    <t>061-380-4139</t>
  </si>
  <si>
    <t>화방제지구 재해복구사업</t>
  </si>
  <si>
    <t>장작보지구 재해복구사업</t>
  </si>
  <si>
    <t xml:space="preserve">조은비 </t>
  </si>
  <si>
    <t>061-380-4129</t>
  </si>
  <si>
    <t>애기당보지구 재해복구사업</t>
  </si>
  <si>
    <t>대경보지구 재해복구사업</t>
  </si>
  <si>
    <t>스마트팜 지표수보강개발사업 토목공사</t>
  </si>
  <si>
    <t>고성봉</t>
  </si>
  <si>
    <t>062-958-2386</t>
  </si>
  <si>
    <t>스마트팜 지표수보강개발사업 전기공사</t>
  </si>
  <si>
    <t>이경환</t>
  </si>
  <si>
    <t>062-958-2358</t>
  </si>
  <si>
    <t>스마트팜혁신밸리조성사업 기반조성 토목공사</t>
  </si>
  <si>
    <t>스마트팜혁신밸리조성사업 기반조성 전기공사</t>
  </si>
  <si>
    <t>스마트팜혁신밸리조성사업 기반조성 통신공사</t>
  </si>
  <si>
    <t>스마트팜혁신밸리조성사업 청년보육온실 건축.기계공사</t>
  </si>
  <si>
    <t>스마트팜혁신밸리조성사업 청년보육온실 지열공사</t>
  </si>
  <si>
    <t>차병욱</t>
  </si>
  <si>
    <t>062-958-2430</t>
  </si>
  <si>
    <t>스마트팜혁신밸리조성사업 청년보육온실 전기공사</t>
  </si>
  <si>
    <t>스마트팜혁신밸리조성사업 청년보육온실 통신공사</t>
  </si>
  <si>
    <t>스마트팜혁신밸리조성사업 임대형온실 건축.기계공사</t>
  </si>
  <si>
    <t>스마트팜혁신밸리조성사업 임대형온실 전기공사</t>
  </si>
  <si>
    <t>스마트팜혁신밸리조성사업 임대형온실 통신공사</t>
  </si>
  <si>
    <t>스마트팜혁신밸리조성사업 지원센터 전기공사</t>
  </si>
  <si>
    <t>스마트팜혁신밸리조성사업 지원센터 통신공사</t>
  </si>
  <si>
    <t>스마트팜혁신밸리조성사업 지원센터 소방공사</t>
  </si>
  <si>
    <t>고흥만지구 배수개선사업(토목)</t>
  </si>
  <si>
    <t>조훈</t>
  </si>
  <si>
    <t>061-830-2261</t>
  </si>
  <si>
    <t>고흥만지구 배수개선사업(전기)</t>
  </si>
  <si>
    <t>정상진</t>
  </si>
  <si>
    <t>061-830-2257</t>
  </si>
  <si>
    <t>풍양 율치 창조적마을만들기사업(건축)</t>
  </si>
  <si>
    <t>윤재곤</t>
  </si>
  <si>
    <t>061-830-2262</t>
  </si>
  <si>
    <t>풍양 율치 창조적마을만들기사업(전기)</t>
  </si>
  <si>
    <t>풍양 율치 창조적마을만들기사업(통신)</t>
  </si>
  <si>
    <t>풍양 율치 창조적마을만들기사업(소방)</t>
  </si>
  <si>
    <t>포두면 농촌중심지활성화사업(건축)</t>
  </si>
  <si>
    <t>포두면 농촌중심지활성화사업(전기)</t>
  </si>
  <si>
    <t>포두면 농촌중심지활성화사업(통신)</t>
  </si>
  <si>
    <t>포두면 농촌중심지활성화사업(소방)</t>
  </si>
  <si>
    <t>국가비행시험장 농업생산기반대체시설</t>
  </si>
  <si>
    <t>장재석</t>
  </si>
  <si>
    <t>061-830-2266</t>
  </si>
  <si>
    <t>금사지구 수원공수리시설개보수사업</t>
  </si>
  <si>
    <t>주찬일</t>
  </si>
  <si>
    <t>061-830-2250</t>
  </si>
  <si>
    <t>연봉지구 용배수로수리시설개보수사업</t>
  </si>
  <si>
    <t>윤동혁</t>
  </si>
  <si>
    <t>061-830-2251</t>
  </si>
  <si>
    <t>봉암지구 용배수로수리시설개보수사업</t>
  </si>
  <si>
    <t>장형태</t>
  </si>
  <si>
    <t>061-830-2252</t>
  </si>
  <si>
    <t>중등포지구 배수개선사업</t>
    <phoneticPr fontId="2" type="noConversion"/>
  </si>
  <si>
    <t>강치경</t>
    <phoneticPr fontId="2" type="noConversion"/>
  </si>
  <si>
    <t>061-260-5574</t>
    <phoneticPr fontId="2" type="noConversion"/>
  </si>
  <si>
    <t>남양석현지구 수원공 수리시설개보수사업</t>
    <phoneticPr fontId="2" type="noConversion"/>
  </si>
  <si>
    <t>2021년 일로읍 농촌중심지활성화사업 건축토목기계공사</t>
    <phoneticPr fontId="2" type="noConversion"/>
  </si>
  <si>
    <t>김재훈</t>
    <phoneticPr fontId="2" type="noConversion"/>
  </si>
  <si>
    <t>061-260-5560</t>
    <phoneticPr fontId="2" type="noConversion"/>
  </si>
  <si>
    <t>2021년 일로읍 농촌중심지활성화사업 전기공사</t>
    <phoneticPr fontId="2" type="noConversion"/>
  </si>
  <si>
    <t>2021년 일로읍 농촌중심지활성화사업 통신공사</t>
    <phoneticPr fontId="2" type="noConversion"/>
  </si>
  <si>
    <t>2021년 흑산예리권역 마을단위특화개발사업(어촌테마길외2) 토목공사</t>
    <phoneticPr fontId="2" type="noConversion"/>
  </si>
  <si>
    <t>2021년 흑산예리권역 마을단위특화개발사업(고래공원정비) 토목공사</t>
    <phoneticPr fontId="2" type="noConversion"/>
  </si>
  <si>
    <t>하의지구 용배수로 수리시설개보수사업</t>
  </si>
  <si>
    <t>박상진</t>
  </si>
  <si>
    <t>061-260-5570</t>
  </si>
  <si>
    <t>2021년 다산지구 수원공 수리시설개보수사업 토목공사</t>
  </si>
  <si>
    <t>안좌지구 용배수로 수리시설개보수사업</t>
  </si>
  <si>
    <t>담양지구 수원공 수리시설개보수사업</t>
  </si>
  <si>
    <t>황인균</t>
  </si>
  <si>
    <t>061-390-8645</t>
  </si>
  <si>
    <t>삼계지구 용배수로 수리시설개보수사업</t>
  </si>
  <si>
    <t>장함지구 수원공 수리시설개보수사업</t>
  </si>
  <si>
    <t>손기채</t>
  </si>
  <si>
    <t>061-390-8672</t>
  </si>
  <si>
    <t>장함2지구 수원공 수리시설개보수사업</t>
  </si>
  <si>
    <t>연락2지구 용배수로 수리시설개보수사업</t>
  </si>
  <si>
    <t>변영철</t>
  </si>
  <si>
    <t>장성읍 맑은물 푸른농촌가꾸기사업 부지조성 토공사</t>
  </si>
  <si>
    <t>정상오</t>
  </si>
  <si>
    <t>061-390-8651</t>
  </si>
  <si>
    <t>문척면농촌중심지 건축물 철거공사</t>
  </si>
  <si>
    <t>효곡지구 용배수로 수리시설개보수사업</t>
  </si>
  <si>
    <t>파도지구 재해복구사업</t>
  </si>
  <si>
    <t>민동석</t>
  </si>
  <si>
    <t>062-380-8648</t>
  </si>
  <si>
    <t>서기창</t>
  </si>
  <si>
    <t>062-380-8644</t>
  </si>
  <si>
    <t>노안면 농촌중심지활성화사업 건축토목기계공사</t>
  </si>
  <si>
    <t>고아라</t>
  </si>
  <si>
    <t>061-330-9574</t>
  </si>
  <si>
    <t>노안면 농촌중심지활성화사업 전기공사</t>
  </si>
  <si>
    <t>노안면 농촌중심지활성화사업 소방공사</t>
  </si>
  <si>
    <t>노안면 농촌중심지활성화사업 통신공사</t>
  </si>
  <si>
    <t>반남 권역단위종합정비사업 전기공사</t>
  </si>
  <si>
    <t>반남 권역단위종합정비사업 통신공사</t>
  </si>
  <si>
    <t>반남 권역단위종합정비사업 소방공사</t>
  </si>
  <si>
    <t>중포지구 배수개선사업 토목공사</t>
  </si>
  <si>
    <t xml:space="preserve">장동지구 대구획경지정리사업 </t>
  </si>
  <si>
    <t>공산면 농촌중심지 활성화사업 토목건축기계공사</t>
  </si>
  <si>
    <t>공산면 농촌중심지 활성화사업 전기공사</t>
  </si>
  <si>
    <t>다시면농촌중심지활성화사업 토목·건축·기계공사</t>
  </si>
  <si>
    <t>다시면농촌중심지활성화사업 전기공사</t>
  </si>
  <si>
    <t>다시면농촌중심지활성화사업 통신공사</t>
  </si>
  <si>
    <t>다시면농촌중심지활성화사업 소방공사</t>
  </si>
  <si>
    <t>금천배수개선사업 토목·기계·건축공사</t>
  </si>
  <si>
    <t>무수동산지구 수원공 수리시설개보수사업</t>
  </si>
  <si>
    <t>노안지구 수리시설개보수사업</t>
  </si>
  <si>
    <t>김   종</t>
  </si>
  <si>
    <t>서산지구 수리시설개보수사업</t>
  </si>
  <si>
    <t>김태우</t>
  </si>
  <si>
    <t>061-330-9542</t>
  </si>
  <si>
    <t>중수문지구 수원공 수리시설개보수사업 전기공사</t>
  </si>
  <si>
    <t>조성2지구 과실전문생산단지 기반조성사업 토목공사</t>
  </si>
  <si>
    <t>정화택</t>
  </si>
  <si>
    <t>061-850-2531</t>
  </si>
  <si>
    <t>조성2지구 과실전문생산단지 기반조성사업 전기공사</t>
  </si>
  <si>
    <t>노동면 농촌중심지활성화사업 토목,건축,기계공사</t>
  </si>
  <si>
    <t>박혜민</t>
  </si>
  <si>
    <t>061-850-2538</t>
  </si>
  <si>
    <t>노동면 농촌중심지활성화사업 전기공사</t>
  </si>
  <si>
    <t>노동면 농촌중심지활성화사업 통신공사</t>
  </si>
  <si>
    <t>노동면 농촌중심지활성화사업 소방공사</t>
  </si>
  <si>
    <t>상신마을만들기사업 토목,건축,기계공사</t>
  </si>
  <si>
    <t>칠동지구 배수개선사업 토목공사</t>
  </si>
  <si>
    <t>이명연</t>
  </si>
  <si>
    <t>061-850-2543</t>
  </si>
  <si>
    <t>진천마을 창조적마을만들기사업 토목,조경공사</t>
  </si>
  <si>
    <t>문흥태</t>
  </si>
  <si>
    <t>061-850-2542</t>
  </si>
  <si>
    <t>평촌마을만들기사업 조경공사</t>
  </si>
  <si>
    <t>중촌마을 창조적마을만들기사업 토목공사</t>
  </si>
  <si>
    <t>칠동지구 수원공 수리시설개보수사업</t>
  </si>
  <si>
    <t>중수문지구 수원공 수리시설개보수사업</t>
  </si>
  <si>
    <t>득량지구 수원공 수리시설개보수사업</t>
  </si>
  <si>
    <t>고군권역 마을회관 및 창고신축 건축기계 설비공사</t>
  </si>
  <si>
    <t>이건국</t>
  </si>
  <si>
    <t>061-540-5474</t>
  </si>
  <si>
    <t>고군면 아동복지회관 전기공사</t>
  </si>
  <si>
    <t>고군면 아동복지회관 통신공사</t>
  </si>
  <si>
    <t>고군면 아동복지회관 소방공사</t>
  </si>
  <si>
    <t>광석권역 건축토목공사</t>
  </si>
  <si>
    <t>초사권역 수산물판매장 건축기계공사</t>
  </si>
  <si>
    <t>최현배</t>
  </si>
  <si>
    <t>061-540-5476</t>
  </si>
  <si>
    <t>초사권역 수산물판매장 전기공사</t>
  </si>
  <si>
    <t>초사권역 수산물판매장 통신공사</t>
  </si>
  <si>
    <t>월남지구 다목적농촌용수개발사업 토목공사</t>
  </si>
  <si>
    <t>정광일</t>
    <phoneticPr fontId="2" type="noConversion"/>
  </si>
  <si>
    <t>061-430-7766</t>
    <phoneticPr fontId="2" type="noConversion"/>
  </si>
  <si>
    <t>강남지구 용배수로 수리시설개보수사업 토목공사</t>
  </si>
  <si>
    <t>만덕지구 수출전문 스마트팜 온실신축사업 건축설비공사</t>
  </si>
  <si>
    <t>황대열</t>
    <phoneticPr fontId="2" type="noConversion"/>
  </si>
  <si>
    <t>061-430-7785</t>
    <phoneticPr fontId="2" type="noConversion"/>
  </si>
  <si>
    <t>임천지구 재해대비 수리시설개보수사업 토목건축기계공사</t>
  </si>
  <si>
    <t>2021년 기계화경작로 확포장사업 토목공사</t>
  </si>
  <si>
    <t>전남2지구 농업용수관리자동화사업 시스템 제조구매설치</t>
    <phoneticPr fontId="2" type="noConversion"/>
  </si>
  <si>
    <t>계장제어장치</t>
    <phoneticPr fontId="2" type="noConversion"/>
  </si>
  <si>
    <t>문유현</t>
    <phoneticPr fontId="2" type="noConversion"/>
  </si>
  <si>
    <t>062-958-2484</t>
    <phoneticPr fontId="2" type="noConversion"/>
  </si>
  <si>
    <t>전남2지구 농업용수관리자동화사업 CCTV 제조구매설치</t>
    <phoneticPr fontId="2" type="noConversion"/>
  </si>
  <si>
    <t>영상감시장치</t>
    <phoneticPr fontId="2" type="noConversion"/>
  </si>
  <si>
    <t>주암면 농촌중심지활성화사업 관급자재</t>
  </si>
  <si>
    <t>도막형바닥재</t>
  </si>
  <si>
    <t>전남지역본부순천광양여수지사 지역개발부</t>
    <phoneticPr fontId="2" type="noConversion"/>
  </si>
  <si>
    <t>류재필</t>
  </si>
  <si>
    <t>061-740-1173</t>
  </si>
  <si>
    <t xml:space="preserve">고천암지구 배수개선사업 </t>
    <phoneticPr fontId="2" type="noConversion"/>
  </si>
  <si>
    <t>토목</t>
    <phoneticPr fontId="2" type="noConversion"/>
  </si>
  <si>
    <t>전남지역본부 해남완도지사 지역개발부</t>
    <phoneticPr fontId="2" type="noConversion"/>
  </si>
  <si>
    <t>남기헌</t>
    <phoneticPr fontId="2" type="noConversion"/>
  </si>
  <si>
    <t>061-530-1532</t>
    <phoneticPr fontId="2" type="noConversion"/>
  </si>
  <si>
    <t>톤</t>
    <phoneticPr fontId="2" type="noConversion"/>
  </si>
  <si>
    <t>호안블럭</t>
    <phoneticPr fontId="2" type="noConversion"/>
  </si>
  <si>
    <t>㎡</t>
    <phoneticPr fontId="2" type="noConversion"/>
  </si>
  <si>
    <t>본</t>
    <phoneticPr fontId="2" type="noConversion"/>
  </si>
  <si>
    <t>갈우지구 수원공 수리시설개보수사업</t>
    <phoneticPr fontId="2" type="noConversion"/>
  </si>
  <si>
    <t>2021년 원등지구 다목적농촌용수개발사업</t>
    <phoneticPr fontId="2" type="noConversion"/>
  </si>
  <si>
    <t>일반경쟁</t>
    <phoneticPr fontId="2" type="noConversion"/>
  </si>
  <si>
    <t>수도용폴리에틸렌관</t>
    <phoneticPr fontId="2" type="noConversion"/>
  </si>
  <si>
    <t>관로공사</t>
    <phoneticPr fontId="2" type="noConversion"/>
  </si>
  <si>
    <t>전기자동화</t>
    <phoneticPr fontId="2" type="noConversion"/>
  </si>
  <si>
    <r>
      <t>T</t>
    </r>
    <r>
      <rPr>
        <sz val="11"/>
        <rFont val="돋움"/>
        <family val="3"/>
        <charset val="129"/>
      </rPr>
      <t>M</t>
    </r>
    <phoneticPr fontId="2" type="noConversion"/>
  </si>
  <si>
    <t>성산지구 농업용수 수질개선사업</t>
  </si>
  <si>
    <t>전남지역본부 영암지사 수자원관리부</t>
  </si>
  <si>
    <t>유남국</t>
  </si>
  <si>
    <t>061-470-5570</t>
  </si>
  <si>
    <t>영광지사 사옥신축공사</t>
  </si>
  <si>
    <t>061-350-6565</t>
  </si>
  <si>
    <t>아스콘(기층)</t>
  </si>
  <si>
    <t>전남지역본부 영광지사 지역개발부</t>
  </si>
  <si>
    <t>김대현</t>
  </si>
  <si>
    <t>061-350-6573</t>
  </si>
  <si>
    <t>아스콘(표층)</t>
  </si>
  <si>
    <t>LED등</t>
  </si>
  <si>
    <t>감시시스템</t>
  </si>
  <si>
    <t>김희국</t>
  </si>
  <si>
    <t>061-350-6551</t>
  </si>
  <si>
    <t>그룹스위치</t>
  </si>
  <si>
    <t>고흥만지구 배수개선사업</t>
  </si>
  <si>
    <t xml:space="preserve">철근 SD400, </t>
  </si>
  <si>
    <t>전남지역본부 고흥지사 지역개발부</t>
  </si>
  <si>
    <t>2021년 일로읍 농촌중심지활성화사업 건축토목기계공사</t>
    <phoneticPr fontId="2" type="noConversion"/>
  </si>
  <si>
    <t>벽천장용흡음재</t>
    <phoneticPr fontId="2" type="noConversion"/>
  </si>
  <si>
    <t>건축</t>
    <phoneticPr fontId="2" type="noConversion"/>
  </si>
  <si>
    <t>외장벽패널</t>
    <phoneticPr fontId="2" type="noConversion"/>
  </si>
  <si>
    <t>디자인3D블록</t>
    <phoneticPr fontId="2" type="noConversion"/>
  </si>
  <si>
    <t>2021년 일로읍 농촌중심지활성화사업 건축토목기계공사</t>
  </si>
  <si>
    <t>창호</t>
    <phoneticPr fontId="2" type="noConversion"/>
  </si>
  <si>
    <r>
      <t>k</t>
    </r>
    <r>
      <rPr>
        <sz val="11"/>
        <rFont val="돋움"/>
        <family val="3"/>
        <charset val="129"/>
      </rPr>
      <t>g</t>
    </r>
    <phoneticPr fontId="2" type="noConversion"/>
  </si>
  <si>
    <t>우레탄도막방수제</t>
    <phoneticPr fontId="2" type="noConversion"/>
  </si>
  <si>
    <t>기계</t>
    <phoneticPr fontId="2" type="noConversion"/>
  </si>
  <si>
    <t>도막포장재</t>
  </si>
  <si>
    <t>파고라</t>
    <phoneticPr fontId="2" type="noConversion"/>
  </si>
  <si>
    <t>조</t>
    <phoneticPr fontId="2" type="noConversion"/>
  </si>
  <si>
    <t>061-260-5560</t>
  </si>
  <si>
    <t>한식정자</t>
    <phoneticPr fontId="2" type="noConversion"/>
  </si>
  <si>
    <t>장미아치</t>
    <phoneticPr fontId="2" type="noConversion"/>
  </si>
  <si>
    <t>그네의자</t>
    <phoneticPr fontId="2" type="noConversion"/>
  </si>
  <si>
    <t>막구조물</t>
    <phoneticPr fontId="2" type="noConversion"/>
  </si>
  <si>
    <t>2021년 일로읍 농촌중심지활성화사업 전기공사</t>
    <phoneticPr fontId="2" type="noConversion"/>
  </si>
  <si>
    <t>태양광설비</t>
    <phoneticPr fontId="2" type="noConversion"/>
  </si>
  <si>
    <t>2021년 일로읍 농촌중심지활성화사업 통신공사</t>
    <phoneticPr fontId="2" type="noConversion"/>
  </si>
  <si>
    <t>AV설비</t>
    <phoneticPr fontId="2" type="noConversion"/>
  </si>
  <si>
    <t>통신</t>
    <phoneticPr fontId="2" type="noConversion"/>
  </si>
  <si>
    <t>통신</t>
    <phoneticPr fontId="2" type="noConversion"/>
  </si>
  <si>
    <t>중앙조달</t>
    <phoneticPr fontId="2" type="noConversion"/>
  </si>
  <si>
    <t>2021년 흑산예리권역 마을단위특화개발사업(어촌테마길외2) 토목공사</t>
    <phoneticPr fontId="2" type="noConversion"/>
  </si>
  <si>
    <t>아스콘</t>
    <phoneticPr fontId="2" type="noConversion"/>
  </si>
  <si>
    <t>061-260-5561</t>
  </si>
  <si>
    <t>현경면 농촌중심지활성화</t>
  </si>
  <si>
    <t>박성호</t>
  </si>
  <si>
    <t>061-260-5578</t>
  </si>
  <si>
    <t>황토포장</t>
  </si>
  <si>
    <t>광의면기초생활거점육성사업</t>
  </si>
  <si>
    <t>기전</t>
  </si>
  <si>
    <t>냉난방시스템</t>
  </si>
  <si>
    <t>통신장비</t>
  </si>
  <si>
    <t>문척면농촌중심지활성화사업</t>
  </si>
  <si>
    <t>토금마을만들기사업</t>
  </si>
  <si>
    <t>원내마을만들기사업</t>
  </si>
  <si>
    <t>광의지구 용배수로수리시설개보수사업</t>
  </si>
  <si>
    <t>용두지구 수리시설개보수사업 토목공사</t>
  </si>
  <si>
    <r>
      <t>T</t>
    </r>
    <r>
      <rPr>
        <sz val="11"/>
        <rFont val="돋움"/>
        <family val="3"/>
        <charset val="129"/>
      </rPr>
      <t>ON</t>
    </r>
  </si>
  <si>
    <t>고룡비아지구 수리시설개보수사업 토목공사</t>
  </si>
  <si>
    <t>대산지구 수리시설개보수사업 토목공사</t>
  </si>
  <si>
    <t>노안면 농촌중심지활성화사업</t>
  </si>
  <si>
    <t>시스템마루틀</t>
  </si>
  <si>
    <t>단열복합커튼윌</t>
  </si>
  <si>
    <r>
      <t>k</t>
    </r>
    <r>
      <rPr>
        <sz val="11"/>
        <rFont val="돋움"/>
        <family val="3"/>
        <charset val="129"/>
      </rPr>
      <t>g</t>
    </r>
  </si>
  <si>
    <t>승객용 엘리베이터</t>
  </si>
  <si>
    <t>태양광설비</t>
  </si>
  <si>
    <t>av설비</t>
  </si>
  <si>
    <t>파고라</t>
  </si>
  <si>
    <t xml:space="preserve">중포지구 배수개선사업 </t>
  </si>
  <si>
    <t>호안블록(대형)</t>
  </si>
  <si>
    <t>철근콘크리트유공수로관</t>
  </si>
  <si>
    <t xml:space="preserve">대실마을만들기 자율개발사업 </t>
  </si>
  <si>
    <t>영상감시장치(CCTV)</t>
  </si>
  <si>
    <t>대실마을만들기 자율개발사업</t>
  </si>
  <si>
    <t xml:space="preserve">신동산마을만들기 자율개발사업 </t>
  </si>
  <si>
    <t>냉난방기 구입 및 설치</t>
  </si>
  <si>
    <t>봉학마을만들기자율개발사업</t>
  </si>
  <si>
    <t>안전난간</t>
  </si>
  <si>
    <t>다시면농촌중심지활성화사업</t>
  </si>
  <si>
    <t>경계석(자연석),직선</t>
  </si>
  <si>
    <t>다색블록</t>
  </si>
  <si>
    <t>버스정류장</t>
  </si>
  <si>
    <r>
      <t>s</t>
    </r>
    <r>
      <rPr>
        <sz val="11"/>
        <rFont val="돋움"/>
        <family val="3"/>
        <charset val="129"/>
      </rPr>
      <t>et</t>
    </r>
  </si>
  <si>
    <t>AV설비</t>
  </si>
  <si>
    <t>산계 마을만들기 자율개발사업</t>
  </si>
  <si>
    <t>현무암판석</t>
  </si>
  <si>
    <t>이형철근</t>
  </si>
  <si>
    <t>수중펌프(컬럼포함)</t>
  </si>
  <si>
    <t>직폐식역지변</t>
  </si>
  <si>
    <t>061-330-9555</t>
  </si>
  <si>
    <t>전동밸브</t>
  </si>
  <si>
    <t>061-330-9556</t>
  </si>
  <si>
    <t>로터리식제진기</t>
  </si>
  <si>
    <t>061-330-9558</t>
  </si>
  <si>
    <t>수평벨트컨베이어</t>
  </si>
  <si>
    <t>061-330-9559</t>
  </si>
  <si>
    <t>경사벨트컨베이어</t>
  </si>
  <si>
    <t>061-330-9560</t>
  </si>
  <si>
    <t>061-330-9561</t>
  </si>
  <si>
    <t>061-330-9566</t>
  </si>
  <si>
    <t>전동접형변</t>
  </si>
  <si>
    <t>061-330-9569</t>
  </si>
  <si>
    <t>로타리식 자동제진기</t>
  </si>
  <si>
    <t>061-330-9575</t>
  </si>
  <si>
    <t>061-330-9576</t>
  </si>
  <si>
    <t>061-330-9577</t>
  </si>
  <si>
    <t>061-330-9578</t>
  </si>
  <si>
    <t>061-330-9579</t>
  </si>
  <si>
    <t>061-330-9580</t>
  </si>
  <si>
    <t>061-330-9581</t>
  </si>
  <si>
    <t>전동식제수변</t>
  </si>
  <si>
    <t>완폐식역지변</t>
  </si>
  <si>
    <t>CCTV,POLE</t>
  </si>
  <si>
    <t>복암지구 재해복구사업</t>
    <phoneticPr fontId="2" type="noConversion"/>
  </si>
  <si>
    <t>전동식 접형변</t>
  </si>
  <si>
    <t>역수방지변</t>
  </si>
  <si>
    <t>전동제수변</t>
  </si>
  <si>
    <t>전자유량계</t>
  </si>
  <si>
    <t>광역제초기</t>
  </si>
  <si>
    <t>칠동지구 배수개선사업</t>
  </si>
  <si>
    <t>노동면 농촌중심지활성화사업</t>
  </si>
  <si>
    <t>벽패널</t>
  </si>
  <si>
    <t>무대기계장치설비</t>
  </si>
  <si>
    <t>기술용역</t>
    <phoneticPr fontId="2" type="noConversion"/>
  </si>
  <si>
    <t>일반용역</t>
    <phoneticPr fontId="2" type="noConversion"/>
  </si>
  <si>
    <t>일반</t>
    <phoneticPr fontId="2" type="noConversion"/>
  </si>
  <si>
    <t>수의</t>
    <phoneticPr fontId="2" type="noConversion"/>
  </si>
  <si>
    <t>전북3지구 농업용수관리자동화사업</t>
  </si>
  <si>
    <t>전라북도</t>
  </si>
  <si>
    <t>전북지역본부 미래성장사업부</t>
  </si>
  <si>
    <t>김광석</t>
  </si>
  <si>
    <t>063-239-2179</t>
  </si>
  <si>
    <t>전북 스마트팜 실증단지 통신공사</t>
  </si>
  <si>
    <t>전북지역본부 스마트팜 혁신밸리 추진단</t>
  </si>
  <si>
    <t>이소명</t>
  </si>
  <si>
    <t>063-239-2076</t>
  </si>
  <si>
    <t>전북 스마트팜 복합 임대형 통신공사</t>
  </si>
  <si>
    <t>전북지역본부 남원지사 수자원관리부</t>
  </si>
  <si>
    <t>장삼주</t>
  </si>
  <si>
    <t>063-620-20766</t>
  </si>
  <si>
    <t>2021년 기계화경작로 확포장사업</t>
  </si>
  <si>
    <t>전북지역본부 남원지사 지역개발부</t>
  </si>
  <si>
    <t>송치현</t>
  </si>
  <si>
    <t>063-620-2077</t>
  </si>
  <si>
    <t>금암지구 수리시설개보수사업</t>
  </si>
  <si>
    <t>효기지구 수리시설개보수사업</t>
  </si>
  <si>
    <t>장안지구 저수지준설사업</t>
  </si>
  <si>
    <t>용산지구 저수지준설사업</t>
  </si>
  <si>
    <t>가인지구 농촌다움 복원사업</t>
  </si>
  <si>
    <t>전북지역본부 순창지사 지역개발부</t>
  </si>
  <si>
    <t>김세윤</t>
  </si>
  <si>
    <t>063-650-7065</t>
  </si>
  <si>
    <t>유정 마을만들기사업(자율개발)</t>
  </si>
  <si>
    <t>063-650-7066</t>
  </si>
  <si>
    <t>가작 마을만들기사업(자율개발)</t>
  </si>
  <si>
    <t>이형훈</t>
  </si>
  <si>
    <t>063-650-7064</t>
  </si>
  <si>
    <t>세룡 마을만들기사업(자율개발)</t>
  </si>
  <si>
    <t>서마권역 종합정비사업</t>
  </si>
  <si>
    <t>죽곡지구 수리시설개보수 사업</t>
  </si>
  <si>
    <t>전북지역본부 순창지사 수자원관리부</t>
  </si>
  <si>
    <t>이승철</t>
  </si>
  <si>
    <t>063-650-7071</t>
  </si>
  <si>
    <t>난계지구 저수지준설 사업</t>
  </si>
  <si>
    <t>권두산</t>
  </si>
  <si>
    <t>063-650-7074</t>
  </si>
  <si>
    <t>평사지구 배수개선사업 전기공사</t>
  </si>
  <si>
    <t>전북지역본부 동진지사 지역개발부</t>
  </si>
  <si>
    <t>이재혁</t>
  </si>
  <si>
    <t>063-540-1166</t>
  </si>
  <si>
    <t>금산면 농촌중심지활성화사업 토목공사</t>
  </si>
  <si>
    <t>063-540-1176</t>
  </si>
  <si>
    <t>금구면 농촌중심지활성화사업 토목공사</t>
  </si>
  <si>
    <t>진공지구 수리시설개보수사업</t>
  </si>
  <si>
    <t>전북지역본부 동진지사 수자원관리1부</t>
  </si>
  <si>
    <t>라융기</t>
  </si>
  <si>
    <t>063-540-1157</t>
  </si>
  <si>
    <t>성광지구 수리시설개보수사업</t>
  </si>
  <si>
    <t>월평지구 수리시설개보수사업 토목공사</t>
  </si>
  <si>
    <t>전북지역본부 부안지사 수자원관리부</t>
  </si>
  <si>
    <t>정명우</t>
  </si>
  <si>
    <t>063-440-5810</t>
  </si>
  <si>
    <t>전북지역본부 부안지사 지역개발부</t>
  </si>
  <si>
    <t>윤성훈</t>
  </si>
  <si>
    <t>063-580-1056</t>
  </si>
  <si>
    <t>매화풍류마을 도시재생 뉴딜사업 토목공사</t>
  </si>
  <si>
    <t>김학열</t>
  </si>
  <si>
    <t>063-580-1053</t>
  </si>
  <si>
    <t>유유마을단위 특화거점개발사업 토목건축공사</t>
  </si>
  <si>
    <t>안영선</t>
  </si>
  <si>
    <t>063-580-1052</t>
  </si>
  <si>
    <t>회포마을 농촌취약지역 생활여건 개조사업</t>
  </si>
  <si>
    <t>황영재</t>
  </si>
  <si>
    <t>063-580-1051</t>
  </si>
  <si>
    <t>증석지구 수리시설개보수사업</t>
  </si>
  <si>
    <t>전북지역본부 군산지사 수자원관리부</t>
  </si>
  <si>
    <t>강윤식</t>
  </si>
  <si>
    <t>063-440-5814</t>
  </si>
  <si>
    <t>백석지구 수리시설개보수사업</t>
  </si>
  <si>
    <t>소형석</t>
  </si>
  <si>
    <t>063-440-5827</t>
  </si>
  <si>
    <t>연제지구 수리시설개보수사업</t>
  </si>
  <si>
    <t>이현준</t>
  </si>
  <si>
    <t>063-440-5816</t>
  </si>
  <si>
    <t>박희영</t>
  </si>
  <si>
    <t>063-440-5813</t>
  </si>
  <si>
    <t>명도축 명품 힐링섬(건축) 조성사업</t>
  </si>
  <si>
    <t>전북지역본부 군산지사 지역개발부</t>
  </si>
  <si>
    <t>최명호</t>
  </si>
  <si>
    <t>063-440-5722</t>
  </si>
  <si>
    <t>어촌정주어항(장자도항) 개발사업</t>
  </si>
  <si>
    <t>김인석</t>
  </si>
  <si>
    <t>063-440-5716</t>
  </si>
  <si>
    <t>회현면 농촌중심지활성화사업 및 면청사 건립사업</t>
  </si>
  <si>
    <t>김용률</t>
  </si>
  <si>
    <t>063-440-5723</t>
  </si>
  <si>
    <t>말도리 삼색 힐링마을 조성사업</t>
  </si>
  <si>
    <t>나포면 기초생활거점조성사업</t>
  </si>
  <si>
    <t>이명선</t>
  </si>
  <si>
    <t>063-440-5715</t>
  </si>
  <si>
    <t>옥서면 기초생활거점조성사업 및 면청사 건립사업</t>
  </si>
  <si>
    <t>이병선</t>
  </si>
  <si>
    <t>630-440-5714</t>
  </si>
  <si>
    <t>전북지역본부 익산지사 수자원관리부</t>
  </si>
  <si>
    <t>삼례하리 재해위험개선지구 정비사업</t>
  </si>
  <si>
    <t>전북지역본부 전주완주임실지사 지역개발부</t>
  </si>
  <si>
    <t>황의규</t>
  </si>
  <si>
    <t>063-270-0556</t>
  </si>
  <si>
    <t>삼례지구 배수개선사업</t>
  </si>
  <si>
    <t>운주면 기초생활거점조성사업</t>
  </si>
  <si>
    <t>주종찬</t>
  </si>
  <si>
    <t>063-270-0553</t>
  </si>
  <si>
    <t>발산지구 농어촌 취약지역생활여건개조사업</t>
  </si>
  <si>
    <t>이종율</t>
  </si>
  <si>
    <t>063-270-0561</t>
  </si>
  <si>
    <t>연화지구 농어촌 취약지역생활여건개조사업</t>
  </si>
  <si>
    <t>강경연</t>
  </si>
  <si>
    <t>063-270-0551</t>
  </si>
  <si>
    <t>라복지구 재해위험저수지 정비사업</t>
  </si>
  <si>
    <t>전북지역본부 전주완주임실지사 수자원관리부</t>
  </si>
  <si>
    <t>한근배</t>
  </si>
  <si>
    <t>063-270-0530</t>
  </si>
  <si>
    <t>척동지구 재해위험저수지 정비사업</t>
  </si>
  <si>
    <t>전기범</t>
  </si>
  <si>
    <t>063-270-0562</t>
  </si>
  <si>
    <t>소양면 농촌중심지활성화사업 전기공사</t>
  </si>
  <si>
    <t>이동구</t>
  </si>
  <si>
    <t>063-270-0540</t>
  </si>
  <si>
    <t>소양면 농촌중심지활성화사업 소방공사</t>
  </si>
  <si>
    <t>삼계면 농촌중심지활성화사업 전기공사</t>
  </si>
  <si>
    <t>최귀정</t>
  </si>
  <si>
    <t>063-270-0536</t>
  </si>
  <si>
    <t>삼계면 농촌중심지활성화사업 통신공사</t>
  </si>
  <si>
    <t>삼계면 농촌중심지활성화사업 소방공사</t>
  </si>
  <si>
    <t xml:space="preserve">오산지구 수리시설개보수사업 </t>
  </si>
  <si>
    <t>전북지역본부 고창지사 수자원관리부</t>
  </si>
  <si>
    <t>조문현</t>
  </si>
  <si>
    <t>063-560-1551</t>
  </si>
  <si>
    <t>치일마을 창조적마을만들기 사업</t>
  </si>
  <si>
    <t>전북지역본부 고창지사 지역개발부</t>
  </si>
  <si>
    <t>문찬혁</t>
  </si>
  <si>
    <t>063-560-1530</t>
  </si>
  <si>
    <t>외옥마을 창조적마을만들기 사업</t>
  </si>
  <si>
    <t>송림마을 창조적마을만들기 사업</t>
  </si>
  <si>
    <t>이성우</t>
  </si>
  <si>
    <t>063-560-1531</t>
  </si>
  <si>
    <t>봉덕마을 창조적마을만들기 사업</t>
  </si>
  <si>
    <t>하백지구 수리시설개보수사업</t>
  </si>
  <si>
    <t>전북지역본부 정읍지사 수자원관리부</t>
  </si>
  <si>
    <t>송낙수</t>
  </si>
  <si>
    <t>063-530-0353</t>
  </si>
  <si>
    <t>일리지구 수리시설개보수사업</t>
  </si>
  <si>
    <t>초강지구 수리시설개보수사업</t>
  </si>
  <si>
    <t>이진용</t>
  </si>
  <si>
    <t>063-530-0363</t>
  </si>
  <si>
    <t>공기관대행사업(`21년 용배수로정비사업)</t>
  </si>
  <si>
    <t>유경옥</t>
  </si>
  <si>
    <t>063-530-0358</t>
  </si>
  <si>
    <t>농업기반시설 유지관리사업</t>
  </si>
  <si>
    <t>전북지역본부 정읍지사 지역개발부</t>
  </si>
  <si>
    <t>문성현</t>
  </si>
  <si>
    <t>063-530-0335</t>
  </si>
  <si>
    <t>벽남지구 수리시설개보수사업</t>
  </si>
  <si>
    <t>전북지역본부 무진장지사 수자원관리부</t>
  </si>
  <si>
    <t>안병구</t>
  </si>
  <si>
    <t>063-350-7050</t>
  </si>
  <si>
    <t>장계면 기초생활거점사업 토목건축공사</t>
  </si>
  <si>
    <t>전북지역본부 무진장지사 지역개발부</t>
  </si>
  <si>
    <t>조민구</t>
  </si>
  <si>
    <t>063-350-706</t>
  </si>
  <si>
    <t>계북면 기초생활거점사업 토목건축공사</t>
  </si>
  <si>
    <t>용담면 농촌중심지활성화사업 토목건축기계공사</t>
  </si>
  <si>
    <t>안기혁</t>
  </si>
  <si>
    <t>063-350-7076</t>
  </si>
  <si>
    <t>용담면 농촌중심지활성화사업 전기공사</t>
  </si>
  <si>
    <t>용담면 농촌중심지활성화사업 통신공사</t>
  </si>
  <si>
    <t>용담면 농촌중심지활성화사업 소방공사</t>
  </si>
  <si>
    <t>안천면 농촌중심지활성화사업 토목건축공사</t>
  </si>
  <si>
    <t>김용호</t>
  </si>
  <si>
    <t>063-350-7074</t>
  </si>
  <si>
    <t>안천면 농촌중심지활성화사업 전기공사</t>
  </si>
  <si>
    <t>안천면 농촌중심지활성화사업 통신공사</t>
  </si>
  <si>
    <t>안천면 농촌중심지활성화사업 소방공사</t>
  </si>
  <si>
    <t>계남면 농촌중심지활성화사업 전기공사</t>
  </si>
  <si>
    <t>김재일</t>
  </si>
  <si>
    <t>063-350-7077</t>
  </si>
  <si>
    <t>계남면 농촌중심지활성화사업 통신공사</t>
  </si>
  <si>
    <t>계남면 농촌중심지활성화사업 소방공사</t>
  </si>
  <si>
    <t>전북 스마트팜 실증단지 지원센터 구축사업</t>
  </si>
  <si>
    <t>전북지역본부 스마트팜혁신밸리추진단</t>
  </si>
  <si>
    <t>김동진</t>
  </si>
  <si>
    <t>063-239-2084</t>
  </si>
  <si>
    <t>전북 스마트팜 실증온실 신축사업</t>
  </si>
  <si>
    <t>전북 스마트팜 청년창업보육 실습온실 구축사업</t>
  </si>
  <si>
    <t>전북 스마트팜 복합용 임대형 신축사업</t>
  </si>
  <si>
    <t>전북 스마트팜 과채용 임대형 신축사업</t>
  </si>
  <si>
    <t>전북 스마트팜 혁신밸리 기반조성 토목공사</t>
  </si>
  <si>
    <t>김종원</t>
  </si>
  <si>
    <t>063-239-2083</t>
  </si>
  <si>
    <t>전북 스마트팜 혁신밸리 기반조성 전기공사</t>
  </si>
  <si>
    <t>전북 스마트팜 혁신밸리 기반조성 통신공사</t>
  </si>
  <si>
    <t>전북 스마트팜 연구지원센터 전기공사</t>
  </si>
  <si>
    <t>전북 스마트팜 연구지원센터 통신공사</t>
  </si>
  <si>
    <t>전북 스마트팜 연구지원센터 소방공사</t>
  </si>
  <si>
    <t>전북 스마트팜 실증온실 전기공사</t>
  </si>
  <si>
    <t>전북 스마트팜 청년창업보육 전기공사</t>
  </si>
  <si>
    <t>전북 스마트팜 복합용 임대형 전기공사</t>
    <phoneticPr fontId="2" type="noConversion"/>
  </si>
  <si>
    <t>전북 스마트팜 과채용 임대형 전기공사</t>
  </si>
  <si>
    <t>전북2지구 농업용수관리자동화사업</t>
  </si>
  <si>
    <t>정종일</t>
  </si>
  <si>
    <t>063-239-2169</t>
  </si>
  <si>
    <t>운봉읍 농촌중심지활성화사업 기초생활시설 토목건축공사</t>
  </si>
  <si>
    <t>오석진</t>
  </si>
  <si>
    <t>063-620-2061</t>
  </si>
  <si>
    <t>대강면 농촌중심지활성화사업 토목건축공사</t>
  </si>
  <si>
    <t>최영규</t>
  </si>
  <si>
    <t>063-620-2062</t>
  </si>
  <si>
    <t>금강지구 다목적농촌용수개발사업 토목공사</t>
  </si>
  <si>
    <t>강병오</t>
  </si>
  <si>
    <t>063-620-2060</t>
  </si>
  <si>
    <t>낙덕지구 지표수보강개발사업 토목공사</t>
  </si>
  <si>
    <t>김현성</t>
  </si>
  <si>
    <t>063-620-2066</t>
  </si>
  <si>
    <t>낙덕지구 지표수보강개발사업 전기공사</t>
  </si>
  <si>
    <t>낙덕지구 지표수보강개발사업 TM/TC</t>
  </si>
  <si>
    <t>인동지구 수리시설개보수사업</t>
  </si>
  <si>
    <t>오승현</t>
  </si>
  <si>
    <t>063-620-2082</t>
  </si>
  <si>
    <t>도촌지구 수리시설개보수사업</t>
  </si>
  <si>
    <t>063-620-2076</t>
  </si>
  <si>
    <t>장승지구 수리시설개보수사업</t>
  </si>
  <si>
    <t>박상윤</t>
  </si>
  <si>
    <t>063-620-2081</t>
  </si>
  <si>
    <t>사매2지구 수리시설개보수사업</t>
  </si>
  <si>
    <t>감동제 재해위험저수지 정비사업</t>
  </si>
  <si>
    <t>왈길제 재해위험저수지 정비사업</t>
  </si>
  <si>
    <t>과리제 재해위험저수지 정비사업</t>
  </si>
  <si>
    <t>옥전제 재해위험저수지 정비사업</t>
  </si>
  <si>
    <t>귀석배수장 수해복구사업 전기공사</t>
  </si>
  <si>
    <t>오상용</t>
  </si>
  <si>
    <t>귀석배수장 재해복구사업 옥상 전기실 건축공사</t>
  </si>
  <si>
    <t>수해복구사업 귀석배수장 수중사류펌프 설치공사</t>
  </si>
  <si>
    <t>김도희</t>
  </si>
  <si>
    <t>063-620-2043</t>
  </si>
  <si>
    <t>방화지구 다목적농촌용수개발사업</t>
  </si>
  <si>
    <t>서기원</t>
  </si>
  <si>
    <t>063-650-7063</t>
  </si>
  <si>
    <t>순창지구 농촌용수이용 체계재편사업</t>
  </si>
  <si>
    <t>최승현</t>
  </si>
  <si>
    <t>063-650-7055</t>
  </si>
  <si>
    <t>동계면 농촌중심지활성화사업</t>
  </si>
  <si>
    <t>홍란</t>
  </si>
  <si>
    <t>063-650-7062</t>
  </si>
  <si>
    <t>팔덕면 농촌중심지활성화사업</t>
  </si>
  <si>
    <t>부진국</t>
  </si>
  <si>
    <t>063-650-7087</t>
  </si>
  <si>
    <t xml:space="preserve">적성 슬로우공동체권역 종합정비사업 </t>
  </si>
  <si>
    <t>방화 마을만들기사업(종합개발)</t>
  </si>
  <si>
    <t>복실 마을만들기사업(자율개발)</t>
  </si>
  <si>
    <t>중안 마을만들기사업(자율개발)</t>
  </si>
  <si>
    <t>오교 마을만들기사업(자율개발)</t>
  </si>
  <si>
    <t>지북 마을만들기사업(자율개발)</t>
  </si>
  <si>
    <t>고례 마을만들기사업(자율개발)</t>
  </si>
  <si>
    <t>쌍암 마을만들기사업(자율개발)</t>
  </si>
  <si>
    <t>버들지구 새뜰마을사업</t>
  </si>
  <si>
    <t>김현상</t>
  </si>
  <si>
    <t>063-650-7060</t>
  </si>
  <si>
    <t>남산지구 기초생활인프라정비사업</t>
  </si>
  <si>
    <t>도치 마을만들기사업(자율개발)</t>
  </si>
  <si>
    <t>신도 마을만들기사업(자율개발)</t>
  </si>
  <si>
    <t>쌍적지구 수리시설개보수 공사</t>
  </si>
  <si>
    <t>동적지구 수리시설개보수 공사</t>
  </si>
  <si>
    <t>백학지구 배수개선사업 토목건축기계공사</t>
  </si>
  <si>
    <t>전승식</t>
  </si>
  <si>
    <t>063-540-1174</t>
  </si>
  <si>
    <t>백학지구 배수개선사업 전기공사</t>
  </si>
  <si>
    <t>월성지구 배수개선사업 토목공사</t>
  </si>
  <si>
    <t>이용석</t>
  </si>
  <si>
    <t>063-540-1175</t>
  </si>
  <si>
    <t>평사지구 배수개선사업 토목건축기계공사</t>
  </si>
  <si>
    <t>용신지구 배수개선사업 토목기계공사</t>
  </si>
  <si>
    <t>옥성지구 농지범용화사업 토목공사</t>
  </si>
  <si>
    <t>백구3지구 대구획경지정리사업 토목공사</t>
  </si>
  <si>
    <t>이윤항</t>
  </si>
  <si>
    <t>063-540-1173</t>
  </si>
  <si>
    <t>유강4지구 대구획경지정리사업 토목공사</t>
  </si>
  <si>
    <t>박정선</t>
  </si>
  <si>
    <t>063-540-1178</t>
  </si>
  <si>
    <t>삼평지구 대구획경지정리사업 토목공사</t>
  </si>
  <si>
    <t>양승훈</t>
  </si>
  <si>
    <t>063-540-1172</t>
  </si>
  <si>
    <t>광활7지구 대구획경지정리사업 토목공사</t>
  </si>
  <si>
    <t>벽골제지구 수리시설개보수사업</t>
  </si>
  <si>
    <t>고광석</t>
  </si>
  <si>
    <t>063-540-1153</t>
  </si>
  <si>
    <t>나형주</t>
  </si>
  <si>
    <t>063-540-1164</t>
  </si>
  <si>
    <t>문광래</t>
  </si>
  <si>
    <t>063-540-1165</t>
  </si>
  <si>
    <t>금평지구 수리시설개보수사업</t>
  </si>
  <si>
    <t>난봉지구 수리시설개보수사업</t>
  </si>
  <si>
    <t>이강원</t>
  </si>
  <si>
    <t>063-540-1155</t>
  </si>
  <si>
    <t>황산지구 수리시설개보수사업</t>
  </si>
  <si>
    <t>안규탁</t>
  </si>
  <si>
    <t>063-540-1160</t>
  </si>
  <si>
    <t>만경지구 수리시설개보수사업</t>
  </si>
  <si>
    <t>송지훈</t>
  </si>
  <si>
    <t>063-540-1158</t>
  </si>
  <si>
    <t>종야지구 수리시설개보수사업</t>
  </si>
  <si>
    <t>김선중</t>
  </si>
  <si>
    <t>063-540-1118</t>
  </si>
  <si>
    <t>2021년 청량2지구 수리시설개보수사업 토목공사</t>
  </si>
  <si>
    <t>063-580-1040</t>
  </si>
  <si>
    <t>2021년 도수로지구 수리시설개보수사업 토목공사</t>
  </si>
  <si>
    <t>박성열</t>
  </si>
  <si>
    <t>063-580-1039</t>
  </si>
  <si>
    <t>2021년 연제지구 수리시설개보수사업 토목공사</t>
  </si>
  <si>
    <t>2021년 우동지구 수리시설개보수사업 토목공사</t>
  </si>
  <si>
    <t>2021년 청량3지구 수리시설개보수사업 토목공사</t>
  </si>
  <si>
    <t>2021년 봄마무리 망산1지구 대구획경지정리사업 토목공사</t>
  </si>
  <si>
    <t>계화1지구 배수개선사업</t>
  </si>
  <si>
    <t>김태호</t>
  </si>
  <si>
    <t>063-580-1055</t>
  </si>
  <si>
    <t>계화면 농촌중심지활성화사업</t>
  </si>
  <si>
    <t>동진면 농촌중심지활성화사업</t>
  </si>
  <si>
    <t>매화풍류마을 노후주거 리모델링사업</t>
  </si>
  <si>
    <t>마포지구 배수개선사업 토목기계공사</t>
  </si>
  <si>
    <t>마포지구 배수개선사업 전기공사</t>
  </si>
  <si>
    <t>보안면 농촌중심지 활성화사업</t>
  </si>
  <si>
    <t>구름호수권역단위 종합개발사업</t>
  </si>
  <si>
    <t>보안지구 다목적농촌용수개발사업 토목건축기계공사</t>
  </si>
  <si>
    <t>박인식</t>
  </si>
  <si>
    <t>063-580-1054</t>
  </si>
  <si>
    <t>신활지구 배수개선사업 토목공사</t>
  </si>
  <si>
    <t>신활지구 배수개선사업 전기공사</t>
  </si>
  <si>
    <t>대야지구 수리시설개보수사업</t>
  </si>
  <si>
    <t>장자지구 수리시설개보수사업</t>
  </si>
  <si>
    <t>우치산지구 수리시설개보수사업</t>
  </si>
  <si>
    <t>임사지구 수리시설개보수사업</t>
  </si>
  <si>
    <t>축산지구 배수개선사업</t>
  </si>
  <si>
    <t>안다운</t>
  </si>
  <si>
    <t>063-440-5828</t>
  </si>
  <si>
    <t>대야면 농촌중심지활성화사업</t>
  </si>
  <si>
    <t>대야면 농촌중심지활성화</t>
  </si>
  <si>
    <t>축산지구 배수개선사업 토목공사</t>
  </si>
  <si>
    <t>063-440-5714</t>
  </si>
  <si>
    <t>축산지구 배수개선사업 전기공사</t>
  </si>
  <si>
    <t>축산지구 배수개선사업 기계공사</t>
  </si>
  <si>
    <t>옥서지구 배수개선사업 토목공사</t>
  </si>
  <si>
    <t>이대로</t>
  </si>
  <si>
    <t>063-440-5717</t>
  </si>
  <si>
    <t>영만지구 수리시설개보수사업 토목공사</t>
  </si>
  <si>
    <t>이남주</t>
  </si>
  <si>
    <t>063-860-0073</t>
  </si>
  <si>
    <t>교항지구 수리시설개보수사업 토목공사</t>
  </si>
  <si>
    <t>금강지구 수리시설개보수사업 토목공사</t>
  </si>
  <si>
    <t>박창배</t>
  </si>
  <si>
    <t>063-860-0071</t>
  </si>
  <si>
    <t>용두2지구 수리시설개보수사업 토목공사</t>
  </si>
  <si>
    <t>함라4지구 수리시설개보수사업 토목공사</t>
  </si>
  <si>
    <t>남유강</t>
  </si>
  <si>
    <t>063-860-0075</t>
  </si>
  <si>
    <t>내촌지구 배수개선사업 전기공사</t>
  </si>
  <si>
    <t>박상도</t>
  </si>
  <si>
    <t>063-860-0067</t>
  </si>
  <si>
    <t>영만지구 수리시설개보수사업 전기공사</t>
  </si>
  <si>
    <t>교항지구 수리시설개보수사업 전기공사</t>
  </si>
  <si>
    <t>내촌지구 배수개선사업</t>
  </si>
  <si>
    <t>전북지역본부 익산지사 지역개발부</t>
  </si>
  <si>
    <t>윤승환</t>
  </si>
  <si>
    <t>063-860-0057</t>
  </si>
  <si>
    <t>황등지구 배수개선사업</t>
  </si>
  <si>
    <t>이호풍</t>
  </si>
  <si>
    <t>063-860-0053</t>
  </si>
  <si>
    <t>오산면 농촌중심지활성화사업</t>
  </si>
  <si>
    <t>유원재</t>
  </si>
  <si>
    <t>063-860-0056</t>
  </si>
  <si>
    <t>발산3지구 대구획경지정리사업</t>
  </si>
  <si>
    <t>황등면 농촌중심지활성화사업</t>
  </si>
  <si>
    <t>박정서</t>
  </si>
  <si>
    <t>063-860-0055</t>
  </si>
  <si>
    <t>장선지구 다목적농촌용수개발사업</t>
  </si>
  <si>
    <t>김훈</t>
  </si>
  <si>
    <t>063-270-0558</t>
  </si>
  <si>
    <t>오암지구 다목적농촌용수개발사업</t>
  </si>
  <si>
    <t>방현지구 농촌취약지역 생활여건개조사업</t>
  </si>
  <si>
    <t>소양면 농촌중심지활성화사업</t>
  </si>
  <si>
    <t>삼계면 농촌중심지활성화사업</t>
  </si>
  <si>
    <t>전동훈</t>
  </si>
  <si>
    <t>063-270-0516</t>
  </si>
  <si>
    <t>인풍지구 재해위험저수지정비사업</t>
  </si>
  <si>
    <t>호동지구 재해위험저수지정비사업</t>
  </si>
  <si>
    <t>구두지구 재해위험저수지정비사업</t>
  </si>
  <si>
    <t>소암지구 재해위험저수지정비사업</t>
  </si>
  <si>
    <t>봉동2지구 수리시설개보수사업</t>
  </si>
  <si>
    <t>김도현</t>
  </si>
  <si>
    <t>063-270-0542</t>
  </si>
  <si>
    <t>삼례3지구 수리시설개보수사업</t>
  </si>
  <si>
    <t>부안 토목건축공사</t>
  </si>
  <si>
    <t>공음면 토목건축공사</t>
  </si>
  <si>
    <t>김태평</t>
  </si>
  <si>
    <t>063-560-1529</t>
  </si>
  <si>
    <t>아산면 토목건축공사</t>
  </si>
  <si>
    <t>공음면 통신공사</t>
  </si>
  <si>
    <t>공음면 전기공사</t>
  </si>
  <si>
    <t>공음면 소방공사</t>
  </si>
  <si>
    <t>아산면 통신공사</t>
  </si>
  <si>
    <t>아산면 전기공사</t>
  </si>
  <si>
    <t>아산면 소방공사</t>
  </si>
  <si>
    <t>상하면 토목건축공사</t>
  </si>
  <si>
    <t>반룡마을 토목공사</t>
  </si>
  <si>
    <t>김대호</t>
  </si>
  <si>
    <t>063-560-1527</t>
  </si>
  <si>
    <t>라성지구 토목공사</t>
  </si>
  <si>
    <t>홍영택</t>
  </si>
  <si>
    <t>063-560-1522</t>
  </si>
  <si>
    <t>동호지구 토목공사</t>
  </si>
  <si>
    <t xml:space="preserve"> 동호지구 배수개선사업 전기공사  </t>
  </si>
  <si>
    <t>성내지구 토목공사</t>
  </si>
  <si>
    <t>김기성</t>
  </si>
  <si>
    <t>063-560-1550</t>
  </si>
  <si>
    <t>운양지구 토목공사</t>
  </si>
  <si>
    <t>하정윤</t>
  </si>
  <si>
    <t>063-560-1552</t>
  </si>
  <si>
    <t>배헌범</t>
  </si>
  <si>
    <t>063-560-1544</t>
  </si>
  <si>
    <t>재해위험 신흥제</t>
  </si>
  <si>
    <t>재해위험 남동1제</t>
  </si>
  <si>
    <t>재해위험 화산제</t>
  </si>
  <si>
    <t>재해위험 내정제</t>
  </si>
  <si>
    <t>신감지구 수리시설개보수사업</t>
  </si>
  <si>
    <t>김영대</t>
  </si>
  <si>
    <t>063-530-0362</t>
  </si>
  <si>
    <t>북면지구 수리시설개보수사업</t>
  </si>
  <si>
    <t>만장지구 수리시설개보수사업</t>
  </si>
  <si>
    <t>북장지구 수리시설개보수사업</t>
  </si>
  <si>
    <t>고부지구 수리시설개보수사업</t>
  </si>
  <si>
    <t>최연오</t>
  </si>
  <si>
    <t>063-530-0309</t>
  </si>
  <si>
    <t xml:space="preserve">유정지구 배수개선사업 </t>
  </si>
  <si>
    <t>이희신</t>
  </si>
  <si>
    <t>063-530-0336</t>
  </si>
  <si>
    <t>신중지구 다목적농촌용수개발사업</t>
  </si>
  <si>
    <t>박나연</t>
  </si>
  <si>
    <t>063-530-0334</t>
  </si>
  <si>
    <t>옹동면 농촌중심지활성화사업</t>
  </si>
  <si>
    <t>강명길</t>
  </si>
  <si>
    <t>063-530-0332</t>
  </si>
  <si>
    <t>한상민</t>
  </si>
  <si>
    <t>063-530-0333</t>
  </si>
  <si>
    <t>북면 농촌중심지활성화사업</t>
  </si>
  <si>
    <t>천천지구 수리시설개보수사업</t>
  </si>
  <si>
    <t>유광섭</t>
  </si>
  <si>
    <t>063-350-7048</t>
  </si>
  <si>
    <t>박영규</t>
  </si>
  <si>
    <t>063-350-7051</t>
  </si>
  <si>
    <t>신송지구 농촌용수개발사업 토목공사</t>
  </si>
  <si>
    <t>이기성</t>
  </si>
  <si>
    <t>063-350-7060</t>
  </si>
  <si>
    <t>구창 마을만들기사업 토목건축기계공사</t>
  </si>
  <si>
    <t>063-350-7068</t>
  </si>
  <si>
    <t>적상면 농촌중심지활성화사업 토목건축기계공사</t>
  </si>
  <si>
    <t>김갑</t>
  </si>
  <si>
    <t>063-239-7075</t>
  </si>
  <si>
    <t>적상면 농촌중심지활성화사업 전기공사</t>
  </si>
  <si>
    <t>적상면 농촌중심지활성화사업 통신공사</t>
  </si>
  <si>
    <t>적상면 농촌중심지활성화사업 소방공사</t>
  </si>
  <si>
    <t>이룡 마을만들기사업 건축기계공사</t>
  </si>
  <si>
    <t>김동욱</t>
  </si>
  <si>
    <t>063-350-7065</t>
  </si>
  <si>
    <t>진안읍 농촌중심지활성화사업(사통팔달센터) 토목건축기계공사</t>
  </si>
  <si>
    <t>진안읍 농촌중심지활성화사업(사통팔달센터) 전기공사</t>
  </si>
  <si>
    <t>진안읍 농촌중심지활성화사업(사통팔달센터) 통신공사</t>
  </si>
  <si>
    <t>진안읍 농촌중심지활성화사업(사통팔달센터) 소방공사</t>
  </si>
  <si>
    <t>진안읍 농촌중심지활성화사업(세모네모 도서관 등) 토목건축기계공사</t>
  </si>
  <si>
    <t>진안읍 농촌중심지활성화사업(세모네모 도서관 등) 전기공사</t>
  </si>
  <si>
    <t>진안읍 농촌중심지활성화사업(세모네모 도서관 등) 통신공사</t>
  </si>
  <si>
    <t>진안읍 농촌중심지활성화사업(초록문화충전소 등) 토목건축기계공사</t>
  </si>
  <si>
    <t>진안읍 농촌중심지활성화사업(초록문화충전소 등) 전기공사</t>
  </si>
  <si>
    <t>진안읍 농촌중심지활성화사업(초록문화충전소 등) 통신공사</t>
  </si>
  <si>
    <t>진안읍 농촌중심지활성화사업(초록문화충전소 등) 소방공사</t>
  </si>
  <si>
    <t>주천면 농촌중심지 활성화사업 토목건축공사</t>
  </si>
  <si>
    <t>이병희</t>
  </si>
  <si>
    <t>063-350-7078</t>
  </si>
  <si>
    <t>주천면 농촌중심지 활성화사업 전기공사</t>
  </si>
  <si>
    <t>주천면 농촌중심지 활성화사업 통신공사</t>
  </si>
  <si>
    <t>주천면 농촌중심지 활성화사업 소방공사</t>
  </si>
  <si>
    <t>마령지구 배수개선사업 토목공사</t>
  </si>
  <si>
    <t>마이산지구 신규마을조성사업 토목공사</t>
  </si>
  <si>
    <t>마이산지구 신규마을조성사업 전기공사</t>
  </si>
  <si>
    <t>필덕 마을만들기사업 토목건축공사</t>
  </si>
  <si>
    <t>봉서 마을만들기사업 토목건축공사</t>
  </si>
  <si>
    <t>송학골 마을만들기사업 토목건축공사</t>
  </si>
  <si>
    <t>설천면 농촌중심지활성화사업 토목건축기계공사</t>
  </si>
  <si>
    <t>김우석</t>
  </si>
  <si>
    <t>063-350-7062</t>
  </si>
  <si>
    <t>설천면 농촌중심지활성화사업 전기공사</t>
  </si>
  <si>
    <t>무풍면 농촌중심지활성화사업 토목건축기계공사</t>
  </si>
  <si>
    <t>무풍면 농촌중심지활성화사업 전기공사</t>
  </si>
  <si>
    <t>무풍면 농촌중심지활성화사업 통신공사</t>
  </si>
  <si>
    <t>장수읍 농촌중심지 활성화사업 토목공사</t>
  </si>
  <si>
    <t>이지현</t>
  </si>
  <si>
    <t>063-350-7066</t>
  </si>
  <si>
    <t>무풍면 농촌중심지활성화사업 소방공사</t>
  </si>
  <si>
    <t xml:space="preserve">전북 스마트팜 연구지원센터 전기공사 </t>
  </si>
  <si>
    <t xml:space="preserve">전북 스마트팜 실증온실 전기공사 </t>
  </si>
  <si>
    <t xml:space="preserve">전북 스마트팜 청년창업보육 전기공사 </t>
  </si>
  <si>
    <t xml:space="preserve">전북 스마트팜 복합용 임대형 전기공사 </t>
  </si>
  <si>
    <t>변압</t>
  </si>
  <si>
    <t>디젤발전기</t>
  </si>
  <si>
    <t>비상용</t>
  </si>
  <si>
    <t>빌딩자동제어장치</t>
  </si>
  <si>
    <t>검침</t>
  </si>
  <si>
    <t xml:space="preserve">전북 스마트팜 연구지원센터 통신공사 </t>
  </si>
  <si>
    <t xml:space="preserve">구내방송장치 </t>
  </si>
  <si>
    <t>감시</t>
  </si>
  <si>
    <t>2021년 농업용수 수질자동측정망 장치 제조구매설치</t>
  </si>
  <si>
    <t>환경</t>
  </si>
  <si>
    <t>전북지역본부 친환경사업부</t>
  </si>
  <si>
    <t>김양식</t>
  </si>
  <si>
    <t>061-239-2112</t>
  </si>
  <si>
    <t>TM/TC 제조구매설치</t>
  </si>
  <si>
    <r>
      <t>T</t>
    </r>
    <r>
      <rPr>
        <sz val="11"/>
        <rFont val="돋움"/>
        <family val="3"/>
        <charset val="129"/>
      </rPr>
      <t>M/TC</t>
    </r>
  </si>
  <si>
    <t>CCTV구매설치</t>
  </si>
  <si>
    <r>
      <t>C</t>
    </r>
    <r>
      <rPr>
        <sz val="11"/>
        <rFont val="돋움"/>
        <family val="3"/>
        <charset val="129"/>
      </rPr>
      <t>CTV</t>
    </r>
  </si>
  <si>
    <t>권양기제조구매</t>
  </si>
  <si>
    <t>권양기</t>
  </si>
  <si>
    <t>나길엽</t>
  </si>
  <si>
    <t>063-239-2162</t>
  </si>
  <si>
    <t xml:space="preserve"> 토목 </t>
  </si>
  <si>
    <t xml:space="preserve"> ㎡ </t>
  </si>
  <si>
    <t xml:space="preserve"> 건축 </t>
  </si>
  <si>
    <t>공기조화기</t>
  </si>
  <si>
    <t>매쉬헨스</t>
  </si>
  <si>
    <t>호안블럭(옹벽블럭)</t>
  </si>
  <si>
    <t>월성지구 배수개선사업 토목건축공사</t>
  </si>
  <si>
    <t>평사지구 배수개선사업 기계공사</t>
  </si>
  <si>
    <t>밸브</t>
  </si>
  <si>
    <t>자동화시스템</t>
  </si>
  <si>
    <t>RTU</t>
  </si>
  <si>
    <t>벽골제지구 수리시설개보수사업 토목공사</t>
  </si>
  <si>
    <t>벽골제지구 수리시설개보수사업 기계공사</t>
  </si>
  <si>
    <t>수문문비</t>
  </si>
  <si>
    <t>수문밸브</t>
  </si>
  <si>
    <t>벽골제지구 수리시설개보수사업 전기공사</t>
  </si>
  <si>
    <t>수배전반, 동력분전반</t>
  </si>
  <si>
    <t>금평지구 수리시설개보수사업 토목공사</t>
  </si>
  <si>
    <t>난봉지구 수리시설개보수사업 토목공사</t>
  </si>
  <si>
    <t>난봉지구 수리시설개보수사업 기계공사</t>
  </si>
  <si>
    <t>최영웅</t>
  </si>
  <si>
    <t>063-540-1168</t>
  </si>
  <si>
    <t>난봉지구 수리시설개보수사업 전기공사</t>
  </si>
  <si>
    <t>063-540-1134</t>
  </si>
  <si>
    <t>황산지구 수리시설개보수사업 토목공사</t>
  </si>
  <si>
    <t>콘크리트호안블록</t>
  </si>
  <si>
    <t>황산지구 수리시설개보수사업 기계공사</t>
  </si>
  <si>
    <t>황산지구 수리시설개보수사업 전기공사</t>
  </si>
  <si>
    <t>TM/TC</t>
  </si>
  <si>
    <t>만경지구 수리시설개보수사업 토목공사</t>
  </si>
  <si>
    <t>kW</t>
  </si>
  <si>
    <t>이선웅</t>
  </si>
  <si>
    <t>063-580-1032</t>
  </si>
  <si>
    <t>2021년 봄마무리 망상1지구 대구획경지정리사업</t>
  </si>
  <si>
    <t>승객용엘리베이터</t>
  </si>
  <si>
    <t>승객이동</t>
  </si>
  <si>
    <t>창문틀</t>
  </si>
  <si>
    <t>보도블록</t>
  </si>
  <si>
    <t>경계석</t>
  </si>
  <si>
    <t>마감재료</t>
  </si>
  <si>
    <t>마포지구 배수개선사업</t>
  </si>
  <si>
    <t>조립식PC암거</t>
  </si>
  <si>
    <t>볏짚정자</t>
  </si>
  <si>
    <t>철평석</t>
  </si>
  <si>
    <t>보안지구 다목적농촌용수개발사업</t>
  </si>
  <si>
    <t>신활지구 배수개선사업</t>
  </si>
  <si>
    <t>개거</t>
  </si>
  <si>
    <t xml:space="preserve"> 옥하1배수문 </t>
  </si>
  <si>
    <t>윤상완</t>
  </si>
  <si>
    <t>063-440-5821</t>
  </si>
  <si>
    <t>수문 문비,문틀</t>
  </si>
  <si>
    <t>RTU(옥외형)</t>
  </si>
  <si>
    <t>옥하1배수문</t>
  </si>
  <si>
    <t xml:space="preserve"> 우치산, 술산양수장 </t>
  </si>
  <si>
    <t xml:space="preserve"> 우치산양수장 </t>
  </si>
  <si>
    <t>LED실내조명</t>
  </si>
  <si>
    <t>조명기구(추억뜨락,해피타운)</t>
  </si>
  <si>
    <t>신오산양수장</t>
  </si>
  <si>
    <t xml:space="preserve"> 면 </t>
  </si>
  <si>
    <t>이정재</t>
  </si>
  <si>
    <t>063-4405823</t>
  </si>
  <si>
    <t>폐쇄형배전반(옥외)</t>
  </si>
  <si>
    <t>우치산양수장</t>
  </si>
  <si>
    <t>내덕양수장</t>
  </si>
  <si>
    <r>
      <t xml:space="preserve"> 개정</t>
    </r>
    <r>
      <rPr>
        <sz val="11"/>
        <rFont val="돋움"/>
        <family val="3"/>
        <charset val="129"/>
      </rPr>
      <t xml:space="preserve">1양수장 </t>
    </r>
  </si>
  <si>
    <t>RTU(옥내형)</t>
  </si>
  <si>
    <t>가로등</t>
  </si>
  <si>
    <r>
      <t>가로등(대야면환경정비</t>
    </r>
    <r>
      <rPr>
        <sz val="11"/>
        <rFont val="돋움"/>
        <family val="3"/>
        <charset val="129"/>
      </rPr>
      <t>)</t>
    </r>
  </si>
  <si>
    <r>
      <t>E</t>
    </r>
    <r>
      <rPr>
        <sz val="11"/>
        <rFont val="돋움"/>
        <family val="3"/>
        <charset val="129"/>
      </rPr>
      <t>A</t>
    </r>
  </si>
  <si>
    <t xml:space="preserve"> 술산양수장 </t>
  </si>
  <si>
    <t>체크밸브</t>
  </si>
  <si>
    <t>063-4440-5821</t>
  </si>
  <si>
    <t>안전시설</t>
  </si>
  <si>
    <t>영만지구 수리시설개보수사업</t>
  </si>
  <si>
    <t>전북지역본부 익산시사 수자원관리부</t>
  </si>
  <si>
    <t>조달사업법시행령 제11조 제1항 제2호</t>
  </si>
  <si>
    <t>교항지구 수리시설개보수사업</t>
  </si>
  <si>
    <t>함라4지구 수리시설개보수사업</t>
  </si>
  <si>
    <t>용두2지구 수리시설개보수사업</t>
  </si>
  <si>
    <t>교항지구 수리시설개보수사업 유압식 가동보 제조구매설치</t>
  </si>
  <si>
    <t>가동보</t>
  </si>
  <si>
    <t>이희원</t>
  </si>
  <si>
    <t>063-860-0065</t>
  </si>
  <si>
    <t>내촌지구 배수개선사업 제진기 제조구매설치</t>
  </si>
  <si>
    <t>두종원</t>
  </si>
  <si>
    <t>063-860-0062</t>
  </si>
  <si>
    <t>내촌지구 배수개선사업 벨트컨베이어 제조구매설치</t>
  </si>
  <si>
    <t>황등지구 배수개선사업 권양장치 제조구매설치(황등1·2배수문)</t>
  </si>
  <si>
    <t>엑츄에이터</t>
  </si>
  <si>
    <t>황등지구 배수개선사업 제진기 제조구매설치(황등2·4게이트펌프)</t>
  </si>
  <si>
    <t>황등지구 배수개선사업 벨트컨베이어 제조구매설치(황등2·4게이트펌프)</t>
  </si>
  <si>
    <t>내촌지구 배수개선사업 자동제어 제조구매설치</t>
  </si>
  <si>
    <t>내촌지구 배수개선사업 CCTV 제조구매설치</t>
  </si>
  <si>
    <t>영만지구 수리시설개보수사업 자동제어 제조구매설치</t>
  </si>
  <si>
    <t>교항지구 수리시설개보수사업 자동제어 제조구매설치</t>
  </si>
  <si>
    <t>화산지구 배수개선사업</t>
  </si>
  <si>
    <t>063-680-0057</t>
  </si>
  <si>
    <t>도로측구</t>
  </si>
  <si>
    <t>도로포장</t>
  </si>
  <si>
    <t>도막형바닥제</t>
  </si>
  <si>
    <t>인도포장</t>
  </si>
  <si>
    <t>어린이보호</t>
  </si>
  <si>
    <t>화강경계석</t>
  </si>
  <si>
    <t>인도경계</t>
  </si>
  <si>
    <t>063-270-0517</t>
  </si>
  <si>
    <t>화강석블럭</t>
  </si>
  <si>
    <t>063-270-0518</t>
  </si>
  <si>
    <t>조형파고라</t>
  </si>
  <si>
    <t>063-270-0519</t>
  </si>
  <si>
    <t>창호  단열복합커튼월</t>
  </si>
  <si>
    <t>063-270-0520</t>
  </si>
  <si>
    <t>운양지구 수리시설개보수사업</t>
  </si>
  <si>
    <t>신흥제 재해위험저수지 정비사업</t>
  </si>
  <si>
    <t>디자인형 울타리</t>
  </si>
  <si>
    <t>화산제 재해위험 정비사업</t>
  </si>
  <si>
    <t>덕정지구 수리시설개보수사업</t>
  </si>
  <si>
    <t>063-560-1545</t>
  </si>
  <si>
    <t>063-560-1546</t>
  </si>
  <si>
    <t>성내지구 수리시설개보수사업</t>
  </si>
  <si>
    <t>흄관</t>
  </si>
  <si>
    <t>BON</t>
  </si>
  <si>
    <t>동호지구 배수개선사업</t>
  </si>
  <si>
    <t>문비,문틀</t>
  </si>
  <si>
    <t>박영수</t>
  </si>
  <si>
    <t>063-560-1514</t>
  </si>
  <si>
    <t>스톱로그문비,문틀</t>
  </si>
  <si>
    <t>대장지구 배수개선사업</t>
  </si>
  <si>
    <t>아산면 농촌중심지활성화사업</t>
  </si>
  <si>
    <t>평파고라</t>
  </si>
  <si>
    <t>알류미늄 창틀</t>
  </si>
  <si>
    <t>건축,토목</t>
  </si>
  <si>
    <t>공음면 농촌중심지활성화사업</t>
  </si>
  <si>
    <t>호이스트</t>
  </si>
  <si>
    <t>FRP자동문비,문틀</t>
  </si>
  <si>
    <t>유량계</t>
  </si>
  <si>
    <t>유정지구 배수개선사업</t>
  </si>
  <si>
    <t>대형냉장고</t>
  </si>
  <si>
    <t>천천지구 수리시설개보수 사업</t>
  </si>
  <si>
    <t>신송지구 농촌용수개발사업</t>
  </si>
  <si>
    <t>복합패널밸브실</t>
  </si>
  <si>
    <t>이토밸브실</t>
  </si>
  <si>
    <t>폴리에틸렌수도관</t>
  </si>
  <si>
    <t>마령지구 배수개선사업</t>
  </si>
  <si>
    <t>진안읍 농촌중심지활성화사업(사통팔달센터)</t>
  </si>
  <si>
    <t>건축물</t>
  </si>
  <si>
    <t>진안읍 농촌중심지활성화사업(세모네모 도서관 등)</t>
  </si>
  <si>
    <t>진안읍 농촌중심지활성화사업(초록문화충전소 등)</t>
  </si>
  <si>
    <t>주천면 농촌중심지 활성화사업</t>
  </si>
  <si>
    <t>플로어링보드</t>
  </si>
  <si>
    <t>벽천장용흡음재</t>
  </si>
  <si>
    <t>주차장</t>
  </si>
  <si>
    <t>어린이놀이시설탄성포장재</t>
  </si>
  <si>
    <t>놀이터</t>
  </si>
  <si>
    <t>조합놀이대</t>
  </si>
  <si>
    <t>안천면 농촌중심지활성화사업</t>
  </si>
  <si>
    <r>
      <t>m</t>
    </r>
    <r>
      <rPr>
        <sz val="11"/>
        <rFont val="돋움"/>
        <family val="3"/>
        <charset val="129"/>
      </rPr>
      <t>3</t>
    </r>
  </si>
  <si>
    <t>led실내조명등</t>
  </si>
  <si>
    <t>마이산지구 신규마을조성사업</t>
  </si>
  <si>
    <t>송학골 마을만들기사업</t>
  </si>
  <si>
    <t>시설물</t>
  </si>
  <si>
    <t>기구</t>
  </si>
  <si>
    <t>계남면 농촌중심지활성화사업</t>
  </si>
  <si>
    <t>PE이중벽관하수관</t>
  </si>
  <si>
    <t>침투측구(금속제배수로)</t>
  </si>
  <si>
    <t>국가계약법 시행령 제26조 제5항 가-2호</t>
  </si>
  <si>
    <t>소액수의</t>
  </si>
  <si>
    <t>고산2리 마을만들기사업 뱅뒤문화창고 리모델링 건축공사</t>
  </si>
  <si>
    <t>제주특별자치도</t>
  </si>
  <si>
    <t>제주지역본부 사업계획부</t>
  </si>
  <si>
    <t>이상구</t>
  </si>
  <si>
    <t>064-750-8834</t>
    <phoneticPr fontId="2" type="noConversion"/>
  </si>
  <si>
    <t>고산2리 마을만들기사업 뱅뒤문화창고 리모델링 전기공사</t>
  </si>
  <si>
    <t>고산2리 마을만들기사업 뱅뒤문화창고 리모델링 통신공사</t>
  </si>
  <si>
    <t>김요한</t>
    <phoneticPr fontId="2" type="noConversion"/>
  </si>
  <si>
    <t>064-750-8842</t>
    <phoneticPr fontId="2" type="noConversion"/>
  </si>
  <si>
    <t>상가리 마을만들기사업 거리조성 토목공사</t>
  </si>
  <si>
    <t>대정읍 도시재생뉴딜사업 신영물광장조성, 공용주차장 및 골목환경정비 공사</t>
  </si>
  <si>
    <t>문호령</t>
  </si>
  <si>
    <t>064-792-0616</t>
  </si>
  <si>
    <t>상명리 창조적마을 지역경관개선사업</t>
  </si>
  <si>
    <t>홍석찬</t>
  </si>
  <si>
    <t>064-750-8882</t>
  </si>
  <si>
    <t>고산1리 마을만들기 농산물가공시설공사</t>
  </si>
  <si>
    <t>대정읍 도시재생뉴딜사업 대정몽생이센터 리모델링 공사</t>
  </si>
  <si>
    <t>대정읍 도시재생뉴딜사업 집수리 공사</t>
  </si>
  <si>
    <t>대정읍 도시재생뉴딜사업 대정특화체험센터 신축공사</t>
  </si>
  <si>
    <t>상대지 급수관로 보수</t>
  </si>
  <si>
    <t>제주지역본부 사업관리부</t>
  </si>
  <si>
    <t>이경철</t>
  </si>
  <si>
    <t>064-750-8843</t>
  </si>
  <si>
    <t>지향지 급수관로 보수</t>
  </si>
  <si>
    <t>구좌1권역 급수체계 개선공사</t>
  </si>
  <si>
    <t>제주지역본부 지하수지질부</t>
  </si>
  <si>
    <t>엄재연</t>
  </si>
  <si>
    <t>064-750-8806</t>
  </si>
  <si>
    <t>농업에너지이용효율화사업 기계설비공사</t>
  </si>
  <si>
    <t>전규진</t>
  </si>
  <si>
    <t>064-750-8865</t>
  </si>
  <si>
    <t>제방변위계측 부대시설 설치공사</t>
  </si>
  <si>
    <t>황보동준</t>
  </si>
  <si>
    <t>064-750-8855</t>
  </si>
  <si>
    <t>지하수 수질전용측정망 시추조사</t>
  </si>
  <si>
    <t>신종섭</t>
  </si>
  <si>
    <t>064-750-8891</t>
  </si>
  <si>
    <t>지하수 오염차단 그라우팅 공사</t>
  </si>
  <si>
    <t>세화3리 마을만들기사업 건축공사</t>
  </si>
  <si>
    <t>제주지역본부 남부지부</t>
  </si>
  <si>
    <t>고영섭</t>
  </si>
  <si>
    <t>강기호</t>
  </si>
  <si>
    <t xml:space="preserve">영락리 취약지역생활여건개조사업 복합문화센터 전기공사 </t>
  </si>
  <si>
    <t xml:space="preserve">영락리 취약지역생활여건개조사업 복합문화센터 통신공사 </t>
  </si>
  <si>
    <t>영락리 취약지역생활여건개조사업 체험학교 주차장조성 공사</t>
  </si>
  <si>
    <t>하도리 마을단위특화개발사업 야외공연장 조성</t>
  </si>
  <si>
    <t>조의현</t>
  </si>
  <si>
    <t>하도리 마을단위특화개발사업 조경공사</t>
  </si>
  <si>
    <t>남원읍 농촌중심지 꿈과 희망의 거리 조성 토목공사</t>
  </si>
  <si>
    <t>고광수</t>
  </si>
  <si>
    <t>남원읍 농촌중심지 주차환경개선사업 토목공사</t>
  </si>
  <si>
    <t>영천동 나비생태체험관 조성공사</t>
  </si>
  <si>
    <t>공길용</t>
  </si>
  <si>
    <t>064-750-8834</t>
  </si>
  <si>
    <t xml:space="preserve">상명리 창조적마을 정낭마을꾸러미사업(스마트팜) </t>
  </si>
  <si>
    <t>용흥리 마을만들기사업 섬김하우스 조성 등 건축공사</t>
  </si>
  <si>
    <t>용흥리 마을만들기사업 섬김하우스 조성 등 전기공사</t>
  </si>
  <si>
    <t>한원리 마을만들기사업 복합문화복지공간조성 리모델링 건축공사</t>
    <phoneticPr fontId="2" type="noConversion"/>
  </si>
  <si>
    <t>한원리 마을만들기사업 복합문화복지공간조성 리모델링 전기공사</t>
    <phoneticPr fontId="2" type="noConversion"/>
  </si>
  <si>
    <t>서림지구 다목적농촌용수개발사업</t>
  </si>
  <si>
    <t>고천석</t>
  </si>
  <si>
    <t>064-750-8842</t>
  </si>
  <si>
    <t>함덕지구 다목적농촌용수개발사업 전기공사</t>
  </si>
  <si>
    <t>신상효</t>
  </si>
  <si>
    <t>064-784-4883</t>
  </si>
  <si>
    <t>함덕지구 다목적농촌용수개발사업 토목공사</t>
  </si>
  <si>
    <t>제주서부지구수리시설개보수사업</t>
  </si>
  <si>
    <t>고권문</t>
  </si>
  <si>
    <t>세화1리 마을만들기사업 조경공사</t>
  </si>
  <si>
    <t>태흥2리 마을만들기사업 옥돔역 문화사랑방 건축공사</t>
  </si>
  <si>
    <t>태흥2리 마을만들기사업 옥돔역 문화사랑방 전기공사</t>
  </si>
  <si>
    <t>하도리 마을단위특화개발사업 밖거리민박 조성 리모델링</t>
  </si>
  <si>
    <t>제주농업용수 통합광역화사업 1공구 토목공사(2차년도)</t>
  </si>
  <si>
    <t>황종우</t>
  </si>
  <si>
    <t>064-750-8862</t>
  </si>
  <si>
    <t>제주농업용수 통합광역화사업 2공구 토목공사(2차년도)</t>
  </si>
  <si>
    <t>제주농업용수 통합광역화사업 3공구 토목공사(2차년도)</t>
  </si>
  <si>
    <t>제주농업용수 통합광역화사업 1공구 전기공사(2차년도)</t>
  </si>
  <si>
    <t>제주농업용수 통합광역화사업 2공구 전기공사(2차년도)</t>
  </si>
  <si>
    <t>제주농업용수 통합광역화사업 3공구 전기공사(2차년도)</t>
  </si>
  <si>
    <t>제주농업용수 통합광역화사업 1공구 착정공사</t>
  </si>
  <si>
    <t>이태훈</t>
    <phoneticPr fontId="2" type="noConversion"/>
  </si>
  <si>
    <t>064-750-8858</t>
    <phoneticPr fontId="2" type="noConversion"/>
  </si>
  <si>
    <t>제주농업용수 통합광역화사업 2공구 착정공사</t>
  </si>
  <si>
    <t>제주농업용수 통합광역화사업 3공구 착정공사</t>
  </si>
  <si>
    <t>합성목재데크</t>
  </si>
  <si>
    <t>용흥리 마을만들기사업 건축공사 관급자재(태양광 발전장치) 구매</t>
  </si>
  <si>
    <t>태양광 발전장치</t>
  </si>
  <si>
    <t>용흥리 마을만들기사업 조경공사 관급자재(안내판) 구매</t>
  </si>
  <si>
    <t>고산2리 마을만들기사업 뱅뒤문화창고 리모델링 건축공사 냉난방기 구매</t>
  </si>
  <si>
    <t>상가리 마을만들기사업 관급자재(칼라아스콘) 구매</t>
  </si>
  <si>
    <t>칼라아스콘</t>
  </si>
  <si>
    <t>상가리 마을만들기사업 관급자재(팔각정자) 구매</t>
  </si>
  <si>
    <t>상가리 마을만들기사업 관급자재(흄관) 구매</t>
  </si>
  <si>
    <t>아스팔트 콘크리트</t>
  </si>
  <si>
    <t>도로복구</t>
  </si>
  <si>
    <t>구조물타설</t>
  </si>
  <si>
    <t>함덕지구 농촌용수 개발사업 토목공사</t>
  </si>
  <si>
    <t>합성고분자방수시트(TPO)</t>
  </si>
  <si>
    <t>방수</t>
  </si>
  <si>
    <t>레미콘(25-24-12)</t>
  </si>
  <si>
    <t>송당사통/함덕유입수로</t>
  </si>
  <si>
    <t>레미콘(25-21-12)</t>
  </si>
  <si>
    <t>송당누름콘크리트/함덕용수공급시설,유입수로</t>
  </si>
  <si>
    <t>레미콘(25-18-8)</t>
  </si>
  <si>
    <t>함덕배수지,유입수로</t>
  </si>
  <si>
    <t>철근콘크리트봉강D16</t>
  </si>
  <si>
    <t>철근콘크리트봉강D13</t>
  </si>
  <si>
    <t>표층(WC-2,3등급)</t>
  </si>
  <si>
    <t>평야부포장</t>
  </si>
  <si>
    <t>기층(BB-2,3등급)</t>
  </si>
  <si>
    <t>용수공급</t>
  </si>
  <si>
    <t>W-14관정 수중모터 펌프 구매설치</t>
  </si>
  <si>
    <t>용수지 가압펌프 계장제어장치 구매설치</t>
  </si>
  <si>
    <t xml:space="preserve">제주서부지구수리시설개보수사업 </t>
  </si>
  <si>
    <t xml:space="preserve">제주지역본부 사업관리부 </t>
  </si>
  <si>
    <t>와이어매쉬</t>
  </si>
  <si>
    <t>온평6 및 일과1지구 친환경에너지보급사업(인버터) 제어반 제조구매설치</t>
  </si>
  <si>
    <t>박철민</t>
  </si>
  <si>
    <t>061-750-8856</t>
  </si>
  <si>
    <t>구좌권역 누수율 모니터링 수도미터 구매</t>
  </si>
  <si>
    <t>수도미터</t>
  </si>
  <si>
    <t>유수량 수집</t>
  </si>
  <si>
    <t>구좌권역 오염방지 지하수 상부보호공 구매</t>
  </si>
  <si>
    <t>지하수상부보호공</t>
  </si>
  <si>
    <t>오염방지</t>
  </si>
  <si>
    <t>압력식 수위자동기록기 구매</t>
  </si>
  <si>
    <t>수위센서</t>
  </si>
  <si>
    <t>수위모니터링</t>
  </si>
  <si>
    <t>지히수 수질전용측정망 자동관측시스템 제작설치</t>
  </si>
  <si>
    <t>관측</t>
  </si>
  <si>
    <t>태흥2리 마을만들기사업 관급자재(알루미늄창) 구매</t>
  </si>
  <si>
    <t>알루미늄창</t>
  </si>
  <si>
    <t>하도리 마을단위특화개발사업 푸드트레일러 제작구매</t>
  </si>
  <si>
    <t>푸드트레일러</t>
  </si>
  <si>
    <t>판매</t>
  </si>
  <si>
    <t>세화1리 마을만들기사업 행복공간조성</t>
  </si>
  <si>
    <t>충청남도</t>
  </si>
  <si>
    <t>충남지역본부 환경지질부</t>
  </si>
  <si>
    <t>손지현</t>
  </si>
  <si>
    <t>042-480-0361</t>
  </si>
  <si>
    <t>율금지구 송수관로 설치공사</t>
  </si>
  <si>
    <t>충남지역본부 천안지사 지역개발부</t>
  </si>
  <si>
    <t>오대영</t>
  </si>
  <si>
    <t>041-539-7086</t>
  </si>
  <si>
    <t>천흥저수지 수해피해 복구사업</t>
  </si>
  <si>
    <t>남부관내 유지관리 공사</t>
  </si>
  <si>
    <t>북부관내 유지관리 공사</t>
  </si>
  <si>
    <t>명덕지구 농어촌취약지역(새뜰) 생활여건개조사업 토목건축공사</t>
  </si>
  <si>
    <t>안현빈</t>
  </si>
  <si>
    <t>041-539-7096</t>
  </si>
  <si>
    <t>전곡지구 농어촌취약지역 생활여건 개조사업 토목, 건축공사</t>
  </si>
  <si>
    <t>정유영</t>
  </si>
  <si>
    <t>041-539-7061</t>
  </si>
  <si>
    <t>김익환</t>
  </si>
  <si>
    <t>041-539-7082</t>
  </si>
  <si>
    <t>양령지구 지표수보강개발사업 토목공사</t>
  </si>
  <si>
    <t>공주, 세종 일반수탁 사업</t>
  </si>
  <si>
    <t>충남지역본부 공주지사 지역개발부</t>
  </si>
  <si>
    <t>안광만</t>
  </si>
  <si>
    <t>041-850-6480</t>
  </si>
  <si>
    <t>중장1리 마을만들기사업</t>
  </si>
  <si>
    <t>강현탁</t>
  </si>
  <si>
    <t>041-850-6464</t>
  </si>
  <si>
    <t>중장2리 마을만들기사업</t>
  </si>
  <si>
    <t>신영2리 마을만들기사업</t>
  </si>
  <si>
    <t>사현1리 마을만들기사업</t>
  </si>
  <si>
    <t>이선우</t>
  </si>
  <si>
    <t>041-850-6466</t>
  </si>
  <si>
    <t>송곡2리 마을만들기사업</t>
  </si>
  <si>
    <t>충남지역본부 보령지사 지역개발부</t>
    <phoneticPr fontId="2" type="noConversion"/>
  </si>
  <si>
    <t>임부선</t>
  </si>
  <si>
    <t>041-930-7871</t>
  </si>
  <si>
    <t>소황지구 수리시설개보수사업</t>
  </si>
  <si>
    <t>용두해안길 관광기반조성</t>
  </si>
  <si>
    <t>박건호</t>
  </si>
  <si>
    <t>041-930-7870</t>
  </si>
  <si>
    <t>주산면 기초생활거점육성사업</t>
  </si>
  <si>
    <t>아산북부지구농업용수체계재편사업 토목건축공사</t>
  </si>
  <si>
    <t>충남지역본부 아산지사 수자원관리부</t>
  </si>
  <si>
    <t>김성태</t>
  </si>
  <si>
    <t>041-539-7153</t>
  </si>
  <si>
    <t>신창면 기초생활거점육성사업</t>
  </si>
  <si>
    <t>구룡지구 지표수보강개발사업 전기공사</t>
  </si>
  <si>
    <t>박상용</t>
  </si>
  <si>
    <t>041-539-7152</t>
  </si>
  <si>
    <t>화곡지구 수리시설 개보수사업</t>
  </si>
  <si>
    <t>충남지역본부 서산태안지사 수자원관리부</t>
  </si>
  <si>
    <t>041-660-8523</t>
  </si>
  <si>
    <t>임상빈</t>
  </si>
  <si>
    <t>041-660-8545</t>
  </si>
  <si>
    <t>안면지구 수리시설개보수사업 전기공사</t>
  </si>
  <si>
    <t>원건희</t>
  </si>
  <si>
    <t>041-660-8562</t>
  </si>
  <si>
    <t>근흥2지구 방조제 개보수사업</t>
  </si>
  <si>
    <t>김제훈</t>
  </si>
  <si>
    <t>041-660-8548</t>
  </si>
  <si>
    <t>창기2지구 방조제 개보수사업</t>
  </si>
  <si>
    <t>김명상</t>
  </si>
  <si>
    <t>041-660-8551</t>
  </si>
  <si>
    <t>잠홍지구 농업용수 수질개선사업</t>
  </si>
  <si>
    <t>김정수</t>
  </si>
  <si>
    <t>041-660-8542</t>
  </si>
  <si>
    <t>서산시 관내 간이양수장 설치사업 외 3건</t>
  </si>
  <si>
    <t>채석포 권역단위 개발사업 전기공사</t>
  </si>
  <si>
    <t>충남지역본부 서산,태안지사 지역개발부</t>
  </si>
  <si>
    <t>홍상원</t>
  </si>
  <si>
    <t>041-660-8587</t>
  </si>
  <si>
    <t>취암지구 수리시설개보수사업 토목공사</t>
  </si>
  <si>
    <t>충남지역본부 논산지사 수자원관리부</t>
  </si>
  <si>
    <t>김인애</t>
  </si>
  <si>
    <t>041-730-2135</t>
  </si>
  <si>
    <t>원봉지구 수리시설개보수사업 토목건축기계공사</t>
  </si>
  <si>
    <t>민규식</t>
  </si>
  <si>
    <t>041-730-2134</t>
  </si>
  <si>
    <t>원봉지구 수리시설개보수사업 전기공사</t>
  </si>
  <si>
    <t>충남지역본부 논산지사 수자원관리부</t>
    <phoneticPr fontId="2" type="noConversion"/>
  </si>
  <si>
    <t>김광휘</t>
  </si>
  <si>
    <t>041-730-2130</t>
  </si>
  <si>
    <t>부창지구 배수개선사업 토목건축기계공사</t>
  </si>
  <si>
    <t>충남지역본부 논산지사 지역개발부</t>
  </si>
  <si>
    <t>송근우</t>
  </si>
  <si>
    <t>041-730-2141</t>
  </si>
  <si>
    <t>월하지구 수리시설개보수사업 토목건축공사</t>
  </si>
  <si>
    <t>세종특별자치시</t>
  </si>
  <si>
    <t>충남지역본부 세종대전금산지사 지역개발부</t>
  </si>
  <si>
    <t>이종보</t>
  </si>
  <si>
    <t>044-860-3351</t>
  </si>
  <si>
    <t>월하지구 수리시설개보수사업 전기공사</t>
  </si>
  <si>
    <t>김성규</t>
  </si>
  <si>
    <t>044-860-3342</t>
  </si>
  <si>
    <t>제원면 농촌중심지활성화사업 건축공사</t>
  </si>
  <si>
    <t>권영진</t>
  </si>
  <si>
    <t>044-860-3331</t>
  </si>
  <si>
    <t>고복자연생태공원(3단계) 방문자센터 건축공사</t>
  </si>
  <si>
    <t>금성면 기초생활거점육성사업 토목건축공사</t>
  </si>
  <si>
    <t>임정훈</t>
  </si>
  <si>
    <t>041-754-9228</t>
  </si>
  <si>
    <t>하옥지구 철거공사</t>
  </si>
  <si>
    <t>041-754-9227</t>
  </si>
  <si>
    <t>초평2지구 수리시설개보수사업 토목건축기계공사</t>
  </si>
  <si>
    <t>충남지역본부 부여지사 수자원관리부</t>
  </si>
  <si>
    <t>현영진</t>
  </si>
  <si>
    <t>041-837-9540</t>
  </si>
  <si>
    <t>초평2지구 수리시설개보수사업 전기공사</t>
  </si>
  <si>
    <t>김계영</t>
  </si>
  <si>
    <t>041-837-9537</t>
  </si>
  <si>
    <t>부여읍 농촌중심지활성화사업 토목건축기계공사</t>
  </si>
  <si>
    <t>충남지역본부 부여지사 지역개발부</t>
  </si>
  <si>
    <t>김동순</t>
  </si>
  <si>
    <t>041-837-9547</t>
  </si>
  <si>
    <t>041-837-9548</t>
  </si>
  <si>
    <t>세도면 농촌중심지활성화사업 토목건축공사</t>
  </si>
  <si>
    <t>041-837-9549</t>
  </si>
  <si>
    <t>정암2리 마을만들기사업 토목건축공사</t>
  </si>
  <si>
    <t xml:space="preserve">                    - </t>
  </si>
  <si>
    <t>041-837-9550</t>
  </si>
  <si>
    <t>상황지구 배수개선사업 토목공사</t>
  </si>
  <si>
    <t>유석균</t>
  </si>
  <si>
    <t>041-837-9515</t>
  </si>
  <si>
    <t>충남지역본부 서천지사 지역개발부</t>
  </si>
  <si>
    <t>이병완</t>
  </si>
  <si>
    <t>041-950-7773</t>
  </si>
  <si>
    <t>물버들 생태체험학습센터 조성사업(건축, 토목/조경, 기계)</t>
  </si>
  <si>
    <t>조세환</t>
  </si>
  <si>
    <t>041-950-7779</t>
  </si>
  <si>
    <t>물버들 생태체험학습센터 조성사업(전기)</t>
  </si>
  <si>
    <t>물버들 생태체험학습센터 조성사업(통신)</t>
  </si>
  <si>
    <t>서천군 농촌형 공공임대주택 조성사업(토목, 건축)</t>
  </si>
  <si>
    <t>김승현</t>
  </si>
  <si>
    <t>041-950-7776</t>
  </si>
  <si>
    <t>서천군 청년농촌보금자리 조성사업(토목, 건축)</t>
  </si>
  <si>
    <t>화양면 기초생활거점육성사업(토목, 건축)</t>
  </si>
  <si>
    <t>설원기</t>
  </si>
  <si>
    <t>041-950-7775</t>
  </si>
  <si>
    <t>서천군 청년농촌보금자리 조성사업(통신)</t>
  </si>
  <si>
    <t>서천군 청년농촌보금자리 조성사업(소방)</t>
  </si>
  <si>
    <t>한산면 동산리 충남형 마을만들기사업(자율개발)</t>
  </si>
  <si>
    <t>기산면 내동리 충남형 마을만들기사업(자율개발)</t>
  </si>
  <si>
    <t>백종현</t>
  </si>
  <si>
    <t>041-950-7778</t>
  </si>
  <si>
    <t>기산면 두북리 충남형 마을만들기사업(자율개발)</t>
  </si>
  <si>
    <t>마량리 해돋이마을 특화개발사업(토목)</t>
  </si>
  <si>
    <t>충남지역본부 서천지사 지역개발부</t>
    <phoneticPr fontId="2" type="noConversion"/>
  </si>
  <si>
    <t>서천군 농촌형 공공임대주택 조성사업(전기)</t>
  </si>
  <si>
    <t>판교면 등고리 충남형 마을만들기사업(종합개발)</t>
  </si>
  <si>
    <t>유권호</t>
  </si>
  <si>
    <t>041-950-7772</t>
  </si>
  <si>
    <t>송림항 어촌뉴딜300사업(토목, 건축)</t>
  </si>
  <si>
    <t>장평면 농촌중심지활성화사업 토목공사</t>
  </si>
  <si>
    <t>충남지역본부 청양지사 지역개발부</t>
  </si>
  <si>
    <t>남명배</t>
  </si>
  <si>
    <t>041-940-1754</t>
  </si>
  <si>
    <t>장평면 농촌중심지활성화사업 건축공사</t>
  </si>
  <si>
    <t>장평면 농촌중심지활성화사업 전기공사</t>
  </si>
  <si>
    <t>장평면 농촌중심지활성화사업 통신공사</t>
  </si>
  <si>
    <t>백제문화체험관 진입로 확포장사업 토목공사</t>
  </si>
  <si>
    <t>임장택</t>
  </si>
  <si>
    <t>041-940-1750</t>
  </si>
  <si>
    <t>천장알프스 관광인프라 구축사업 토목건축공사</t>
  </si>
  <si>
    <t>김순동</t>
  </si>
  <si>
    <t>041-940-1783</t>
  </si>
  <si>
    <t>중산지구 개보수사업 토목기계건축공사</t>
  </si>
  <si>
    <t>충남지역본부 홍성지사 지역개발부</t>
  </si>
  <si>
    <t>김민태</t>
  </si>
  <si>
    <t>041-630-5740</t>
  </si>
  <si>
    <t>홍동면 기초생활거점조성사업 전기공사</t>
  </si>
  <si>
    <t>김준한</t>
  </si>
  <si>
    <t>041-630-5741</t>
  </si>
  <si>
    <t>홍동면 기초생활거점조성사업 통신공사</t>
  </si>
  <si>
    <t>홍동면 기초생활거점조성사업 소방공사</t>
  </si>
  <si>
    <t>신곡 마을만들기사업 토목건축공사</t>
  </si>
  <si>
    <t>가송1 마을만들기사업 토목건축공사</t>
  </si>
  <si>
    <t>신풍2 마을만들기사업 토목건축공사</t>
  </si>
  <si>
    <t>홍성군 지역발전투자협약시범사업 토목건축공사</t>
  </si>
  <si>
    <t>공리1지구 수리시설개보수사업 토목공사</t>
  </si>
  <si>
    <t>전상완</t>
  </si>
  <si>
    <t>041-630-5748</t>
  </si>
  <si>
    <t>장곡지구 수질개선사업 토목공사</t>
  </si>
  <si>
    <t>궁리항 어촌뉴딜 해양토목(SOC) 공사</t>
  </si>
  <si>
    <t>배문식</t>
  </si>
  <si>
    <t>041-630-5739</t>
  </si>
  <si>
    <t>황계리 마을만들기사업 토목공사</t>
  </si>
  <si>
    <t>충남지역본부 예산지사 지역개발부</t>
  </si>
  <si>
    <t>김대원</t>
  </si>
  <si>
    <t>041-330-3517</t>
  </si>
  <si>
    <t>대술신양지구 다목적농촌용수개발사업 토목공사</t>
  </si>
  <si>
    <t>김종봉</t>
  </si>
  <si>
    <t>041-330-3580</t>
  </si>
  <si>
    <t>대술신양지구 다목적농촌용수개발사업 전기공사</t>
  </si>
  <si>
    <t>충남지역본부 예산지사 수자원관리부</t>
  </si>
  <si>
    <t>조용규</t>
  </si>
  <si>
    <t>041-330-3560</t>
  </si>
  <si>
    <t>기계화경작로확포장사업</t>
  </si>
  <si>
    <t>김정국</t>
  </si>
  <si>
    <t>041-330-3572</t>
  </si>
  <si>
    <t>대술면 농촌중심지활성화사업 건축토목공사</t>
  </si>
  <si>
    <t>김인수</t>
  </si>
  <si>
    <t>041-330-3581</t>
  </si>
  <si>
    <t>대술면 농촌중심지활성화사업 통신공사</t>
  </si>
  <si>
    <t>041-330-3561</t>
  </si>
  <si>
    <t>신오가지구 수리시설개보수사업 토목공사</t>
  </si>
  <si>
    <t>박재규</t>
  </si>
  <si>
    <t>041-330-3550</t>
  </si>
  <si>
    <t>예간3지구 수리시설개보수사업 토목공사</t>
  </si>
  <si>
    <t>신원탄중지구 수리시설개보수사업 토목공사</t>
  </si>
  <si>
    <t>이강민</t>
  </si>
  <si>
    <t>041-330-3551</t>
  </si>
  <si>
    <t>충남지역본부 당진지사 수자원관리부</t>
  </si>
  <si>
    <t>정순기</t>
  </si>
  <si>
    <t>041-351-9147</t>
  </si>
  <si>
    <t>삽교방조제 배수갑문확장사업</t>
  </si>
  <si>
    <t>고성철</t>
  </si>
  <si>
    <t>042-480-0382</t>
  </si>
  <si>
    <t>양전지구 수리시설개보수사업 토목공사</t>
  </si>
  <si>
    <t>왕승지구 다목적농촌용수개발사업 토목공사</t>
  </si>
  <si>
    <t>정해선</t>
  </si>
  <si>
    <t>041-539-7081</t>
  </si>
  <si>
    <t>서북지구 수리시설개보수사업 토목공사</t>
  </si>
  <si>
    <t>석곡어룡 수리시설개보수사업 토목공사</t>
  </si>
  <si>
    <t>나기선</t>
  </si>
  <si>
    <t>041-539-7085</t>
  </si>
  <si>
    <t>업성지구 농업용수수질개선사업 토목공사</t>
  </si>
  <si>
    <t>업성지구 수질개선사업 전기공사</t>
  </si>
  <si>
    <t>최인규</t>
  </si>
  <si>
    <t>041-539-7087</t>
  </si>
  <si>
    <t>업성지구 수질개선사업 통신공사</t>
  </si>
  <si>
    <t>041-539-7089</t>
  </si>
  <si>
    <t>석장지구 수리시설개보수 사업 토목공사</t>
  </si>
  <si>
    <t>석장지구 수리시설개보수 사업 전기공사</t>
  </si>
  <si>
    <t>강경석</t>
  </si>
  <si>
    <t>041-850-6456</t>
  </si>
  <si>
    <t>우성지구 수리시설개보수 사업 토목공사</t>
  </si>
  <si>
    <t>의당지구 수리시설개보수 사업 토목공사</t>
  </si>
  <si>
    <t>대성지구 배수개선사업 전기공사</t>
  </si>
  <si>
    <t>유평1리 창조적마을만들기사업</t>
  </si>
  <si>
    <t>도깨비 권역단위 종합정비사업</t>
  </si>
  <si>
    <t>김미현</t>
  </si>
  <si>
    <t>041-850-6451</t>
  </si>
  <si>
    <t>사곡 계실리 창의아이디어사업</t>
  </si>
  <si>
    <t>대룡지구 다목적농촌용수개발사업 토목공사</t>
  </si>
  <si>
    <t>김성용</t>
  </si>
  <si>
    <t>041-850-6463</t>
  </si>
  <si>
    <t>대룡지구 다목적농촌용수개발사업 소방공사</t>
  </si>
  <si>
    <t>대룡지구 다목적농촌용수개발사업 전기공사</t>
  </si>
  <si>
    <t>대성지구 배수개선사업 토목공사</t>
  </si>
  <si>
    <t>양항지구 수리시설개보수사업</t>
  </si>
  <si>
    <t>이기상</t>
  </si>
  <si>
    <t>대천2지구 배수개선사업</t>
  </si>
  <si>
    <t>김동한</t>
  </si>
  <si>
    <t>041-930-7860</t>
  </si>
  <si>
    <t>부사지구 국가관리방조제 개보수사업</t>
  </si>
  <si>
    <t>부사지구 국가관리방조제 개보수사업 전기공사</t>
  </si>
  <si>
    <t>김남수</t>
  </si>
  <si>
    <t>041-930-7861</t>
  </si>
  <si>
    <t>신송양기 수리시설개보수사업</t>
  </si>
  <si>
    <t>청소지구 수리시설개보수사업</t>
  </si>
  <si>
    <t>신구지구 수리시설개보수사업</t>
  </si>
  <si>
    <t>둔포면 농촌중심지활성화사업 토목건축기계공사</t>
  </si>
  <si>
    <t>둔포면 농촌중심지활성화사업 전기공사</t>
  </si>
  <si>
    <t>041-539-7148</t>
  </si>
  <si>
    <t>둔포면 농촌중심지활성화사업 통신공사</t>
  </si>
  <si>
    <t>모원지구수리시설개보수사업 토목건축공사</t>
  </si>
  <si>
    <t>모원지구수리시설개보수사업 전기공사</t>
  </si>
  <si>
    <t>아산시 맑은물 푸른농촌가꾸기사업 토목건축공사</t>
  </si>
  <si>
    <t>구룡지구 지표수 보강개발사업  토목건축공사</t>
  </si>
  <si>
    <t>성연지구 수리시설 개보수사업</t>
  </si>
  <si>
    <t>구정지구 수리시설 개보수사업</t>
  </si>
  <si>
    <t>인평지구 농업용수 수질개선사업</t>
  </si>
  <si>
    <t>성연2지구 수리시설 개보수사업</t>
  </si>
  <si>
    <t>원북지구 수리시설 개보수사업</t>
  </si>
  <si>
    <t>개척장구지구수리시설개보수사업 전기공사</t>
  </si>
  <si>
    <t>개척장구지구수리시설개보수사업정보통신공사</t>
  </si>
  <si>
    <t>방축지구배수개선사업전기공사</t>
  </si>
  <si>
    <t>숙진지구 수리시설개보수사업 토목공사</t>
  </si>
  <si>
    <t>아호지구 수리시설개보수사업 토목공사</t>
  </si>
  <si>
    <t>개척장구지구 수리시설개보수사업 토목건축기계공사</t>
  </si>
  <si>
    <t>정원용</t>
  </si>
  <si>
    <t>041-730-2131</t>
  </si>
  <si>
    <t>방축지구 배수개선사업 토목건축기계공사</t>
  </si>
  <si>
    <t>김동현</t>
  </si>
  <si>
    <t>041-730-2142</t>
  </si>
  <si>
    <t>고복자연생태공원(3단계) 생태광장 조경공사</t>
  </si>
  <si>
    <t>홍도저수지 방수로 재해복구공사</t>
  </si>
  <si>
    <t>최재웅</t>
  </si>
  <si>
    <t>044-860-3350</t>
  </si>
  <si>
    <t>합강지구 수리시설개보수사업</t>
  </si>
  <si>
    <t>금산1지구 수리시설개보수사업 토목공사</t>
  </si>
  <si>
    <t>허현진</t>
  </si>
  <si>
    <t>044-860-3340</t>
  </si>
  <si>
    <t>합강지구 수리시설개보수사업 토목건축공사</t>
  </si>
  <si>
    <t>예양지구 수리시설개보수사업 토목공사</t>
  </si>
  <si>
    <t>화림1리 농어촌취약지역 생활여건개조사업 건축공사</t>
  </si>
  <si>
    <t>화림1리 농어촌취약지역 생활여건개조사업 상하수도시설 설치공사</t>
  </si>
  <si>
    <t>보광리 마을만들기사업 토목건축공사</t>
  </si>
  <si>
    <t>이창구</t>
  </si>
  <si>
    <t>보광리 마을만들기사업 전기공사</t>
  </si>
  <si>
    <t>보광리 마을만들기사업 통신공사</t>
  </si>
  <si>
    <t>남면지구 수리시설개보수사업 토목공사</t>
  </si>
  <si>
    <t>연락1지구 수리시설개보수사업 토목공사</t>
  </si>
  <si>
    <t>함양지구 수리시설개보수사업 토목건축기계공사</t>
  </si>
  <si>
    <t>복심1지구 수리시설개보수사업 토목공사</t>
  </si>
  <si>
    <t>강준구</t>
  </si>
  <si>
    <t>041-837-9534</t>
  </si>
  <si>
    <t>합송1지구 수리시설개보수사업 토목공사</t>
  </si>
  <si>
    <t>김세환</t>
  </si>
  <si>
    <t>041-837-9538</t>
  </si>
  <si>
    <t>가회청포지구 지표수보강개발사업 토목,건축,기계공사</t>
  </si>
  <si>
    <t>이광솔</t>
  </si>
  <si>
    <t>041-837-9544</t>
  </si>
  <si>
    <t>가회청포지구 지표수보강개발사업 전기공사</t>
  </si>
  <si>
    <t>중정지구 배수개선사업 토목공사</t>
  </si>
  <si>
    <t>중정지구 배수개선사업 전기공사</t>
  </si>
  <si>
    <t xml:space="preserve">                     -</t>
  </si>
  <si>
    <t>상금지구 다목적 농촌용수개발사업 토목공사</t>
  </si>
  <si>
    <t>조성문</t>
  </si>
  <si>
    <t>041-837-9543</t>
  </si>
  <si>
    <t>상금지구 다목적 농촌용수개발사업 전기공사</t>
  </si>
  <si>
    <t>하리마을 농어촌취약지역 생활여건개조사업 토목건축공사</t>
  </si>
  <si>
    <t>서부2지구 수리시설개보수사업</t>
  </si>
  <si>
    <t>전만근</t>
  </si>
  <si>
    <t>041-950-7725</t>
  </si>
  <si>
    <t>장항지구 수리시설개보수사업</t>
  </si>
  <si>
    <t>이상욱</t>
  </si>
  <si>
    <t>041-950-7724</t>
  </si>
  <si>
    <t>신흥지구 수리시설개보수사업</t>
  </si>
  <si>
    <t>봉선2지구 수리시설개보수사업</t>
  </si>
  <si>
    <t>한국인</t>
  </si>
  <si>
    <t>041-950-7727</t>
  </si>
  <si>
    <t>마양지구 수리시설개보수사업</t>
  </si>
  <si>
    <t>이우태</t>
  </si>
  <si>
    <t>041-950-7731</t>
  </si>
  <si>
    <t>종천지구 수리시설개보수사업</t>
  </si>
  <si>
    <t>정관택</t>
  </si>
  <si>
    <t>041-950-7728</t>
  </si>
  <si>
    <t>록평지구 대구획경지정리사업 토목공사</t>
  </si>
  <si>
    <t>김기남</t>
  </si>
  <si>
    <t>041-940-1753</t>
  </si>
  <si>
    <t>분향3지구 수리시설개보수사업 전기공사</t>
  </si>
  <si>
    <t>박수진</t>
  </si>
  <si>
    <t>041-940-1787</t>
  </si>
  <si>
    <t>분향3지구 개보수사업 토목기계건축공사</t>
  </si>
  <si>
    <t>장평지구 수리시설 개보수사업 토목공사</t>
  </si>
  <si>
    <t>홍성읍 농촌중심지활성화사업 토목공사</t>
  </si>
  <si>
    <t>와행지구 수리시설개보수사업 토목공사</t>
  </si>
  <si>
    <t>서부면 농촌중심지활성화사업</t>
  </si>
  <si>
    <t xml:space="preserve">                - </t>
  </si>
  <si>
    <t>화양지구 배수개선사업 토목공사</t>
  </si>
  <si>
    <t>화양지구 배수개선사업 전기공사</t>
  </si>
  <si>
    <t>탄방리 마을만들기사업 토목건축공사</t>
  </si>
  <si>
    <t>응봉면 농촌중심지활성화사업 토목건축공사</t>
  </si>
  <si>
    <t>대흥면 맑은물푸른농촌가꾸기사업 토목건축조경공사</t>
  </si>
  <si>
    <t>성리두리2지구대구획경지정리사업 토목공사</t>
  </si>
  <si>
    <t>입침지구 소규모배수개선사업 토목공사</t>
  </si>
  <si>
    <t xml:space="preserve">예간2지구 수리시설개보수사업 </t>
  </si>
  <si>
    <t>신암2지구 수리시설개보수사업</t>
  </si>
  <si>
    <t>여래미지구 수리시설개보수사업</t>
  </si>
  <si>
    <t>신암3지구 수리시설개보수사업</t>
  </si>
  <si>
    <t>고대지구 수리시설개보수사업 전기공사</t>
  </si>
  <si>
    <t>당진지구 수리시설개보수사업 전기공사</t>
  </si>
  <si>
    <t>농어촌지하수관측망 관측장비 구매</t>
    <phoneticPr fontId="2" type="noConversion"/>
  </si>
  <si>
    <t>4111193802, 4321179801</t>
    <phoneticPr fontId="2" type="noConversion"/>
  </si>
  <si>
    <t>지하수위계, 자료수집장치</t>
    <phoneticPr fontId="2" type="noConversion"/>
  </si>
  <si>
    <t>set</t>
    <phoneticPr fontId="2" type="noConversion"/>
  </si>
  <si>
    <t>관로</t>
  </si>
  <si>
    <t>업성지구 농업용수 수질개선사업</t>
  </si>
  <si>
    <t>석곡어룡지구 수리시설개보수사업</t>
  </si>
  <si>
    <t xml:space="preserve">본 </t>
  </si>
  <si>
    <t>서북지구 수리시설개보수사업</t>
  </si>
  <si>
    <t>소규모 수리시설 개보수사업</t>
  </si>
  <si>
    <t>벤치플룸관(3종)</t>
  </si>
  <si>
    <t>공사자재</t>
    <phoneticPr fontId="2" type="noConversion"/>
  </si>
  <si>
    <t>둔포면 농촌중심지 활성화사업</t>
  </si>
  <si>
    <t>799</t>
  </si>
  <si>
    <t>LED경관조명기구</t>
  </si>
  <si>
    <t>108</t>
  </si>
  <si>
    <t>041-539-7154</t>
  </si>
  <si>
    <t>도로표지병</t>
  </si>
  <si>
    <t>보차표시</t>
  </si>
  <si>
    <t>041-539-7155</t>
  </si>
  <si>
    <t>도막형포장</t>
  </si>
  <si>
    <t>속도저감</t>
  </si>
  <si>
    <t>041-539-7156</t>
  </si>
  <si>
    <t>주정차 카메라 시스템</t>
  </si>
  <si>
    <t>주정차금지</t>
  </si>
  <si>
    <t>041-539-7157</t>
  </si>
  <si>
    <t>구룡지구 지표수 보강개발사업</t>
  </si>
  <si>
    <t>펌프입축</t>
  </si>
  <si>
    <t xml:space="preserve">phc파일 </t>
  </si>
  <si>
    <t>pe피복강관</t>
  </si>
  <si>
    <t>모원지구 수리시설개보수사업</t>
  </si>
  <si>
    <t>유입수문</t>
  </si>
  <si>
    <t>김동익</t>
  </si>
  <si>
    <t>041-539-7162</t>
  </si>
  <si>
    <t>구정지구 수리시설개보수사업</t>
  </si>
  <si>
    <t>레미콘외</t>
  </si>
  <si>
    <t>지안지구 수리시설 개보수사업</t>
  </si>
  <si>
    <t>김증수</t>
  </si>
  <si>
    <t>041-660-8541</t>
  </si>
  <si>
    <t>권양기, 사석 등</t>
  </si>
  <si>
    <t>토목(기계)</t>
  </si>
  <si>
    <t>화곡지구 수리시설개보수사업 기계자재 구매</t>
  </si>
  <si>
    <t>안면지구 수리시설개보수사업 기계자재 구매</t>
  </si>
  <si>
    <t>횡축축류펌프</t>
  </si>
  <si>
    <t>유지관리공사 수로관 구매</t>
  </si>
  <si>
    <t>배수용</t>
  </si>
  <si>
    <t>채석포권역거점개발사업토목,건축공사</t>
  </si>
  <si>
    <t>충남지역본부 서산태안지사 지역개발부</t>
  </si>
  <si>
    <t>합성목재대크</t>
  </si>
  <si>
    <t>합성목재지주</t>
  </si>
  <si>
    <t>합성목재난간</t>
  </si>
  <si>
    <t>난간보강재</t>
  </si>
  <si>
    <t>난간 연결캠유동형</t>
  </si>
  <si>
    <t>난간 연결캠고정형</t>
  </si>
  <si>
    <t>해상부유구조물630A</t>
  </si>
  <si>
    <t>이동식 초소</t>
  </si>
  <si>
    <t>이동식 화장실</t>
  </si>
  <si>
    <t>투수브럭</t>
  </si>
  <si>
    <t>보강토브럭A</t>
  </si>
  <si>
    <t>숙진지구 수리시설개보수사업 철근구매</t>
  </si>
  <si>
    <t>숙진지구 수리시설개보수사업 레미콘구매</t>
  </si>
  <si>
    <t>원봉지구 수리시설개보수사업 철근구매</t>
  </si>
  <si>
    <t>원봉지구 수리시설개보수사업 레미콘구매</t>
  </si>
  <si>
    <t>취암지구 수리시설개보수사업 철근구매</t>
  </si>
  <si>
    <t>취암지구 수리시설개보수사업 레미콘구매</t>
  </si>
  <si>
    <t>아호지구 수리시설개보수사업 철근구매</t>
  </si>
  <si>
    <t>아호지구 수리시설개보수사업 레미콘구매</t>
  </si>
  <si>
    <t>아호지구 수리시설개보수사업 가드레일구매</t>
  </si>
  <si>
    <t>방축지구 배수개선사업 철근구매</t>
  </si>
  <si>
    <t>방축지구 배수개선사업 레미콘구매</t>
  </si>
  <si>
    <t>방축지구 배수개선사업 호안브록구매</t>
  </si>
  <si>
    <t>호안브록</t>
  </si>
  <si>
    <t>원봉지구 수리시설개보수사업 큐비클제조구매</t>
  </si>
  <si>
    <t>배수장가동용</t>
  </si>
  <si>
    <t>원봉지구 수리시설개보수사업 유도전동기 제조구매</t>
  </si>
  <si>
    <t>유도전동기</t>
  </si>
  <si>
    <t>원봉지구 수리시설개보수사업 물관리자동화시스템 제조구매</t>
  </si>
  <si>
    <t>원격제어용</t>
  </si>
  <si>
    <t>원봉지구 수리시설개보수사업 배전용변압기 제조구매</t>
  </si>
  <si>
    <t>변전용</t>
  </si>
  <si>
    <t>방축지구 수리시설개보수사업 물관리자동화시스템 제조구매</t>
  </si>
  <si>
    <t>개척장구지구 수리시설개보수사업 개척양배수장 입축펌프 제조구매</t>
  </si>
  <si>
    <t>입축사류펌프</t>
  </si>
  <si>
    <t xml:space="preserve"> 배수용 </t>
  </si>
  <si>
    <t>이성용</t>
  </si>
  <si>
    <t>041-730-2137</t>
  </si>
  <si>
    <t>개척장구지구 수리시설개보수사업 개척양배수장 밸브류 제조구매</t>
  </si>
  <si>
    <t>접형변,유동플랜지</t>
  </si>
  <si>
    <t>개척장구지구 수리시설개보수사업 개척양배수장 수문권양기 제조구매</t>
  </si>
  <si>
    <t>원봉지구 수리시설개보수사업 원봉배수장 수중축류펌프 제조구매</t>
  </si>
  <si>
    <t>원봉지구 수리시설개보수사업 원봉배수장 밸브류 제조구매</t>
  </si>
  <si>
    <t>접형변,유동플랜지등</t>
  </si>
  <si>
    <t>원봉지구 수리시설개보수사업 원봉배수장 자동제진기 제조구매</t>
  </si>
  <si>
    <t>오치환</t>
  </si>
  <si>
    <t>041-837-9536</t>
  </si>
  <si>
    <t>플랩밸브</t>
  </si>
  <si>
    <t>천장크레인</t>
  </si>
  <si>
    <t>기</t>
  </si>
  <si>
    <t xml:space="preserve">중정지구 배수개선사업 </t>
  </si>
  <si>
    <t xml:space="preserve"> 공사자재 </t>
  </si>
  <si>
    <t xml:space="preserve"> ㎥ </t>
  </si>
  <si>
    <t xml:space="preserve"> EA </t>
  </si>
  <si>
    <t>고마지구 배수개선사업</t>
  </si>
  <si>
    <t>물버들 생태체험학습센터 조성사업</t>
  </si>
  <si>
    <t>인조화강석블럭</t>
  </si>
  <si>
    <t>마량리 해돋이마을 특화개발사업</t>
  </si>
  <si>
    <t>천연목재</t>
  </si>
  <si>
    <t>데크</t>
  </si>
  <si>
    <t>041-950-7774</t>
  </si>
  <si>
    <t>관리사무소(조립식)</t>
  </si>
  <si>
    <t>화장실(조립식)</t>
  </si>
  <si>
    <t>041-950-7777</t>
  </si>
  <si>
    <t>DP거더 제작 및 가설</t>
  </si>
  <si>
    <t>PHC 말뚝</t>
  </si>
  <si>
    <t>신성지구 배수개선사업</t>
  </si>
  <si>
    <t>분향3지구 수리시설개보수사업</t>
  </si>
  <si>
    <t>제진</t>
  </si>
  <si>
    <t>표세웅</t>
  </si>
  <si>
    <t>041-940-1786</t>
  </si>
  <si>
    <t>홍성읍 농촌중심지활성화사업 아스콘 구매</t>
  </si>
  <si>
    <t>2020년 서부면 농촌중심지활성화사업 잔디블록 구매</t>
  </si>
  <si>
    <t>잔디블록(500*500*140)</t>
  </si>
  <si>
    <t>2020년 서부면 농촌중심지활성화사업 메쉬휀스 구매</t>
  </si>
  <si>
    <t>메쉬휀스(H1.2*W2.0)</t>
  </si>
  <si>
    <t xml:space="preserve"> m </t>
  </si>
  <si>
    <t>화양지구 배수개선사업 메쉬휀스 구매</t>
  </si>
  <si>
    <t>메쉬휀스(H1.5*W2.0)</t>
  </si>
  <si>
    <t xml:space="preserve">  대  </t>
  </si>
  <si>
    <t>화양지구 배수개선사업 레미콘 구매</t>
  </si>
  <si>
    <t>응봉면 농촌중심지활성화사업 간판정비 제작설치</t>
  </si>
  <si>
    <t>채널문자등 간판1식</t>
  </si>
  <si>
    <t>경관</t>
  </si>
  <si>
    <t>입침지구 소규모배수개선 통신공사</t>
  </si>
  <si>
    <t>RTU, 자동설비제어</t>
  </si>
  <si>
    <t>배수문</t>
  </si>
  <si>
    <t>이용승</t>
  </si>
  <si>
    <t>입침지구 소규모배수개선 전기공사</t>
  </si>
  <si>
    <t>입침지구 소규모배수개선 토목공사</t>
  </si>
  <si>
    <t>성리두리2 대구획경지정리 토목공사</t>
  </si>
  <si>
    <t>용배수로</t>
  </si>
  <si>
    <t>대술면농촌중심지활성화사업 건축토목공사</t>
  </si>
  <si>
    <t>여래미지구 수리시설개보수사업 물관리자동화시스템 제조구매</t>
  </si>
  <si>
    <t>물관리자동화시스템</t>
  </si>
  <si>
    <t>김태영</t>
  </si>
  <si>
    <t>041-330-3942</t>
  </si>
  <si>
    <t>신암2지구 수리시설개보수사업 수로관</t>
  </si>
  <si>
    <t xml:space="preserve">수로관 </t>
  </si>
  <si>
    <t xml:space="preserve">당진지구 수리시설개보수 </t>
  </si>
  <si>
    <t>액추에이터</t>
  </si>
  <si>
    <t>박재우</t>
  </si>
  <si>
    <t>041-351-9142</t>
  </si>
  <si>
    <t>국가계약법 시행령 제26조 제1항 제5호 마목</t>
  </si>
  <si>
    <t>옥륵촌소류지 보수보강사업</t>
  </si>
  <si>
    <t>충북지역본부 지질사업부</t>
  </si>
  <si>
    <t>오행균</t>
  </si>
  <si>
    <t>043-290-3386</t>
  </si>
  <si>
    <t>영동 아열대온실조성사업 소방공사</t>
  </si>
  <si>
    <t>충북지역본부 지역특화사업단</t>
  </si>
  <si>
    <t>이윤성</t>
  </si>
  <si>
    <t>043-290-3496</t>
  </si>
  <si>
    <t>충주 유기농산업복합서비스지원단지 조경공사</t>
  </si>
  <si>
    <t>043-290-3498</t>
  </si>
  <si>
    <t>충주 유기농산업복합서비스지원단지 전기공사</t>
  </si>
  <si>
    <t>043-290-3499</t>
  </si>
  <si>
    <t>충주 유기농산업복합서비스지원단지 통신공사</t>
  </si>
  <si>
    <t>043-290-3500</t>
  </si>
  <si>
    <t>괴산 노지스마트농업 관수시스템 조성공사</t>
  </si>
  <si>
    <t>043-290-3502</t>
  </si>
  <si>
    <t>043-290-3503</t>
  </si>
  <si>
    <t>괴산 노지스마트농업 통신공사</t>
  </si>
  <si>
    <t>043-290-3504</t>
  </si>
  <si>
    <t>만년지구 수리시설개보수사업</t>
  </si>
  <si>
    <t>충북지역본부 괴산증평지사 지역개발부</t>
  </si>
  <si>
    <t>정기석</t>
  </si>
  <si>
    <t>043-830-5151</t>
  </si>
  <si>
    <t>원삼방지구 지표수보강개발사업</t>
  </si>
  <si>
    <t>구월지구 자연재해위허험지구개선사업</t>
  </si>
  <si>
    <t>이상진</t>
  </si>
  <si>
    <t>043-830-5136</t>
  </si>
  <si>
    <t>청안지구 대구획경지정리사업</t>
  </si>
  <si>
    <t>괴산군 내륙어촌재생사업</t>
  </si>
  <si>
    <t>증평군 내수면어도개보수사업</t>
  </si>
  <si>
    <t>이순신</t>
  </si>
  <si>
    <t>043-830-5141</t>
  </si>
  <si>
    <t>유하지구 과실전문생산단지기반조성사업</t>
  </si>
  <si>
    <t>삼승면 기초생활거점육성사업 토목건축공사</t>
    <phoneticPr fontId="2" type="noConversion"/>
  </si>
  <si>
    <t>충청북도</t>
    <phoneticPr fontId="2" type="noConversion"/>
  </si>
  <si>
    <t>충북지역본부 보은지사 지역개발부</t>
    <phoneticPr fontId="2" type="noConversion"/>
  </si>
  <si>
    <t>이석주</t>
    <phoneticPr fontId="2" type="noConversion"/>
  </si>
  <si>
    <t>043-540-2532</t>
    <phoneticPr fontId="2" type="noConversion"/>
  </si>
  <si>
    <t>도원리 마을만들기사업 토목건축공사</t>
    <phoneticPr fontId="2" type="noConversion"/>
  </si>
  <si>
    <t>충북지역본부 보은지사 지역개발부</t>
  </si>
  <si>
    <t>신대섭</t>
    <phoneticPr fontId="2" type="noConversion"/>
  </si>
  <si>
    <t>043-540-2551</t>
    <phoneticPr fontId="2" type="noConversion"/>
  </si>
  <si>
    <t>도원리 마을만들기사업 전기공사</t>
    <phoneticPr fontId="2" type="noConversion"/>
  </si>
  <si>
    <t>국가계약법 시행령 제26조제1항제5호가목의5)</t>
    <phoneticPr fontId="2" type="noConversion"/>
  </si>
  <si>
    <t>도원리 마을만들기사업 통신공사</t>
    <phoneticPr fontId="2" type="noConversion"/>
  </si>
  <si>
    <t>구인리 마을만들기사업 토목건축공사</t>
  </si>
  <si>
    <t>노성리 마을만들기사업 토목건축공사</t>
  </si>
  <si>
    <t>정영규</t>
    <phoneticPr fontId="2" type="noConversion"/>
  </si>
  <si>
    <t>043-540-2534</t>
  </si>
  <si>
    <t>눌곡리 마을만들기사업 토목건축공사</t>
  </si>
  <si>
    <t>당우리 마을만들기사업 토목건축공사</t>
  </si>
  <si>
    <t>만수리 마을만들기사업 토목건축공사</t>
  </si>
  <si>
    <t>만수리 마을만들기사업 전기공사</t>
  </si>
  <si>
    <t>수한지구 다목적농촌용수개발사업 전기공사</t>
    <phoneticPr fontId="2" type="noConversion"/>
  </si>
  <si>
    <t>김학용</t>
  </si>
  <si>
    <t>043-540-2530</t>
  </si>
  <si>
    <t>우매리 마을만들기사업 토목건축공사</t>
  </si>
  <si>
    <t>충북지역본부 옥천영동지사 지역개발부</t>
  </si>
  <si>
    <t>조영수</t>
  </si>
  <si>
    <t>043-730-2555</t>
  </si>
  <si>
    <t>박병준</t>
  </si>
  <si>
    <t>043-730-2558</t>
  </si>
  <si>
    <t>법화리 마을만들기사업 전기공사</t>
  </si>
  <si>
    <t>송동진</t>
  </si>
  <si>
    <t>043-730-2562</t>
  </si>
  <si>
    <t>청성면 농촌중심지활성화사업 토목건축공사</t>
  </si>
  <si>
    <t>김용선</t>
  </si>
  <si>
    <t>043-730-2560</t>
  </si>
  <si>
    <t>청성면 농촌중심지활성화사업 전기공가</t>
  </si>
  <si>
    <t>청성면 농촌중심지활성화사업 통신공사</t>
  </si>
  <si>
    <t>청성면 농촌중심지활성화사업 소방공사</t>
  </si>
  <si>
    <t>청성면 농촌중심지활성화사업(지정폐기물)</t>
  </si>
  <si>
    <t>청성면 농촌중심지활성화사업(폐기물)</t>
  </si>
  <si>
    <t>마산리 마을만들기사업 토목건축공사</t>
  </si>
  <si>
    <t>이상호</t>
  </si>
  <si>
    <t>043-730-2563</t>
  </si>
  <si>
    <t>회포리 마을만들기사업 토목공사</t>
  </si>
  <si>
    <t>충북지역본부 음성지사 지역개발부</t>
  </si>
  <si>
    <t>박동진</t>
  </si>
  <si>
    <t>043-871-7326</t>
  </si>
  <si>
    <t>동음2리 마을만들기사업 토목건축공사</t>
  </si>
  <si>
    <t>삼호1리 마을만들기사업 토목건축공사</t>
  </si>
  <si>
    <t>군자리 마을만들기사업 전기공사</t>
  </si>
  <si>
    <t>동음2리 마을만들기사업 전기공사</t>
  </si>
  <si>
    <t>삼호1리 마을만들기사업 전기공사</t>
  </si>
  <si>
    <t>생극면 기초생활거점육성사업 토목건축공사</t>
  </si>
  <si>
    <t>황인찬</t>
  </si>
  <si>
    <t>043-871-7350</t>
  </si>
  <si>
    <t>생극면 기초생활거점육성사업 전기공사</t>
  </si>
  <si>
    <t>생극면 기초생활거점육성사업 통신공사</t>
  </si>
  <si>
    <t>용계지구 수리시설개보수사업 토목공사</t>
  </si>
  <si>
    <t>조성갑</t>
  </si>
  <si>
    <t>043-871-7330</t>
  </si>
  <si>
    <t>맹동지구 수리시설개보수사업 토목공사</t>
  </si>
  <si>
    <t>병암지구 수리시설개보수사업 토목공사</t>
  </si>
  <si>
    <t>명심마을 산림휴양치유마을만들기사업 건축리모델링 공사</t>
  </si>
  <si>
    <t>충북지역본부 진천지사 지역개발부</t>
  </si>
  <si>
    <t>김형섭</t>
  </si>
  <si>
    <t>043-530-5751</t>
  </si>
  <si>
    <t>북부간선(수로교) 수해복구사업 토목공사</t>
  </si>
  <si>
    <t>김재석</t>
  </si>
  <si>
    <t>043-530-5721</t>
  </si>
  <si>
    <t>성대보 수해복구사업 토목공사</t>
  </si>
  <si>
    <t>충북지역본부 청주지사 지역개발부</t>
  </si>
  <si>
    <t>김원범</t>
  </si>
  <si>
    <t>043-290-0562</t>
  </si>
  <si>
    <t>무도2리 마을만들기사업 토목건축</t>
  </si>
  <si>
    <t>충북지역본부 충주제천단양지사 지역개발부</t>
  </si>
  <si>
    <t>양은지</t>
  </si>
  <si>
    <t>043-841-3062</t>
  </si>
  <si>
    <t>중북부지구 농촌용수이용체계재편사업 전기공사</t>
  </si>
  <si>
    <t>김영규</t>
  </si>
  <si>
    <t>043-841-3069</t>
  </si>
  <si>
    <t>심규호</t>
  </si>
  <si>
    <t>043-841-3065</t>
  </si>
  <si>
    <t>금성면 농촌중심지활성화사업 토목조경공사</t>
  </si>
  <si>
    <t>금성면 농촌중심지활성화사업 전기공사</t>
  </si>
  <si>
    <t>금성면 농촌중심지활성화사업 통신공사</t>
  </si>
  <si>
    <t>금성면 농촌중심지활성화사업 소방공사</t>
  </si>
  <si>
    <t>영춘 상2리 생활환경정비사업 전기공사</t>
  </si>
  <si>
    <t>영춘 상2리 생활환경정비사업 조경식재공사</t>
  </si>
  <si>
    <t>향산리취약지역생활여건개조사업</t>
  </si>
  <si>
    <t>정지형</t>
  </si>
  <si>
    <t>043-841-3063</t>
  </si>
  <si>
    <t>2021년 충주시 내수면어도개보수사업</t>
  </si>
  <si>
    <t>단양군 가산1리 마을만들기사업</t>
  </si>
  <si>
    <t>이두형</t>
  </si>
  <si>
    <t>043-841-3074</t>
  </si>
  <si>
    <t>제천시 적곡리 마을만들기사업</t>
  </si>
  <si>
    <t>봉양읍 농촌중심지활성화사업 전기공사</t>
  </si>
  <si>
    <t>정성훈</t>
  </si>
  <si>
    <t>043-841-3077</t>
  </si>
  <si>
    <t>봉양읍 농촌중심지활성화사업 통신공사</t>
  </si>
  <si>
    <t>봉양읍 농촌중심지활성화사업 소방공사</t>
  </si>
  <si>
    <t>충북지역본부 충주제천단양지사 수자원관리부</t>
  </si>
  <si>
    <t>정경구</t>
  </si>
  <si>
    <t>046-841-3035</t>
  </si>
  <si>
    <t>송림지구 수리시설개보수사업 토목공사</t>
  </si>
  <si>
    <t>송림지구 수리시설개보수사업 전기공사</t>
  </si>
  <si>
    <t>남부내수면 양어용수 방사상집수정 설치 공사</t>
  </si>
  <si>
    <t>최용석</t>
  </si>
  <si>
    <t>043-290-3381</t>
  </si>
  <si>
    <t>대모건천지구 과실전문생산단지 지하수개발공사</t>
  </si>
  <si>
    <t>영동 아열대온실조성사업 건축조경공사</t>
  </si>
  <si>
    <t>영동 아열대온실조성사업 전기공사</t>
  </si>
  <si>
    <t>영동 아열대온실조성사업 통신공사</t>
  </si>
  <si>
    <t>세평지구 수리시설개보수사업 시행</t>
  </si>
  <si>
    <t>청천지구 수리시설개보수사업</t>
  </si>
  <si>
    <t>이담지구 수질개선사업 토목공사</t>
  </si>
  <si>
    <t>불정1지구 수리시설개보수사업</t>
  </si>
  <si>
    <t>괴산군 내수면양식단지진입도로 토목공사</t>
  </si>
  <si>
    <t>몽촌지구 대구획경지정리사업</t>
  </si>
  <si>
    <t>전해홍</t>
  </si>
  <si>
    <t>043-830-5144</t>
  </si>
  <si>
    <t>보은읍 농촌중심지활성화사업 토목건축공사</t>
    <phoneticPr fontId="2" type="noConversion"/>
  </si>
  <si>
    <t>신대섭</t>
    <phoneticPr fontId="2" type="noConversion"/>
  </si>
  <si>
    <t>043-540-2551</t>
    <phoneticPr fontId="2" type="noConversion"/>
  </si>
  <si>
    <t>보은읍 농촌중심지활성화사업 전기공사</t>
    <phoneticPr fontId="2" type="noConversion"/>
  </si>
  <si>
    <t>보은읍 농촌중심지활성화사업 통신공사</t>
    <phoneticPr fontId="2" type="noConversion"/>
  </si>
  <si>
    <t>내북면 농촌중심지활성화사업 토목건축공사</t>
    <phoneticPr fontId="2" type="noConversion"/>
  </si>
  <si>
    <t>김학용</t>
    <phoneticPr fontId="2" type="noConversion"/>
  </si>
  <si>
    <t>043-540-2530</t>
    <phoneticPr fontId="2" type="noConversion"/>
  </si>
  <si>
    <t>내북면 농촌중심지활성화사업 전기공사</t>
    <phoneticPr fontId="2" type="noConversion"/>
  </si>
  <si>
    <t>속리산면 농촌중심지활성화사업 토목건축공사</t>
    <phoneticPr fontId="2" type="noConversion"/>
  </si>
  <si>
    <t>민준기</t>
    <phoneticPr fontId="2" type="noConversion"/>
  </si>
  <si>
    <t>043-540-2553</t>
    <phoneticPr fontId="2" type="noConversion"/>
  </si>
  <si>
    <t>속리산면 농촌중심지활성화사업 전기공사</t>
    <phoneticPr fontId="2" type="noConversion"/>
  </si>
  <si>
    <t>속리산면 농촌중심지활성화사업 통신공사</t>
    <phoneticPr fontId="2" type="noConversion"/>
  </si>
  <si>
    <t>속리산면 농촌중심지활성화사업 소방공사</t>
    <phoneticPr fontId="2" type="noConversion"/>
  </si>
  <si>
    <t>소방</t>
    <phoneticPr fontId="2" type="noConversion"/>
  </si>
  <si>
    <t>수한지구 다목적농촌용수개발사업 토목공사</t>
    <phoneticPr fontId="2" type="noConversion"/>
  </si>
  <si>
    <t>동산지구 대구획경지정리사업 토목공사</t>
    <phoneticPr fontId="2" type="noConversion"/>
  </si>
  <si>
    <t xml:space="preserve">토목 </t>
    <phoneticPr fontId="2" type="noConversion"/>
  </si>
  <si>
    <t>서곡리 마을만들기사업 토목건축공사</t>
  </si>
  <si>
    <t>충북지역본부 옥천.영동지사 지역개발부</t>
  </si>
  <si>
    <t>연제현</t>
  </si>
  <si>
    <t>043-730-2551</t>
  </si>
  <si>
    <t>용방지구 배수개선사업</t>
  </si>
  <si>
    <t>김태정</t>
  </si>
  <si>
    <t>043-730-2559</t>
  </si>
  <si>
    <t>상삼리 마을만들기사업</t>
  </si>
  <si>
    <t>금암1리 마을만들기사업</t>
  </si>
  <si>
    <t>조동지구 다목적 소규모저수지건설사업</t>
  </si>
  <si>
    <t>석화리 마을만들기사업</t>
  </si>
  <si>
    <t>법화리 마을만들기사업 토목건축공사</t>
  </si>
  <si>
    <t>개심리 마을만들기사업 토목건축공사</t>
  </si>
  <si>
    <t>신현범</t>
  </si>
  <si>
    <t>043-730-2564</t>
  </si>
  <si>
    <t>봉곡배수장 호우피해복구사업</t>
  </si>
  <si>
    <t>신현주</t>
  </si>
  <si>
    <t>043-730-2572</t>
  </si>
  <si>
    <t>송호배수장 호우피해복구사업</t>
  </si>
  <si>
    <t>유점배수로정비사업</t>
  </si>
  <si>
    <t>부릉지구 지표수보강개발사업 토목건축공사</t>
  </si>
  <si>
    <t>안승권</t>
  </si>
  <si>
    <t>043-730-2561</t>
  </si>
  <si>
    <t>비탄산이지구 밭기반정비사업 토목공사</t>
  </si>
  <si>
    <t>장연지구 지표수보강개발사업 토목건축공사</t>
  </si>
  <si>
    <t>대사리 마을만들기사업 토목건축공사</t>
  </si>
  <si>
    <t>마장리 마을만들기사업 토목건축공사</t>
  </si>
  <si>
    <t>용산지구 수리시설 개보수사업</t>
  </si>
  <si>
    <t>서재남</t>
  </si>
  <si>
    <t>043-730-2540</t>
  </si>
  <si>
    <t>청산지구 수리시설 개보수사업</t>
  </si>
  <si>
    <t>유전지구 수리시설 개보수사업</t>
  </si>
  <si>
    <t>윤정리 마을만들기사업 토목공사</t>
  </si>
  <si>
    <t>원당2리 마을만들기사업 토목공사</t>
  </si>
  <si>
    <t>설피마을 마을만들기사업 토목건축공사</t>
  </si>
  <si>
    <t>금성지구 농업용수 수질개선사업 토목공사</t>
  </si>
  <si>
    <t>김호영</t>
  </si>
  <si>
    <t>043-871-7357</t>
  </si>
  <si>
    <t>금정지구 농업용수 수질개선사업 토목공사</t>
  </si>
  <si>
    <t>금정지구 농업용수 수질개선사업 전기공사</t>
  </si>
  <si>
    <t>음성읍 농촌중심지활성화사업 토목건축공사</t>
  </si>
  <si>
    <t>원광연</t>
  </si>
  <si>
    <t>043-871-7340</t>
  </si>
  <si>
    <t>음성읍 농촌중심지활성화사업 전기공사</t>
  </si>
  <si>
    <t>음성읍 농촌중심지활성화사업 통신공사</t>
  </si>
  <si>
    <t>음성읍 농촌중심지활성화사업 소방공사</t>
  </si>
  <si>
    <t>당골마을 마을만들기사업 토목건축공사</t>
  </si>
  <si>
    <t>당골마을 마을만들기사업 전기공사</t>
  </si>
  <si>
    <t>봉현지구 배수개선사업 토목공사</t>
  </si>
  <si>
    <t>이현수</t>
  </si>
  <si>
    <t>043-871-7356</t>
  </si>
  <si>
    <t>하당지구 수리시설개보수사업 토목공사</t>
  </si>
  <si>
    <t>금정지구 수리시설개보수사업 토목공사</t>
  </si>
  <si>
    <t>양덕지구 수리시설개보수사업 토목공사</t>
  </si>
  <si>
    <t>후미지구 농지범용화 시범사업</t>
  </si>
  <si>
    <t>신태환</t>
  </si>
  <si>
    <t>043-871-7355</t>
  </si>
  <si>
    <t>신리 마을만들기사업 토목건축공사</t>
  </si>
  <si>
    <t>상백 마을만들기사업  조경공사</t>
  </si>
  <si>
    <t>하영 마을만들기사업 토목건축공사</t>
  </si>
  <si>
    <t>장양1보 수해복구 토목공사</t>
  </si>
  <si>
    <t>장동리 마을만들기사업 건축토목공사</t>
  </si>
  <si>
    <t>김민수</t>
  </si>
  <si>
    <t>043-290-0584</t>
  </si>
  <si>
    <t>장동리 마을만들기사업 전기공사</t>
  </si>
  <si>
    <t>현암리 마을만들기사업 건축조경공사</t>
  </si>
  <si>
    <t xml:space="preserve">               -</t>
  </si>
  <si>
    <t>이정현</t>
  </si>
  <si>
    <t>043-290-0577</t>
  </si>
  <si>
    <t>현암리 마을만들기사업 전기공사</t>
  </si>
  <si>
    <t>원평3지구 수리시설개보수사업</t>
  </si>
  <si>
    <t>궁평양수장 대체시설설치사업</t>
  </si>
  <si>
    <t>작친지구 수리시설개보수사업 토목공사</t>
  </si>
  <si>
    <t>박경환</t>
  </si>
  <si>
    <t>043-290-0571</t>
  </si>
  <si>
    <t>정하미호지구 수리시설개보수사업 토목공사</t>
  </si>
  <si>
    <t>영춘 상2리 생활환경정비사업 건축공사</t>
  </si>
  <si>
    <t>단양군 가대1리 마을만들기사업</t>
  </si>
  <si>
    <t>단양군 단성면 농촌중심지활성화사업</t>
  </si>
  <si>
    <t>제천시 대전1리 창조적마을만들기사업</t>
  </si>
  <si>
    <t>봉양읍 농촌중심지활성화사업 토목건축공사</t>
  </si>
  <si>
    <t>박예준</t>
  </si>
  <si>
    <t>043-841-3038</t>
  </si>
  <si>
    <t>달천지구 수리시설개보수사업</t>
  </si>
  <si>
    <t>임효성</t>
  </si>
  <si>
    <t>043-841-3036</t>
  </si>
  <si>
    <t>2021년 충북지역본부 수질자동측정망 제조.구매.설치</t>
    <phoneticPr fontId="2" type="noConversion"/>
  </si>
  <si>
    <t>수질분석기</t>
    <phoneticPr fontId="2" type="noConversion"/>
  </si>
  <si>
    <t>충북지역본부 수자원관리부</t>
    <phoneticPr fontId="2" type="noConversion"/>
  </si>
  <si>
    <t>김동일</t>
    <phoneticPr fontId="2" type="noConversion"/>
  </si>
  <si>
    <t>043-290-3398</t>
    <phoneticPr fontId="2" type="noConversion"/>
  </si>
  <si>
    <t>영동 레인보우힐링관광지 아열대온실조성사업</t>
  </si>
  <si>
    <t>지열열펌프</t>
  </si>
  <si>
    <t>지열</t>
  </si>
  <si>
    <t>온수보일러</t>
  </si>
  <si>
    <t>축열탱크</t>
  </si>
  <si>
    <t>팬코일유닛</t>
  </si>
  <si>
    <t>조립식콘크리트맨홀블록</t>
  </si>
  <si>
    <t>LED조명</t>
  </si>
  <si>
    <t>방송장비(오디오엠프)</t>
  </si>
  <si>
    <t>차도용 투수블록</t>
  </si>
  <si>
    <t>전기히트펌프</t>
  </si>
  <si>
    <t>청산지구 수리시설 개보수사업 토목공사</t>
  </si>
  <si>
    <t>자동수위측정기</t>
  </si>
  <si>
    <t>유전지구 수리시설 개보수사업  토목공사</t>
  </si>
  <si>
    <t>사각파고라</t>
  </si>
  <si>
    <t>CCTV 설치</t>
  </si>
  <si>
    <t xml:space="preserve"> 파고라 </t>
  </si>
  <si>
    <t xml:space="preserve">막구조파고라 </t>
  </si>
  <si>
    <t xml:space="preserve"> m2 </t>
  </si>
  <si>
    <t xml:space="preserve">경화토포장 </t>
  </si>
  <si>
    <t>설피마을 마을만들기사업</t>
  </si>
  <si>
    <t>상양전마을 마을만들기사업</t>
  </si>
  <si>
    <t>호안옹벽블럭</t>
  </si>
  <si>
    <t>음성읍 농촌심지활성화사업</t>
  </si>
  <si>
    <t>가구</t>
  </si>
  <si>
    <t xml:space="preserve">봉현지구 배수개선사업 </t>
  </si>
  <si>
    <t>후미지구 농지범용화 시범사업 자재구매</t>
  </si>
  <si>
    <t>하부구체</t>
  </si>
  <si>
    <t>연직구체</t>
  </si>
  <si>
    <t>금정지구 수리시설개보수 사업</t>
  </si>
  <si>
    <t>m^3</t>
  </si>
  <si>
    <t>중북부지구 농촌용수이용체계재편사업 관급자재(철근)</t>
  </si>
  <si>
    <t>중북부지구 농촌용수이용체계재편사업 관급자재(레미콘)</t>
  </si>
  <si>
    <t>중북부지구 농촌용수이용체계재편사업 관급자재(폴리에틸렌피복강관)</t>
  </si>
  <si>
    <t>2021년 충주시 내수면 어도개보수사업 관급자재(어도블럭)</t>
  </si>
  <si>
    <t>어도블록</t>
  </si>
  <si>
    <t>봉양읍 농촌중심지활성화사업</t>
  </si>
  <si>
    <r>
      <t>토목(포장</t>
    </r>
    <r>
      <rPr>
        <sz val="11"/>
        <rFont val="돋움"/>
        <family val="3"/>
        <charset val="129"/>
      </rPr>
      <t>)</t>
    </r>
  </si>
  <si>
    <t>토목(포장)</t>
  </si>
  <si>
    <r>
      <t>M</t>
    </r>
    <r>
      <rPr>
        <sz val="11"/>
        <rFont val="돋움"/>
        <family val="3"/>
        <charset val="129"/>
      </rPr>
      <t>2</t>
    </r>
  </si>
  <si>
    <t>막구조파고라</t>
  </si>
  <si>
    <t>무대지붕</t>
  </si>
  <si>
    <t>우레탄포장</t>
  </si>
  <si>
    <t>체육시설포장재</t>
  </si>
  <si>
    <t>043-841-3078</t>
  </si>
  <si>
    <t>043-841-3079</t>
  </si>
  <si>
    <t>자연석판석 포천석</t>
  </si>
  <si>
    <t>043-841-3080</t>
  </si>
  <si>
    <t>043-841-3081</t>
  </si>
  <si>
    <t>043-841-3082</t>
  </si>
  <si>
    <t>냉난방기설치공사</t>
  </si>
  <si>
    <t>043-841-3083</t>
  </si>
  <si>
    <t>043-841-3084</t>
  </si>
  <si>
    <t>mcc</t>
  </si>
  <si>
    <t>043-841-3085</t>
  </si>
  <si>
    <t>043-841-3086</t>
  </si>
  <si>
    <t>043-841-3087</t>
  </si>
  <si>
    <t>국가계약법 시행령 제26조 제1항 제6호 가목</t>
  </si>
  <si>
    <t>V3라이센스 구입</t>
  </si>
  <si>
    <t>소프트웨어</t>
  </si>
  <si>
    <t xml:space="preserve">  업무용  </t>
  </si>
  <si>
    <t xml:space="preserve">  개  </t>
  </si>
  <si>
    <t>안나영</t>
  </si>
  <si>
    <t>061-338-5232</t>
  </si>
  <si>
    <t>(21.1~21.10)</t>
  </si>
  <si>
    <t>영상회의 솔루션 업그레이드</t>
  </si>
  <si>
    <t>화상회의소프트웨어</t>
  </si>
  <si>
    <t xml:space="preserve"> 업무용 </t>
  </si>
  <si>
    <t>최현민</t>
  </si>
  <si>
    <t>061-338-5233</t>
  </si>
  <si>
    <t>모바일 망연계 교체</t>
  </si>
  <si>
    <t>보안소프트웨어</t>
  </si>
  <si>
    <t>2021년 업무용PC 구입</t>
  </si>
  <si>
    <t>데스크탑PC</t>
  </si>
  <si>
    <t>최석우</t>
  </si>
  <si>
    <t>061-338-5225</t>
  </si>
  <si>
    <t>MS GA, 한글 ILA, NetClient 구입</t>
  </si>
  <si>
    <t xml:space="preserve">   업무용   </t>
  </si>
  <si>
    <t xml:space="preserve">  식  </t>
  </si>
  <si>
    <t>(21.11~22.10)</t>
  </si>
  <si>
    <t>공간정보통합운영 스토리지</t>
  </si>
  <si>
    <t>스토리지</t>
  </si>
  <si>
    <t>이명수</t>
  </si>
  <si>
    <t>061-338-6911</t>
  </si>
  <si>
    <t>복합기렌탈(2021.1.1 ~2024.12.31: 3년)</t>
  </si>
  <si>
    <t>복합기</t>
  </si>
  <si>
    <t>(22.1~24.12)</t>
  </si>
  <si>
    <t>2021년 정보자원 도입(HCI)</t>
  </si>
  <si>
    <t>컴퓨터서버</t>
  </si>
  <si>
    <t>계약일부터 ~ 3년</t>
  </si>
  <si>
    <t>21.1.4 계약 완료</t>
  </si>
  <si>
    <t>기획재정부와 협상에 의한 계약을 통해 선정된 기본설계자와 계약체결</t>
  </si>
  <si>
    <t>2020년 직원 애사용품 제조구매</t>
    <phoneticPr fontId="2" type="noConversion"/>
  </si>
  <si>
    <t>일회용접시또는식기</t>
    <phoneticPr fontId="2" type="noConversion"/>
  </si>
  <si>
    <t>정성민</t>
    <phoneticPr fontId="2" type="noConversion"/>
  </si>
  <si>
    <t>061-338-6023</t>
    <phoneticPr fontId="2" type="noConversion"/>
  </si>
  <si>
    <t xml:space="preserve"> </t>
    <phoneticPr fontId="2" type="noConversion"/>
  </si>
  <si>
    <t>제8회 행복농촌 만들기 콘테스트 수상 사례집 인쇄</t>
  </si>
  <si>
    <t>서적</t>
  </si>
  <si>
    <t>홍보용</t>
  </si>
  <si>
    <t>부</t>
  </si>
  <si>
    <t>본사 지역개발지원단</t>
  </si>
  <si>
    <t>주향</t>
  </si>
  <si>
    <t>042-610-1944</t>
  </si>
  <si>
    <t>2022년 업무수첩 제작</t>
    <phoneticPr fontId="2" type="noConversion"/>
  </si>
  <si>
    <t>업무수첩</t>
    <phoneticPr fontId="2" type="noConversion"/>
  </si>
  <si>
    <t>업무용</t>
    <phoneticPr fontId="2" type="noConversion"/>
  </si>
  <si>
    <t>본사 총무인사처</t>
    <phoneticPr fontId="2" type="noConversion"/>
  </si>
  <si>
    <t>이규성</t>
    <phoneticPr fontId="2" type="noConversion"/>
  </si>
  <si>
    <t>061-338-6047</t>
    <phoneticPr fontId="2" type="noConversion"/>
  </si>
  <si>
    <t>금액 변동 가능</t>
    <phoneticPr fontId="2" type="noConversion"/>
  </si>
  <si>
    <t>본사 환경지질처</t>
    <phoneticPr fontId="2" type="noConversion"/>
  </si>
  <si>
    <t>캠프 잭슨 환경오염정화 용역</t>
    <phoneticPr fontId="2" type="noConversion"/>
  </si>
  <si>
    <t>김은진</t>
    <phoneticPr fontId="2" type="noConversion"/>
  </si>
  <si>
    <t>061-338-5785</t>
    <phoneticPr fontId="2" type="noConversion"/>
  </si>
  <si>
    <t>국가계약법 시행령 제26조에 따른 특정인에 대한 학술용역</t>
  </si>
  <si>
    <t>국가계약법 시행령 제26조 5 에 의함</t>
    <phoneticPr fontId="2" type="noConversion"/>
  </si>
  <si>
    <t>금강(2)지구 군산3 경지재정리공사</t>
    <phoneticPr fontId="2" type="noConversion"/>
  </si>
  <si>
    <t>금강사업단</t>
    <phoneticPr fontId="2" type="noConversion"/>
  </si>
  <si>
    <t>한윤종</t>
    <phoneticPr fontId="2" type="noConversion"/>
  </si>
  <si>
    <t>063-450-9952</t>
    <phoneticPr fontId="2" type="noConversion"/>
  </si>
  <si>
    <t>금강(2)지구 군산4 경지재정리공사</t>
    <phoneticPr fontId="2" type="noConversion"/>
  </si>
  <si>
    <t>금강(2)지구 춘포5 경지재정리공사</t>
    <phoneticPr fontId="2" type="noConversion"/>
  </si>
  <si>
    <t>금강(2)지구 익산1공구 춘포3 경지재정리공사</t>
    <phoneticPr fontId="2" type="noConversion"/>
  </si>
  <si>
    <t>한윤종</t>
    <phoneticPr fontId="2" type="noConversion"/>
  </si>
  <si>
    <t>063-450-9952</t>
    <phoneticPr fontId="2" type="noConversion"/>
  </si>
  <si>
    <t>금강(2)지구 익산1공구 춘포4 경지재정리공사</t>
    <phoneticPr fontId="2" type="noConversion"/>
  </si>
  <si>
    <t xml:space="preserve"> 금강(2)지구 춘포3 경지재정리사업</t>
    <phoneticPr fontId="2" type="noConversion"/>
  </si>
  <si>
    <t>금강사업단 공무부</t>
  </si>
  <si>
    <t>김정오</t>
  </si>
  <si>
    <t>063-450-9962</t>
  </si>
  <si>
    <t>금강(2)지구 춘포4 경지재정리사업</t>
    <phoneticPr fontId="2" type="noConversion"/>
  </si>
  <si>
    <t>금강(2)지구 춘포5 경지재정리사업</t>
    <phoneticPr fontId="2" type="noConversion"/>
  </si>
  <si>
    <t>금강(2)지구 군산3 경지재정리사업</t>
    <phoneticPr fontId="2" type="noConversion"/>
  </si>
  <si>
    <t>금강(2)지구 군산4 경지재정리사업</t>
    <phoneticPr fontId="2" type="noConversion"/>
  </si>
  <si>
    <t>새만금지구 산업단지 3공구 내부가토제 공사</t>
    <phoneticPr fontId="2" type="noConversion"/>
  </si>
  <si>
    <t>새만금산업단지사업단 사업관리부</t>
    <phoneticPr fontId="2" type="noConversion"/>
  </si>
  <si>
    <t>이대식</t>
    <phoneticPr fontId="2" type="noConversion"/>
  </si>
  <si>
    <t>063-450-9071</t>
    <phoneticPr fontId="2" type="noConversion"/>
  </si>
  <si>
    <t>전라북도</t>
    <phoneticPr fontId="2" type="noConversion"/>
  </si>
  <si>
    <t>새만금지구 산업단지 6공구 조성공사</t>
    <phoneticPr fontId="2" type="noConversion"/>
  </si>
  <si>
    <t>새만금지구 산업단지 6공구 매립공사</t>
    <phoneticPr fontId="2" type="noConversion"/>
  </si>
  <si>
    <t>김봉균</t>
    <phoneticPr fontId="2" type="noConversion"/>
  </si>
  <si>
    <t>063-466-8960</t>
    <phoneticPr fontId="2" type="noConversion"/>
  </si>
  <si>
    <t>새만금지구 산업단지 5공구 조성공사</t>
    <phoneticPr fontId="2" type="noConversion"/>
  </si>
  <si>
    <t>김홍중</t>
    <phoneticPr fontId="2" type="noConversion"/>
  </si>
  <si>
    <t>063-450-9074</t>
    <phoneticPr fontId="2" type="noConversion"/>
  </si>
  <si>
    <t>새만금지구 산업단지 2공구 연약지반개량공사</t>
    <phoneticPr fontId="2" type="noConversion"/>
  </si>
  <si>
    <t>새만금지구 산업단지 1공구 기반시설설치공사</t>
    <phoneticPr fontId="2" type="noConversion"/>
  </si>
  <si>
    <t>새만금지구 산업단지 1공구 기반시설전기공사</t>
    <phoneticPr fontId="2" type="noConversion"/>
  </si>
  <si>
    <t>박병규</t>
    <phoneticPr fontId="2" type="noConversion"/>
  </si>
  <si>
    <t>063-450-9079</t>
    <phoneticPr fontId="2" type="noConversion"/>
  </si>
  <si>
    <t>새만금지구 산업단지 1공구 기반시설 설치공사</t>
  </si>
  <si>
    <t>도로및포장공</t>
  </si>
  <si>
    <t>새만금산업단지사업단 사업관리부</t>
  </si>
  <si>
    <t>063-450-9071</t>
  </si>
  <si>
    <t>VR관</t>
  </si>
  <si>
    <t>우수공</t>
  </si>
  <si>
    <t>오민영</t>
    <phoneticPr fontId="2" type="noConversion"/>
  </si>
  <si>
    <t>영산강Ⅳ지구 2-3공구 토목공사</t>
    <phoneticPr fontId="2" type="noConversion"/>
  </si>
  <si>
    <t>영산강사업단 공무부</t>
    <phoneticPr fontId="2" type="noConversion"/>
  </si>
  <si>
    <t>김종희</t>
    <phoneticPr fontId="2" type="noConversion"/>
  </si>
  <si>
    <t>김종희</t>
    <phoneticPr fontId="2" type="noConversion"/>
  </si>
  <si>
    <t>061-270-6471</t>
    <phoneticPr fontId="2" type="noConversion"/>
  </si>
  <si>
    <t>변동가능</t>
    <phoneticPr fontId="2" type="noConversion"/>
  </si>
  <si>
    <t>영산강Ⅳ지구 4-2공구 토목공사</t>
    <phoneticPr fontId="2" type="noConversion"/>
  </si>
  <si>
    <t>연구양수장 4호기 전동기 보수공사</t>
    <phoneticPr fontId="2" type="noConversion"/>
  </si>
  <si>
    <t>영산강사업단 유지관리부</t>
    <phoneticPr fontId="2" type="noConversion"/>
  </si>
  <si>
    <t>임동업</t>
    <phoneticPr fontId="2" type="noConversion"/>
  </si>
  <si>
    <t>061-461-2716</t>
    <phoneticPr fontId="2" type="noConversion"/>
  </si>
  <si>
    <t>진산양수장 변압기 2차측 케이블 보수공사</t>
    <phoneticPr fontId="2" type="noConversion"/>
  </si>
  <si>
    <t>진산양수장 초음파유량계 교체공사</t>
    <phoneticPr fontId="2" type="noConversion"/>
  </si>
  <si>
    <t>신수안</t>
    <phoneticPr fontId="2" type="noConversion"/>
  </si>
  <si>
    <t>영산강Ⅲ-1지구 성산2공구 토목공사</t>
    <phoneticPr fontId="2" type="noConversion"/>
  </si>
  <si>
    <t>061-270-6471</t>
    <phoneticPr fontId="2" type="noConversion"/>
  </si>
  <si>
    <t>영산강Ⅲ-1지구 성산2공구 노하양수장 전기공사</t>
    <phoneticPr fontId="2" type="noConversion"/>
  </si>
  <si>
    <t>정용환</t>
    <phoneticPr fontId="2" type="noConversion"/>
  </si>
  <si>
    <t>061-270-6434</t>
    <phoneticPr fontId="2" type="noConversion"/>
  </si>
  <si>
    <t>영산강Ⅲ-2지구 금호2-2공구 토목공사</t>
    <phoneticPr fontId="2" type="noConversion"/>
  </si>
  <si>
    <t>영산강Ⅳ지구 3-1공구 토목공사</t>
    <phoneticPr fontId="2" type="noConversion"/>
  </si>
  <si>
    <t>영산강Ⅳ지구 4-1공구 토목공사</t>
    <phoneticPr fontId="2" type="noConversion"/>
  </si>
  <si>
    <t>영산강Ⅳ지구 5-2공구 토목공사</t>
    <phoneticPr fontId="2" type="noConversion"/>
  </si>
  <si>
    <t>영산강Ⅳ지구 5-2공구 목교양수장 전기공사</t>
    <phoneticPr fontId="2" type="noConversion"/>
  </si>
  <si>
    <t>박한석</t>
    <phoneticPr fontId="2" type="noConversion"/>
  </si>
  <si>
    <t>061-270-6414</t>
    <phoneticPr fontId="2" type="noConversion"/>
  </si>
  <si>
    <t>영산강Ⅳ지구 5-2공구 목교양수장 소방공사</t>
    <phoneticPr fontId="2" type="noConversion"/>
  </si>
  <si>
    <t>최규혁</t>
    <phoneticPr fontId="2" type="noConversion"/>
  </si>
  <si>
    <t>061-270-6438</t>
    <phoneticPr fontId="2" type="noConversion"/>
  </si>
  <si>
    <t>영산강Ⅳ지구 5-2공구 신기양수장 전기공사</t>
    <phoneticPr fontId="2" type="noConversion"/>
  </si>
  <si>
    <t>영산강Ⅳ지구 현경양수장 기계공사</t>
    <phoneticPr fontId="2" type="noConversion"/>
  </si>
  <si>
    <t>영산강Ⅳ지구 현경양수장 전기공사</t>
    <phoneticPr fontId="2" type="noConversion"/>
  </si>
  <si>
    <t>영산강Ⅲ-1지구 성산2공구 대단위농업개발사업</t>
    <phoneticPr fontId="2" type="noConversion"/>
  </si>
  <si>
    <t>신길채</t>
    <phoneticPr fontId="2" type="noConversion"/>
  </si>
  <si>
    <t>061-270-6480</t>
    <phoneticPr fontId="2" type="noConversion"/>
  </si>
  <si>
    <t xml:space="preserve">   철근원가(SD300)</t>
  </si>
  <si>
    <t>배니밸브실</t>
  </si>
  <si>
    <t>BFV(전동식,2상식)</t>
  </si>
  <si>
    <t>BFV(수동식, 2상식)</t>
  </si>
  <si>
    <t>-</t>
    <phoneticPr fontId="2" type="noConversion"/>
  </si>
  <si>
    <t>해당 규격 나라장터 미존재</t>
    <phoneticPr fontId="2" type="noConversion"/>
  </si>
  <si>
    <t>덮개</t>
  </si>
  <si>
    <t>신축관(밸브접합관)</t>
  </si>
  <si>
    <t>초음파유량계(1PATH)</t>
  </si>
  <si>
    <t>도복장강관 1수직관(B종)</t>
  </si>
  <si>
    <t>PE 직관(SDR13.6, PE100, PN12.5)</t>
  </si>
  <si>
    <t>PE 직관(SDR17, PE100, PN10)</t>
  </si>
  <si>
    <t>조립식개거(con'c수로형)</t>
  </si>
  <si>
    <t>영산강Ⅲ-2지구 금호2-2공구 대단위농업개발사업</t>
    <phoneticPr fontId="2" type="noConversion"/>
  </si>
  <si>
    <t>배수로,횡단암거</t>
    <phoneticPr fontId="2" type="noConversion"/>
  </si>
  <si>
    <t>이형철근</t>
    <phoneticPr fontId="2" type="noConversion"/>
  </si>
  <si>
    <t>양수장 송수관로</t>
    <phoneticPr fontId="2" type="noConversion"/>
  </si>
  <si>
    <t>m</t>
    <phoneticPr fontId="2" type="noConversion"/>
  </si>
  <si>
    <t>공기밸브실(강관),WFA-350A</t>
    <phoneticPr fontId="2" type="noConversion"/>
  </si>
  <si>
    <t>공기밸브실(강관),WFB-200A</t>
    <phoneticPr fontId="2" type="noConversion"/>
  </si>
  <si>
    <t>공기밸브실(강관),WFN-100A</t>
    <phoneticPr fontId="2" type="noConversion"/>
  </si>
  <si>
    <t>콘크리트호안 및옹벽블록</t>
    <phoneticPr fontId="2" type="noConversion"/>
  </si>
  <si>
    <t>배수로</t>
    <phoneticPr fontId="2" type="noConversion"/>
  </si>
  <si>
    <t>영산강Ⅳ지구 3-1공구 대단위농업개발사업</t>
    <phoneticPr fontId="2" type="noConversion"/>
  </si>
  <si>
    <t xml:space="preserve">   공기밸브실(강관)</t>
    <phoneticPr fontId="2" type="noConversion"/>
  </si>
  <si>
    <t xml:space="preserve">   통로관</t>
    <phoneticPr fontId="2" type="noConversion"/>
  </si>
  <si>
    <t xml:space="preserve">   밸브실 덮개</t>
    <phoneticPr fontId="2" type="noConversion"/>
  </si>
  <si>
    <t xml:space="preserve">   신축관(밸브접합관)</t>
    <phoneticPr fontId="2" type="noConversion"/>
  </si>
  <si>
    <t xml:space="preserve">   레미콘</t>
    <phoneticPr fontId="2" type="noConversion"/>
  </si>
  <si>
    <t xml:space="preserve">   이토밸브실(강관)</t>
    <phoneticPr fontId="2" type="noConversion"/>
  </si>
  <si>
    <t xml:space="preserve">   도복장강관 1수직관(B종)</t>
    <phoneticPr fontId="2" type="noConversion"/>
  </si>
  <si>
    <t xml:space="preserve">   PE 직관(PE100,SDR17,PN10)</t>
    <phoneticPr fontId="2" type="noConversion"/>
  </si>
  <si>
    <t xml:space="preserve">   추진관</t>
    <phoneticPr fontId="2" type="noConversion"/>
  </si>
  <si>
    <t>영산강Ⅳ지구 4-1공구 대단위농업개발사업</t>
    <phoneticPr fontId="2" type="noConversion"/>
  </si>
  <si>
    <t>양수장 구조물</t>
    <phoneticPr fontId="2" type="noConversion"/>
  </si>
  <si>
    <t>용수 조절</t>
    <phoneticPr fontId="2" type="noConversion"/>
  </si>
  <si>
    <t>신축관</t>
    <phoneticPr fontId="2" type="noConversion"/>
  </si>
  <si>
    <t>밸브접합 조절</t>
    <phoneticPr fontId="2" type="noConversion"/>
  </si>
  <si>
    <t>도복장강관 1수직관(B종)</t>
    <phoneticPr fontId="2" type="noConversion"/>
  </si>
  <si>
    <t>용수공급</t>
    <phoneticPr fontId="2" type="noConversion"/>
  </si>
  <si>
    <t>PE 직관(PE100,SDR17,PN10)</t>
    <phoneticPr fontId="2" type="noConversion"/>
  </si>
  <si>
    <t>GRP 직관(PN10)</t>
    <phoneticPr fontId="2" type="noConversion"/>
  </si>
  <si>
    <t>밸브실</t>
    <phoneticPr fontId="2" type="noConversion"/>
  </si>
  <si>
    <t>콘크리트블럭(호안용)</t>
    <phoneticPr fontId="2" type="noConversion"/>
  </si>
  <si>
    <t>호안법면 보호</t>
    <phoneticPr fontId="2" type="noConversion"/>
  </si>
  <si>
    <t>유동플랜지</t>
    <phoneticPr fontId="2" type="noConversion"/>
  </si>
  <si>
    <t>완폐식역지변</t>
    <phoneticPr fontId="2" type="noConversion"/>
  </si>
  <si>
    <t>릴리프밸브</t>
    <phoneticPr fontId="2" type="noConversion"/>
  </si>
  <si>
    <t>영산강Ⅳ지구 5-2공구 대단위농업개발사업</t>
    <phoneticPr fontId="2" type="noConversion"/>
  </si>
  <si>
    <t xml:space="preserve">   레미콘</t>
  </si>
  <si>
    <t xml:space="preserve">   PE 직관(PE100,SDR13.6,PN12.5)</t>
  </si>
  <si>
    <t xml:space="preserve">   이토밸브실(강관)</t>
  </si>
  <si>
    <t>추진관</t>
  </si>
  <si>
    <t xml:space="preserve">   BFV(수동,수직2상식,Single Disk)</t>
  </si>
  <si>
    <t xml:space="preserve">   스루스밸브(수동, 수직2상식)</t>
  </si>
  <si>
    <t xml:space="preserve">   소프트실 제수밸브(급속공기변용)</t>
  </si>
  <si>
    <t xml:space="preserve">   급속공기밸브</t>
  </si>
  <si>
    <t xml:space="preserve">   신축관(밸브접합관)</t>
  </si>
  <si>
    <t>영산강Ⅳ지구 현경양수장 지급자재</t>
    <phoneticPr fontId="2" type="noConversion"/>
  </si>
  <si>
    <t>유입변압기</t>
    <phoneticPr fontId="2" type="noConversion"/>
  </si>
  <si>
    <t>변압</t>
    <phoneticPr fontId="2" type="noConversion"/>
  </si>
  <si>
    <t>영산강사업단 시설운영부</t>
    <phoneticPr fontId="2" type="noConversion"/>
  </si>
  <si>
    <t>박한석</t>
    <phoneticPr fontId="2" type="noConversion"/>
  </si>
  <si>
    <t>061-270-6414</t>
    <phoneticPr fontId="2" type="noConversion"/>
  </si>
  <si>
    <t>시설물의 안전 및 유지관리에 관한 특별법 제6조</t>
    <phoneticPr fontId="2" type="noConversion"/>
  </si>
  <si>
    <t>종전부동산 고색2지구 도시시설계획사업 전기공사</t>
  </si>
  <si>
    <t>토지개발사업단 토지개발부</t>
    <phoneticPr fontId="2" type="noConversion"/>
  </si>
  <si>
    <t>이철우</t>
  </si>
  <si>
    <t>031-299-7817</t>
  </si>
  <si>
    <t>종전부동산 망포지구 도시시설계획사업 전기공사</t>
  </si>
  <si>
    <t>종전부동산 고색2지구 도시시설계획사업 통신공사</t>
  </si>
  <si>
    <t>종전부동산 서호지구 도시시설계획사업 통신공사</t>
  </si>
  <si>
    <t>종전부동산 망포지구 도시시설계획사업 통신공사</t>
  </si>
  <si>
    <t>화옹지구 4공구 대단위농업개발사업 토목공사(에코팜랜드)</t>
    <phoneticPr fontId="2" type="noConversion"/>
  </si>
  <si>
    <t>화안사업단 공무부</t>
    <phoneticPr fontId="2" type="noConversion"/>
  </si>
  <si>
    <t>이지엽</t>
    <phoneticPr fontId="2" type="noConversion"/>
  </si>
  <si>
    <t>031-412-1459</t>
    <phoneticPr fontId="2" type="noConversion"/>
  </si>
  <si>
    <t>화옹지구 5공구 대단위농업개발사업 토목공사</t>
    <phoneticPr fontId="2" type="noConversion"/>
  </si>
  <si>
    <t>031-412-1460</t>
  </si>
  <si>
    <t>화옹지구 8공구 대단위농업개발사업 토목공사</t>
    <phoneticPr fontId="2" type="noConversion"/>
  </si>
  <si>
    <t>031-412-1461</t>
  </si>
  <si>
    <t>화옹지구 4공구 전기공사(맨홀펌프 등)</t>
    <phoneticPr fontId="2" type="noConversion"/>
  </si>
  <si>
    <t>031-412-1462</t>
  </si>
  <si>
    <t>화옹지구 대단위농업개발사업 4공구(에코팜랜드) 토목공사 (8차년도)</t>
    <phoneticPr fontId="2" type="noConversion"/>
  </si>
  <si>
    <t>혼합골재(순환골재)</t>
  </si>
  <si>
    <t>뒷채움</t>
    <phoneticPr fontId="2" type="noConversion"/>
  </si>
  <si>
    <t>박주홍</t>
    <phoneticPr fontId="2" type="noConversion"/>
  </si>
  <si>
    <t>0.31-355-5196</t>
    <phoneticPr fontId="2" type="noConversion"/>
  </si>
  <si>
    <t>구조물</t>
    <phoneticPr fontId="2" type="noConversion"/>
  </si>
  <si>
    <t>철근SD300</t>
    <phoneticPr fontId="2" type="noConversion"/>
  </si>
  <si>
    <t>철근SD400</t>
    <phoneticPr fontId="2" type="noConversion"/>
  </si>
  <si>
    <t>파형강판교설치(1교)</t>
  </si>
  <si>
    <t>교량</t>
    <phoneticPr fontId="2" type="noConversion"/>
  </si>
  <si>
    <t>상수</t>
    <phoneticPr fontId="2" type="noConversion"/>
  </si>
  <si>
    <t>철개(뚜껑)</t>
  </si>
  <si>
    <t>오수</t>
    <phoneticPr fontId="2" type="noConversion"/>
  </si>
  <si>
    <t>PE직관(PE100,SDR17,PN10)</t>
    <phoneticPr fontId="2" type="noConversion"/>
  </si>
  <si>
    <t>화옹지구 대단위농업개발사업 5공구 토목공사</t>
    <phoneticPr fontId="2" type="noConversion"/>
  </si>
  <si>
    <t>최인규</t>
    <phoneticPr fontId="2" type="noConversion"/>
  </si>
  <si>
    <t>031-357-4904</t>
    <phoneticPr fontId="2" type="noConversion"/>
  </si>
  <si>
    <t>PE직관(PE100,SDR26)</t>
  </si>
  <si>
    <t>폴리에틸렌피복강관(수도용)</t>
  </si>
  <si>
    <t>수문,문틀,전동권양기</t>
  </si>
  <si>
    <t>강관직관(B종)</t>
  </si>
  <si>
    <t>모래</t>
  </si>
  <si>
    <t>버터플라이밸브(수동이상식)</t>
  </si>
  <si>
    <t>일체형밸브실</t>
  </si>
  <si>
    <t>휠타매트(부직포)</t>
  </si>
  <si>
    <t>화옹지구 대단위농업개발사업 8공구 토목공사</t>
  </si>
  <si>
    <t>고한구</t>
    <phoneticPr fontId="2" type="noConversion"/>
  </si>
  <si>
    <t>031-351-5843</t>
    <phoneticPr fontId="2" type="noConversion"/>
  </si>
  <si>
    <t>포장</t>
    <phoneticPr fontId="2" type="noConversion"/>
  </si>
  <si>
    <t>식생환경블록</t>
  </si>
  <si>
    <t>4014178401
4014178402</t>
    <phoneticPr fontId="2" type="noConversion"/>
  </si>
  <si>
    <t>인양문비;운반설치비포함</t>
    <phoneticPr fontId="2" type="noConversion"/>
  </si>
  <si>
    <t>순환골재</t>
    <phoneticPr fontId="2" type="noConversion"/>
  </si>
  <si>
    <t>수중모터펌프(배수용)</t>
    <phoneticPr fontId="2" type="noConversion"/>
  </si>
  <si>
    <t>전동식접형변(수평2상식,10㎏f/㎠)</t>
    <phoneticPr fontId="2" type="noConversion"/>
  </si>
  <si>
    <t>초음파다회선유량계</t>
    <phoneticPr fontId="2" type="noConversion"/>
  </si>
  <si>
    <t>국가계약법 시행령 제26조 제6항</t>
    <phoneticPr fontId="2" type="noConversion"/>
  </si>
  <si>
    <t>서산A간척지 재정비사업 6공구 토목공사</t>
  </si>
  <si>
    <t>천수만사업단 유지관리부</t>
  </si>
  <si>
    <t>조연민</t>
  </si>
  <si>
    <t>041-630-5853</t>
  </si>
  <si>
    <t>보령지구 국가방조제개보수사업 토목공사</t>
  </si>
  <si>
    <t>임지안</t>
  </si>
  <si>
    <t>041-630-5846</t>
  </si>
  <si>
    <t>홍보지구 천북공구 토목공사</t>
    <phoneticPr fontId="2" type="noConversion"/>
  </si>
  <si>
    <t>류범희</t>
    <phoneticPr fontId="2" type="noConversion"/>
  </si>
  <si>
    <t>041-630-5823</t>
    <phoneticPr fontId="2" type="noConversion"/>
  </si>
  <si>
    <t>홍보지구 은하공구 토목공사</t>
    <phoneticPr fontId="2" type="noConversion"/>
  </si>
  <si>
    <t>서산A간척지 재정비사업 4공구 토목공사</t>
  </si>
  <si>
    <t>서산A간척지 재정비사업 5공구 토목공사</t>
  </si>
  <si>
    <t>서산A간척지 재정비사업 4공구 전기공사</t>
  </si>
  <si>
    <t>석포1지구 수리시설개보수 토목공사</t>
  </si>
  <si>
    <t>전완진</t>
  </si>
  <si>
    <t>041-630-5845</t>
  </si>
  <si>
    <t>천북공구 토목공사 버터플라이밸브</t>
    <phoneticPr fontId="2" type="noConversion"/>
  </si>
  <si>
    <t>버터플라이밸브</t>
    <phoneticPr fontId="2" type="noConversion"/>
  </si>
  <si>
    <t>용배수로</t>
    <phoneticPr fontId="2" type="noConversion"/>
  </si>
  <si>
    <t>대</t>
    <phoneticPr fontId="2" type="noConversion"/>
  </si>
  <si>
    <t>천수만사업단 사업운영부</t>
    <phoneticPr fontId="2" type="noConversion"/>
  </si>
  <si>
    <t>류범희</t>
    <phoneticPr fontId="2" type="noConversion"/>
  </si>
  <si>
    <t>041-630-5823</t>
    <phoneticPr fontId="2" type="noConversion"/>
  </si>
  <si>
    <t>천북공구 토목공사 제수밸브</t>
    <phoneticPr fontId="2" type="noConversion"/>
  </si>
  <si>
    <t>제수밸브</t>
    <phoneticPr fontId="2" type="noConversion"/>
  </si>
  <si>
    <t>본</t>
    <phoneticPr fontId="2" type="noConversion"/>
  </si>
  <si>
    <t>천북공구 토목공사 유량계</t>
    <phoneticPr fontId="2" type="noConversion"/>
  </si>
  <si>
    <t>유량계</t>
    <phoneticPr fontId="2" type="noConversion"/>
  </si>
  <si>
    <t>천북공구 토목공사 유리섬유복합관</t>
    <phoneticPr fontId="2" type="noConversion"/>
  </si>
  <si>
    <t>유리섬유복합관</t>
    <phoneticPr fontId="2" type="noConversion"/>
  </si>
  <si>
    <t>m</t>
    <phoneticPr fontId="2" type="noConversion"/>
  </si>
  <si>
    <t>천북공구 토목공사 유리섬유복합관 이음관</t>
    <phoneticPr fontId="2" type="noConversion"/>
  </si>
  <si>
    <t>이음관</t>
    <phoneticPr fontId="2" type="noConversion"/>
  </si>
  <si>
    <t>PE관</t>
    <phoneticPr fontId="2" type="noConversion"/>
  </si>
  <si>
    <t>천북공구 토목공사 레미콘</t>
    <phoneticPr fontId="2" type="noConversion"/>
  </si>
  <si>
    <t>레미콘</t>
    <phoneticPr fontId="2" type="noConversion"/>
  </si>
  <si>
    <t>㎥</t>
    <phoneticPr fontId="2" type="noConversion"/>
  </si>
  <si>
    <t>은하공구 토목공사 버터플라이밸브</t>
    <phoneticPr fontId="2" type="noConversion"/>
  </si>
  <si>
    <t>황광하</t>
    <phoneticPr fontId="2" type="noConversion"/>
  </si>
  <si>
    <t>041-641-8855</t>
    <phoneticPr fontId="2" type="noConversion"/>
  </si>
  <si>
    <t>은하공구 토목공사 유량계</t>
    <phoneticPr fontId="2" type="noConversion"/>
  </si>
  <si>
    <t>은하공구 토목공사 유리섬유복합관</t>
    <phoneticPr fontId="2" type="noConversion"/>
  </si>
  <si>
    <t>은하공구 토목공사 유리섬유복합관 이음관</t>
    <phoneticPr fontId="2" type="noConversion"/>
  </si>
  <si>
    <t>은하공구 토목공사 PE관</t>
    <phoneticPr fontId="2" type="noConversion"/>
  </si>
  <si>
    <t>은하공구 토목공사 레미콘</t>
    <phoneticPr fontId="2" type="noConversion"/>
  </si>
  <si>
    <t>서산A지구 농업기반시설 재정비사업 5공구 토목공사</t>
  </si>
  <si>
    <t>양준석</t>
  </si>
  <si>
    <t>041-630-5858</t>
  </si>
  <si>
    <t>환경생태수로관</t>
  </si>
  <si>
    <t>암거수로관</t>
  </si>
  <si>
    <t>렉크바일체식문비(전동)</t>
  </si>
  <si>
    <t>식생매트</t>
  </si>
  <si>
    <t>강널말뚝</t>
  </si>
  <si>
    <t>지수대책</t>
  </si>
  <si>
    <t>재난안전종합상황실 상황판(DLP) 구매 설치</t>
    <phoneticPr fontId="2" type="noConversion"/>
  </si>
  <si>
    <t>영상정보디스플레이장치</t>
    <phoneticPr fontId="2" type="noConversion"/>
  </si>
  <si>
    <t>상황판</t>
    <phoneticPr fontId="2" type="noConversion"/>
  </si>
  <si>
    <t>미정</t>
    <phoneticPr fontId="2" type="noConversion"/>
  </si>
  <si>
    <t>면</t>
    <phoneticPr fontId="2" type="noConversion"/>
  </si>
  <si>
    <t>홍준호</t>
    <phoneticPr fontId="2" type="noConversion"/>
  </si>
  <si>
    <t>061-338-6713</t>
    <phoneticPr fontId="2" type="noConversion"/>
  </si>
  <si>
    <t>고성 광역 해양관광복합지구조성사업 오션에비뉴 건축공사</t>
  </si>
  <si>
    <t>강원지역본부 영북지사 어촌수산부</t>
  </si>
  <si>
    <t>함동한</t>
  </si>
  <si>
    <t>033-630-0106</t>
  </si>
  <si>
    <t>고성 광역 해양관광복합지구조성사업 토목공사</t>
  </si>
  <si>
    <t>쌍천지구 재해위험지역정비사업</t>
  </si>
  <si>
    <t>석준기</t>
  </si>
  <si>
    <t>033-630-0109</t>
  </si>
  <si>
    <t>토성지구 다목적농촌용수개발사업</t>
  </si>
  <si>
    <t>68해일 신촌마을 농어촌취약지역 생활여건개조사업 건축,토목공사</t>
  </si>
  <si>
    <t>오상배</t>
  </si>
  <si>
    <t>033-630-0137</t>
  </si>
  <si>
    <t>사천리 창조적마을만들기사업 건축공사</t>
  </si>
  <si>
    <t>사천리 창조적마을만들기사업 전기공사</t>
  </si>
  <si>
    <t>이무재</t>
  </si>
  <si>
    <t>033-630-0143</t>
  </si>
  <si>
    <t>반암항 어촌뉴딜300사업 토목건축공사</t>
  </si>
  <si>
    <t>동막4리 마을만들기사업 조경공사</t>
  </si>
  <si>
    <t>강원지역본부 강릉지사 지역개발부부</t>
  </si>
  <si>
    <t>김관호</t>
  </si>
  <si>
    <t>033-650-3222</t>
  </si>
  <si>
    <t>후진광진항 어촌뉴딜300사업 건축토목공사</t>
  </si>
  <si>
    <t>강원지역본부 강릉지사 지역개발부</t>
  </si>
  <si>
    <t>전종필</t>
  </si>
  <si>
    <t>033-650-3251</t>
  </si>
  <si>
    <t>북동리 마을만들기사업 건축기계공사</t>
  </si>
  <si>
    <t>박조동</t>
  </si>
  <si>
    <t>033-650-3254</t>
  </si>
  <si>
    <t>북동리 마을만들기사업 전기공사</t>
  </si>
  <si>
    <t>북동리 마을만들기사업 통신공사</t>
  </si>
  <si>
    <t>조산지구 배수개선사업 토목공사</t>
  </si>
  <si>
    <t>포매리 마을만들기사업</t>
  </si>
  <si>
    <t>033-630-0135</t>
  </si>
  <si>
    <t>잔교리 마을만들기사업</t>
  </si>
  <si>
    <t>고성군 초도리 노후저수지보수보강사업 토목공사</t>
  </si>
  <si>
    <t>화곡지구 다목적농촌용수개발사업</t>
  </si>
  <si>
    <t>심종명</t>
  </si>
  <si>
    <t>033-630-0139</t>
  </si>
  <si>
    <t>송강지구 수리시설개보수사업</t>
  </si>
  <si>
    <t>양양지구 수리시설개보수사업</t>
  </si>
  <si>
    <t>전계만</t>
  </si>
  <si>
    <t>033-630-0140</t>
  </si>
  <si>
    <t>설악지구 수리시설개보수사업</t>
  </si>
  <si>
    <t>속초 하수처리장 분뇨처리시설 개량사업</t>
  </si>
  <si>
    <t>최종식</t>
  </si>
  <si>
    <t>033-630-0141</t>
  </si>
  <si>
    <t>아야진항어촌테마마을조성사업</t>
  </si>
  <si>
    <t>현내면 평화지역경관조성사업</t>
  </si>
  <si>
    <t>오봉지구 수리시설개보수사업 기계공사</t>
  </si>
  <si>
    <t>강원지역본부 강릉지사 수자원관리부</t>
  </si>
  <si>
    <t>최승국</t>
  </si>
  <si>
    <t>033-650-3219</t>
  </si>
  <si>
    <t>두타권역 창조적마을만들기사업 토목건축공사</t>
  </si>
  <si>
    <t>동막4리 마을만들기사업 건축공사</t>
  </si>
  <si>
    <t>근덕면 농촌중심지 토목건축공사</t>
  </si>
  <si>
    <t>어달항 어촌뉴딜300 토목공사</t>
  </si>
  <si>
    <t>어달항 어촌뉴딜300 건축공사</t>
  </si>
  <si>
    <t>송암리 마을만들기 건축공사</t>
  </si>
  <si>
    <t>오봉지구 수리시설개보수사업 토목건축공사</t>
  </si>
  <si>
    <t>김진훈</t>
  </si>
  <si>
    <t>033-650-3252</t>
  </si>
  <si>
    <t>오봉2지구 수리시설개보수사업 토목공사</t>
  </si>
  <si>
    <t>강릉생활용수개발사업 토목공사</t>
  </si>
  <si>
    <t>강릉생활용수개발사업 전기공사</t>
  </si>
  <si>
    <t>주문진지구 배수개선사업 토목공사</t>
  </si>
  <si>
    <t>반종혁</t>
  </si>
  <si>
    <t>033-650-3255</t>
  </si>
  <si>
    <t>신왕지구수리시설개보수사업 토목공사</t>
  </si>
  <si>
    <t>김남욱</t>
  </si>
  <si>
    <t>033-650-3256</t>
  </si>
  <si>
    <t>오봉지구 수리시설개보수사업 전기공사</t>
  </si>
  <si>
    <t>소순배</t>
  </si>
  <si>
    <t>033-650-3271</t>
  </si>
  <si>
    <t>언별저수지 용수확보사업(1차분) 관급자재</t>
  </si>
  <si>
    <t>오봉2지구 수리시설개보수사업 관급자재</t>
  </si>
  <si>
    <t>강릉 생활용수개발사업 토목공사 관급자재</t>
  </si>
  <si>
    <t>주철관</t>
  </si>
  <si>
    <t>수도관</t>
  </si>
  <si>
    <t>전동이상식 콘밸브</t>
  </si>
  <si>
    <t>최수연</t>
  </si>
  <si>
    <t>033-650-3276</t>
  </si>
  <si>
    <t>국가계약법 시행령 제26조 제1항 제5호 가목</t>
    <phoneticPr fontId="2" type="noConversion"/>
  </si>
  <si>
    <t>국가계약법 시행령 제26조 제1항 제5호 가목</t>
    <phoneticPr fontId="2" type="noConversion"/>
  </si>
  <si>
    <t>경남지역본부 그린에너지부</t>
    <phoneticPr fontId="2" type="noConversion"/>
  </si>
  <si>
    <t>김선갑</t>
    <phoneticPr fontId="2" type="noConversion"/>
  </si>
  <si>
    <t>055-269-9371</t>
    <phoneticPr fontId="2" type="noConversion"/>
  </si>
  <si>
    <t>비협정</t>
    <phoneticPr fontId="2" type="noConversion"/>
  </si>
  <si>
    <t>자체조달</t>
    <phoneticPr fontId="2" type="noConversion"/>
  </si>
  <si>
    <t>자체조달</t>
    <phoneticPr fontId="2" type="noConversion"/>
  </si>
  <si>
    <t>울산광역시</t>
  </si>
  <si>
    <t>경남지역본부 울산지사 지역개발부</t>
    <phoneticPr fontId="2" type="noConversion"/>
  </si>
  <si>
    <t>안영대</t>
    <phoneticPr fontId="2" type="noConversion"/>
  </si>
  <si>
    <t>052-290-5316</t>
    <phoneticPr fontId="2" type="noConversion"/>
  </si>
  <si>
    <t>20 기장군 노후저수지 4차정비 토목공사</t>
    <phoneticPr fontId="2" type="noConversion"/>
  </si>
  <si>
    <t>20 기장군 노후저수지 5차정비 토목공사</t>
    <phoneticPr fontId="2" type="noConversion"/>
  </si>
  <si>
    <t>양식장 친환경에너지보급(해수열히트펌프)</t>
    <phoneticPr fontId="2" type="noConversion"/>
  </si>
  <si>
    <t>김삼수</t>
    <phoneticPr fontId="2" type="noConversion"/>
  </si>
  <si>
    <t>052-290-5312</t>
    <phoneticPr fontId="2" type="noConversion"/>
  </si>
  <si>
    <t>창평지구 수리시설개보수사업 토목공사</t>
    <phoneticPr fontId="2" type="noConversion"/>
  </si>
  <si>
    <t>제한경쟁</t>
    <phoneticPr fontId="2" type="noConversion"/>
  </si>
  <si>
    <t>최규환</t>
    <phoneticPr fontId="2" type="noConversion"/>
  </si>
  <si>
    <t>052-290-5314</t>
    <phoneticPr fontId="2" type="noConversion"/>
  </si>
  <si>
    <t>동삼지구 배수개선공사 토목건축공사</t>
    <phoneticPr fontId="2" type="noConversion"/>
  </si>
  <si>
    <t>당사어물항 어촌뉴딜300사업 토목건축공사</t>
    <phoneticPr fontId="2" type="noConversion"/>
  </si>
  <si>
    <t>주전항 어촌뉴딜300사업 토목건축공사</t>
    <phoneticPr fontId="2" type="noConversion"/>
  </si>
  <si>
    <t>우가항 어촌뉴딜300사업 토목건축공사</t>
    <phoneticPr fontId="2" type="noConversion"/>
  </si>
  <si>
    <t>울주형스마트팜 기반조성공사</t>
    <phoneticPr fontId="2" type="noConversion"/>
  </si>
  <si>
    <t>대현지구 취약지역생활여건개조사업 토목건축공사</t>
    <phoneticPr fontId="2" type="noConversion"/>
  </si>
  <si>
    <t>임지건</t>
    <phoneticPr fontId="2" type="noConversion"/>
  </si>
  <si>
    <t>052-290-5304</t>
    <phoneticPr fontId="2" type="noConversion"/>
  </si>
  <si>
    <t>서하지구 취약지역생활여건개조사업 토목건축공사</t>
    <phoneticPr fontId="2" type="noConversion"/>
  </si>
  <si>
    <t>김성엽</t>
    <phoneticPr fontId="2" type="noConversion"/>
  </si>
  <si>
    <t>052-290-5313</t>
    <phoneticPr fontId="2" type="noConversion"/>
  </si>
  <si>
    <t>응석지구 수리시설개보수사업</t>
    <phoneticPr fontId="2" type="noConversion"/>
  </si>
  <si>
    <t>경남지역본부 진주산청지사 수자원관리부</t>
    <phoneticPr fontId="2" type="noConversion"/>
  </si>
  <si>
    <t>강성민</t>
    <phoneticPr fontId="2" type="noConversion"/>
  </si>
  <si>
    <t>055-760-2553</t>
    <phoneticPr fontId="2" type="noConversion"/>
  </si>
  <si>
    <t>대천지구 수리시설개보수사업</t>
    <phoneticPr fontId="2" type="noConversion"/>
  </si>
  <si>
    <t>신당지구 수리시설개보수사업</t>
    <phoneticPr fontId="2" type="noConversion"/>
  </si>
  <si>
    <t>경남지역본부 진주산청지사 지역개발부</t>
    <phoneticPr fontId="2" type="noConversion"/>
  </si>
  <si>
    <t>류창현</t>
    <phoneticPr fontId="2" type="noConversion"/>
  </si>
  <si>
    <t>055-760-2583</t>
    <phoneticPr fontId="2" type="noConversion"/>
  </si>
  <si>
    <t>00112312341234123</t>
    <phoneticPr fontId="2" type="noConversion"/>
  </si>
  <si>
    <t>양경철</t>
    <phoneticPr fontId="2" type="noConversion"/>
  </si>
  <si>
    <t>055-269-9374</t>
    <phoneticPr fontId="2" type="noConversion"/>
  </si>
  <si>
    <t>인보두산지구 수리시설개보수 토목공사</t>
  </si>
  <si>
    <t>경남지역본부 울산지사 지역개발부</t>
  </si>
  <si>
    <t>안영대</t>
  </si>
  <si>
    <t>052-290-5316</t>
  </si>
  <si>
    <t>좌광천상류생태하천 토목공사</t>
  </si>
  <si>
    <t>좌광천상류생태하천 전기공사</t>
  </si>
  <si>
    <t>향산지구 취약지역 생활여건개조사업 토목건축공사</t>
  </si>
  <si>
    <t>김성엽</t>
  </si>
  <si>
    <t>052-290-5313</t>
  </si>
  <si>
    <t>문죽지구 수리시설개보수사업 토목공사</t>
  </si>
  <si>
    <t>최규환</t>
  </si>
  <si>
    <t>052-290-5314</t>
  </si>
  <si>
    <t>복안삼남지구 수리시설개보수사업 토목공사</t>
  </si>
  <si>
    <t>임지건</t>
  </si>
  <si>
    <t>052-290-5304</t>
  </si>
  <si>
    <t>정평 마을만들기사업 건축공사</t>
    <phoneticPr fontId="2" type="noConversion"/>
  </si>
  <si>
    <t>055-760-2598</t>
    <phoneticPr fontId="2" type="noConversion"/>
  </si>
  <si>
    <t>발산용암지구 수리시설개보수사업</t>
    <phoneticPr fontId="2" type="noConversion"/>
  </si>
  <si>
    <t>00112312341234123</t>
    <phoneticPr fontId="2" type="noConversion"/>
  </si>
  <si>
    <t>강성민</t>
    <phoneticPr fontId="2" type="noConversion"/>
  </si>
  <si>
    <t>055-760-2553</t>
    <phoneticPr fontId="2" type="noConversion"/>
  </si>
  <si>
    <t>배양지구 수리시설개보수사업</t>
    <phoneticPr fontId="2" type="noConversion"/>
  </si>
  <si>
    <t>00112312341234123</t>
    <phoneticPr fontId="2" type="noConversion"/>
  </si>
  <si>
    <t>강성민</t>
    <phoneticPr fontId="2" type="noConversion"/>
  </si>
  <si>
    <t>055-760-2553</t>
    <phoneticPr fontId="2" type="noConversion"/>
  </si>
  <si>
    <t>좌광천상류생태하천조성사업</t>
  </si>
  <si>
    <t>인보두산지구 수리시설개보수사업 토목공사</t>
  </si>
  <si>
    <t>발산용암지구 수리시설개보수사업</t>
    <phoneticPr fontId="2" type="noConversion"/>
  </si>
  <si>
    <t>레미콘</t>
    <phoneticPr fontId="2" type="noConversion"/>
  </si>
  <si>
    <t>방수로</t>
    <phoneticPr fontId="2" type="noConversion"/>
  </si>
  <si>
    <t>㎥</t>
    <phoneticPr fontId="2" type="noConversion"/>
  </si>
  <si>
    <t>경남지역본부 진주산청지사 수자원관리부</t>
    <phoneticPr fontId="2" type="noConversion"/>
  </si>
  <si>
    <t>강성민</t>
    <phoneticPr fontId="2" type="noConversion"/>
  </si>
  <si>
    <t>055-760-2553</t>
    <phoneticPr fontId="2" type="noConversion"/>
  </si>
  <si>
    <t>발산용암지구 수리시설개보수사업</t>
    <phoneticPr fontId="2" type="noConversion"/>
  </si>
  <si>
    <t>배양지구 수리시설개보수사업</t>
    <phoneticPr fontId="2" type="noConversion"/>
  </si>
  <si>
    <t>용수로</t>
    <phoneticPr fontId="2" type="noConversion"/>
  </si>
  <si>
    <t>전남지역본부 광주지사 지역개발부</t>
    <phoneticPr fontId="2" type="noConversion"/>
  </si>
  <si>
    <t>손관철</t>
    <phoneticPr fontId="2" type="noConversion"/>
  </si>
  <si>
    <t>062-380-8642</t>
    <phoneticPr fontId="2" type="noConversion"/>
  </si>
  <si>
    <t>용두지구 용배수로 수리시설개보수사업 토목공사</t>
    <phoneticPr fontId="2" type="noConversion"/>
  </si>
  <si>
    <t>대산지구 용배수로 수리시설개보수사업 토목공사</t>
    <phoneticPr fontId="2" type="noConversion"/>
  </si>
  <si>
    <t>민동석</t>
    <phoneticPr fontId="2" type="noConversion"/>
  </si>
  <si>
    <t>062-380-8648</t>
    <phoneticPr fontId="2" type="noConversion"/>
  </si>
  <si>
    <t>고룡비아지구 수원공 수리시설개보수사업 토목공사</t>
    <phoneticPr fontId="2" type="noConversion"/>
  </si>
  <si>
    <t>서기창</t>
    <phoneticPr fontId="2" type="noConversion"/>
  </si>
  <si>
    <t>062-380-8644</t>
    <phoneticPr fontId="2" type="noConversion"/>
  </si>
  <si>
    <t>본량지구 배수개선사업</t>
    <phoneticPr fontId="2" type="noConversion"/>
  </si>
  <si>
    <t>수로관</t>
    <phoneticPr fontId="2" type="noConversion"/>
  </si>
  <si>
    <t>본</t>
    <phoneticPr fontId="2" type="noConversion"/>
  </si>
  <si>
    <t>철근</t>
    <phoneticPr fontId="2" type="noConversion"/>
  </si>
  <si>
    <t>EBS-C(네트워크 버전)연간사용권 구매</t>
  </si>
  <si>
    <t>산업관리소프트웨어</t>
  </si>
  <si>
    <t>본사 기반사업처 (기후변화대응부)</t>
    <phoneticPr fontId="2" type="noConversion"/>
  </si>
  <si>
    <t>윤석종</t>
  </si>
  <si>
    <t>061-338-6571</t>
  </si>
  <si>
    <t>국가계약법 시행령 제26조 제1항 제2호 '사'목</t>
  </si>
  <si>
    <t>사면안전 및 침투해석 프로그램(Geo-Studio) 구매</t>
  </si>
  <si>
    <t>데이터베이스관리소프트웨어</t>
  </si>
  <si>
    <t>061-338-6573</t>
  </si>
  <si>
    <t>대체캐드(ZWCAD)시스템 라이선스 구매</t>
  </si>
  <si>
    <t>그래픽소프트웨어</t>
  </si>
  <si>
    <t>061-338-6572</t>
  </si>
  <si>
    <t>중앙조달</t>
    <phoneticPr fontId="2" type="noConversion"/>
  </si>
  <si>
    <t>국가계약법 시행령 제26조 제1항 제5호 가목</t>
    <phoneticPr fontId="2" type="noConversion"/>
  </si>
  <si>
    <t>수자원시스템 방화벽 등 통신장비 도입</t>
  </si>
  <si>
    <t>정보통신</t>
  </si>
  <si>
    <t>본사 수자원관리처</t>
  </si>
  <si>
    <t>유수경</t>
  </si>
  <si>
    <t>061-338-5592</t>
  </si>
  <si>
    <t>타 부서와 통합발주</t>
  </si>
  <si>
    <t>농어촌지하수관측망 수집서버 구입</t>
  </si>
  <si>
    <t>x86 서버</t>
  </si>
  <si>
    <t>조정환</t>
  </si>
  <si>
    <t>061-338-5596</t>
  </si>
  <si>
    <t>일반</t>
    <phoneticPr fontId="2" type="noConversion"/>
  </si>
  <si>
    <t>일반용역</t>
    <phoneticPr fontId="2" type="noConversion"/>
  </si>
  <si>
    <t>비협정</t>
    <phoneticPr fontId="2" type="noConversion"/>
  </si>
  <si>
    <t>일반</t>
    <phoneticPr fontId="2" type="noConversion"/>
  </si>
  <si>
    <t>일반용역</t>
    <phoneticPr fontId="2" type="noConversion"/>
  </si>
  <si>
    <t>수의</t>
    <phoneticPr fontId="2" type="noConversion"/>
  </si>
  <si>
    <t>자체조달</t>
    <phoneticPr fontId="2" type="noConversion"/>
  </si>
  <si>
    <t>자동화시스템</t>
    <phoneticPr fontId="2" type="noConversion"/>
  </si>
  <si>
    <t>064-750-8834</t>
    <phoneticPr fontId="2" type="noConversion"/>
  </si>
  <si>
    <t>수산리 창조적마을만들기사업 건축공사</t>
    <phoneticPr fontId="2" type="noConversion"/>
  </si>
  <si>
    <t>제주특별자치도</t>
    <phoneticPr fontId="2" type="noConversion"/>
  </si>
  <si>
    <t>제주지역본부 사업계획부</t>
    <phoneticPr fontId="2" type="noConversion"/>
  </si>
  <si>
    <t>김요한</t>
    <phoneticPr fontId="2" type="noConversion"/>
  </si>
  <si>
    <t>064-750-8842</t>
    <phoneticPr fontId="2" type="noConversion"/>
  </si>
  <si>
    <t>수산리 창조적마을만들기사업 소방공사</t>
    <phoneticPr fontId="2" type="noConversion"/>
  </si>
  <si>
    <t>수산리 창조적마을만들기사업 전기공사</t>
    <phoneticPr fontId="2" type="noConversion"/>
  </si>
  <si>
    <t>수산리 창조적마을만들기사업 통신공사</t>
    <phoneticPr fontId="2" type="noConversion"/>
  </si>
  <si>
    <t>064-750-8872</t>
    <phoneticPr fontId="2" type="noConversion"/>
  </si>
  <si>
    <t>-</t>
    <phoneticPr fontId="2" type="noConversion"/>
  </si>
  <si>
    <t>전남지역본부 해남완도지사 지역개발부</t>
    <phoneticPr fontId="2" type="noConversion"/>
  </si>
  <si>
    <t>전남지역본부 해남완도지사 지역개발부</t>
    <phoneticPr fontId="2" type="noConversion"/>
  </si>
  <si>
    <t>전남지역본부 고흥지사 지역개발부</t>
    <phoneticPr fontId="2" type="noConversion"/>
  </si>
  <si>
    <t>전남지역본부 고흥지사 지역개발부</t>
    <phoneticPr fontId="2" type="noConversion"/>
  </si>
  <si>
    <t>새만금사업단 조사설계부</t>
    <phoneticPr fontId="2" type="noConversion"/>
  </si>
  <si>
    <t>배장우</t>
    <phoneticPr fontId="2" type="noConversion"/>
  </si>
  <si>
    <t>063-540-5831</t>
    <phoneticPr fontId="2" type="noConversion"/>
  </si>
  <si>
    <t>새만금 농생명용지 3공구</t>
    <phoneticPr fontId="2" type="noConversion"/>
  </si>
  <si>
    <t>조효근</t>
    <phoneticPr fontId="2" type="noConversion"/>
  </si>
  <si>
    <t>063-540-5834</t>
    <phoneticPr fontId="2" type="noConversion"/>
  </si>
  <si>
    <t>새만금 농생명용지 6-2공구 조성공사</t>
    <phoneticPr fontId="2" type="noConversion"/>
  </si>
  <si>
    <t>새만금방조제 해,호측 피복석 보수공사</t>
    <phoneticPr fontId="2" type="noConversion"/>
  </si>
  <si>
    <t>새만금사업단 유지관리부</t>
    <phoneticPr fontId="2" type="noConversion"/>
  </si>
  <si>
    <t>김진범</t>
    <phoneticPr fontId="2" type="noConversion"/>
  </si>
  <si>
    <t>063-540-5879</t>
    <phoneticPr fontId="2" type="noConversion"/>
  </si>
  <si>
    <t>이원영</t>
    <phoneticPr fontId="2" type="noConversion"/>
  </si>
  <si>
    <t>063-540-5894</t>
    <phoneticPr fontId="2" type="noConversion"/>
  </si>
  <si>
    <t>새만금 농생명용지 5공구 용수밸브 보수공사</t>
    <phoneticPr fontId="2" type="noConversion"/>
  </si>
  <si>
    <t>전라북도</t>
    <phoneticPr fontId="2" type="noConversion"/>
  </si>
  <si>
    <t>기타</t>
    <phoneticPr fontId="2" type="noConversion"/>
  </si>
  <si>
    <t>일반경쟁</t>
    <phoneticPr fontId="2" type="noConversion"/>
  </si>
  <si>
    <t>새만금사업단 시설운영부</t>
    <phoneticPr fontId="2" type="noConversion"/>
  </si>
  <si>
    <t>천권</t>
    <phoneticPr fontId="2" type="noConversion"/>
  </si>
  <si>
    <t>063-540-5990</t>
    <phoneticPr fontId="2" type="noConversion"/>
  </si>
  <si>
    <t>비협정</t>
    <phoneticPr fontId="2" type="noConversion"/>
  </si>
  <si>
    <t>자체조달</t>
    <phoneticPr fontId="2" type="noConversion"/>
  </si>
  <si>
    <t>전라북도</t>
    <phoneticPr fontId="2" type="noConversion"/>
  </si>
  <si>
    <t>이상희</t>
    <phoneticPr fontId="2" type="noConversion"/>
  </si>
  <si>
    <t>063-540-5993</t>
    <phoneticPr fontId="2" type="noConversion"/>
  </si>
  <si>
    <t>배수갑문 플랩게이트 교체</t>
    <phoneticPr fontId="2" type="noConversion"/>
  </si>
  <si>
    <t>기타</t>
    <phoneticPr fontId="2" type="noConversion"/>
  </si>
  <si>
    <t>사설항로표지 인양정비 공사</t>
    <phoneticPr fontId="2" type="noConversion"/>
  </si>
  <si>
    <t>배수갑문 주야간 감시통제 레이더 보강</t>
    <phoneticPr fontId="2" type="noConversion"/>
  </si>
  <si>
    <t>전기</t>
    <phoneticPr fontId="2" type="noConversion"/>
  </si>
  <si>
    <t>신성재</t>
    <phoneticPr fontId="2" type="noConversion"/>
  </si>
  <si>
    <t>063-540-5994</t>
    <phoneticPr fontId="2" type="noConversion"/>
  </si>
  <si>
    <t>1,4호방조제 가변표지판 교체</t>
    <phoneticPr fontId="2" type="noConversion"/>
  </si>
  <si>
    <t>이원일</t>
    <phoneticPr fontId="2" type="noConversion"/>
  </si>
  <si>
    <t>063-540-5944</t>
    <phoneticPr fontId="2" type="noConversion"/>
  </si>
  <si>
    <t>1,4호방조제 차량번호인식장비 교체</t>
    <phoneticPr fontId="2" type="noConversion"/>
  </si>
  <si>
    <t>가력배수갑문 Pier 등기구 보수</t>
    <phoneticPr fontId="2" type="noConversion"/>
  </si>
  <si>
    <t>새만금 방수제 만경2공구 건설공사</t>
  </si>
  <si>
    <t>새만금사업단 공무부</t>
  </si>
  <si>
    <t>이병익</t>
  </si>
  <si>
    <t>063-540-5931</t>
  </si>
  <si>
    <t>새만금 방수제 만경6공구 건설공사</t>
  </si>
  <si>
    <t>안성</t>
  </si>
  <si>
    <t>063-770-8963</t>
  </si>
  <si>
    <t>새만금 농생명용지1-2공구 조성공사</t>
  </si>
  <si>
    <t>조경훈</t>
  </si>
  <si>
    <t>063-540-5921</t>
  </si>
  <si>
    <t>새만금 농생명용지1공구 연결교차로 건설공사</t>
  </si>
  <si>
    <t>새만금 농생명용지2공구 조성공사</t>
  </si>
  <si>
    <t>새만금 농생명용지4공구 연결도로 건설공사</t>
  </si>
  <si>
    <t>조상욱</t>
  </si>
  <si>
    <t>063-547-5096</t>
  </si>
  <si>
    <t>새만금 농생명용지6-1공구 조성공사</t>
  </si>
  <si>
    <t>새만금 농생명용지7-1공구 조성공사</t>
  </si>
  <si>
    <t>이우성</t>
  </si>
  <si>
    <t>063-584-8925</t>
  </si>
  <si>
    <t>새만금 농생명용지7-2공구 조성공사</t>
  </si>
  <si>
    <t>새만금 바이오작물시범생산단지 조성공사</t>
  </si>
  <si>
    <t>새만금 잼버리부지 1공구 매립공사</t>
  </si>
  <si>
    <t>063-581-3228</t>
  </si>
  <si>
    <t>새만금 잼버리부지 2공구 매립공사</t>
  </si>
  <si>
    <t>새만금 농생명용지 2공구 조성공사</t>
  </si>
  <si>
    <t>배수시설</t>
  </si>
  <si>
    <t xml:space="preserve">   철근원가</t>
  </si>
  <si>
    <t xml:space="preserve">   흄관(소켓식)</t>
  </si>
  <si>
    <t xml:space="preserve">   식생호안매트</t>
  </si>
  <si>
    <t xml:space="preserve">   조립식PC암거</t>
  </si>
  <si>
    <t xml:space="preserve">   철근콘크리트보강수로관</t>
  </si>
  <si>
    <t xml:space="preserve">   생태환경수로관</t>
  </si>
  <si>
    <t xml:space="preserve">   철근콘크리트수로관</t>
  </si>
  <si>
    <t>새만금 농생명용지 7-1공구 조성공사</t>
  </si>
  <si>
    <t>콘크리트호안및 옹벽블럭</t>
  </si>
  <si>
    <t>보강수로관,환경수로관</t>
  </si>
  <si>
    <t>순환아스팔트콘크리트</t>
  </si>
  <si>
    <t>화강석(직선)</t>
  </si>
  <si>
    <t>화강석(곡선)</t>
  </si>
  <si>
    <t>pe하수관2종</t>
  </si>
  <si>
    <t>콘크리트맨홀블럭</t>
  </si>
  <si>
    <t>가드레일(표준)</t>
  </si>
  <si>
    <t>메시형 울타리</t>
  </si>
  <si>
    <t>매시형 울타리 출입문</t>
  </si>
  <si>
    <t>새만금 농생명용지 7-2공구 조성공사</t>
  </si>
  <si>
    <t>가드레일(표준,단부)</t>
  </si>
  <si>
    <t>철근콘크리트보강수로관</t>
  </si>
  <si>
    <t>PC암거</t>
  </si>
  <si>
    <t>탄성받침</t>
  </si>
  <si>
    <t>벤치플룸관</t>
  </si>
  <si>
    <t>보조기층(혼합)</t>
  </si>
  <si>
    <t>보조기층(순환)</t>
  </si>
  <si>
    <t>신축이음</t>
  </si>
  <si>
    <t xml:space="preserve">  레미콘</t>
  </si>
  <si>
    <t xml:space="preserve">  철근</t>
  </si>
  <si>
    <t xml:space="preserve">  IPC말뚝</t>
  </si>
  <si>
    <t xml:space="preserve">  필타매트</t>
  </si>
  <si>
    <t xml:space="preserve">  PC암거</t>
  </si>
  <si>
    <t xml:space="preserve">  탄성받침</t>
  </si>
  <si>
    <t xml:space="preserve">  보조기층(혼합석)</t>
  </si>
  <si>
    <t xml:space="preserve">  보조기층(순환골재)</t>
  </si>
  <si>
    <t xml:space="preserve">  원심력철근콘크리트관</t>
  </si>
  <si>
    <t xml:space="preserve">  철근콘크리트보강수로관</t>
  </si>
  <si>
    <t xml:space="preserve">  철근콘크리트보강수로관(생태)</t>
  </si>
  <si>
    <t xml:space="preserve">  파형강관</t>
  </si>
  <si>
    <t xml:space="preserve">  신축이음장치</t>
  </si>
  <si>
    <t xml:space="preserve">  가드레일</t>
  </si>
  <si>
    <t xml:space="preserve">  교량난간</t>
  </si>
  <si>
    <t xml:space="preserve">  아스콘(표층)</t>
  </si>
  <si>
    <t>순환아스팔트콘크리트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</si>
  <si>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</si>
  <si>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가드레일</t>
    <phoneticPr fontId="2" type="noConversion"/>
  </si>
  <si>
    <t>m</t>
    <phoneticPr fontId="2" type="noConversion"/>
  </si>
  <si>
    <t>아스콘</t>
    <phoneticPr fontId="2" type="noConversion"/>
  </si>
  <si>
    <t>수도용폴리에틸렌관</t>
    <phoneticPr fontId="2" type="noConversion"/>
  </si>
  <si>
    <t>용수로</t>
    <phoneticPr fontId="2" type="noConversion"/>
  </si>
  <si>
    <t>배수시설</t>
    <phoneticPr fontId="2" type="noConversion"/>
  </si>
  <si>
    <t>교량공</t>
    <phoneticPr fontId="2" type="noConversion"/>
  </si>
  <si>
    <t>제방공사</t>
    <phoneticPr fontId="2" type="noConversion"/>
  </si>
  <si>
    <t xml:space="preserve">   레미콘</t>
    <phoneticPr fontId="2" type="noConversion"/>
  </si>
  <si>
    <t xml:space="preserve">   식생매트</t>
    <phoneticPr fontId="2" type="noConversion"/>
  </si>
  <si>
    <t>도로시설</t>
    <phoneticPr fontId="2" type="noConversion"/>
  </si>
  <si>
    <t>방풍림</t>
    <phoneticPr fontId="2" type="noConversion"/>
  </si>
  <si>
    <t xml:space="preserve">   생태환경수로관</t>
    <phoneticPr fontId="2" type="noConversion"/>
  </si>
  <si>
    <t>기술용역</t>
    <phoneticPr fontId="2" type="noConversion"/>
  </si>
  <si>
    <t>전기</t>
    <phoneticPr fontId="2" type="noConversion"/>
  </si>
  <si>
    <t>cctv</t>
    <phoneticPr fontId="2" type="noConversion"/>
  </si>
  <si>
    <t>변영철</t>
    <phoneticPr fontId="2" type="noConversion"/>
  </si>
  <si>
    <t>변영철</t>
    <phoneticPr fontId="2" type="noConversion"/>
  </si>
  <si>
    <t>비협정</t>
    <phoneticPr fontId="2" type="noConversion"/>
  </si>
  <si>
    <t>철근</t>
    <phoneticPr fontId="2" type="noConversion"/>
  </si>
  <si>
    <t>일반</t>
    <phoneticPr fontId="2" type="noConversion"/>
  </si>
  <si>
    <t>본사 기획관리실</t>
    <phoneticPr fontId="2" type="noConversion"/>
  </si>
  <si>
    <t xml:space="preserve">본사 총무인사처 노사복지부 </t>
    <phoneticPr fontId="2" type="noConversion"/>
  </si>
  <si>
    <t>본사 총무인사처 인사부</t>
    <phoneticPr fontId="2" type="noConversion"/>
  </si>
  <si>
    <t>본사 기금관리처</t>
    <phoneticPr fontId="2" type="noConversion"/>
  </si>
  <si>
    <t>본사 대단위간척처 대단위사업부</t>
    <phoneticPr fontId="2" type="noConversion"/>
  </si>
  <si>
    <t>인재개발원 인재육성부</t>
    <phoneticPr fontId="2" type="noConversion"/>
  </si>
  <si>
    <t>인재개발원 교육기획부</t>
    <phoneticPr fontId="2" type="noConversion"/>
  </si>
  <si>
    <t>본사 기획관리실</t>
    <phoneticPr fontId="2" type="noConversion"/>
  </si>
  <si>
    <t>본사 안전경영실</t>
    <phoneticPr fontId="2" type="noConversion"/>
  </si>
  <si>
    <t>경남지역본부 창원지사 지역개발부</t>
    <phoneticPr fontId="2" type="noConversion"/>
  </si>
  <si>
    <t>본사 총무인사처 노사복지부</t>
    <phoneticPr fontId="2" type="noConversion"/>
  </si>
  <si>
    <t>경남지역본부 창원지사 지역개발부</t>
    <phoneticPr fontId="2" type="noConversion"/>
  </si>
  <si>
    <t>경남지역본부 고성통영거제지사 지역개발부</t>
    <phoneticPr fontId="2" type="noConversion"/>
  </si>
  <si>
    <t>경북지역본부 성주지사 수자원관리부</t>
    <phoneticPr fontId="2" type="noConversion"/>
  </si>
  <si>
    <t>전남지역본부 고흥지사 지역개발부</t>
    <phoneticPr fontId="2" type="noConversion"/>
  </si>
  <si>
    <t xml:space="preserve">국가를 당사자로 하는 계약에 관한 법률 시행령 제26조1항나호 </t>
    <phoneticPr fontId="2" type="noConversion"/>
  </si>
  <si>
    <t>하백지구 수리시설개보수사업</t>
    <phoneticPr fontId="2" type="noConversion"/>
  </si>
  <si>
    <t>전북지역본부 정읍지사 수자원관리부</t>
    <phoneticPr fontId="2" type="noConversion"/>
  </si>
  <si>
    <t>송낙수</t>
    <phoneticPr fontId="2" type="noConversion"/>
  </si>
  <si>
    <t>063-530-0353</t>
    <phoneticPr fontId="2" type="noConversion"/>
  </si>
  <si>
    <t>연천지구 수리시설개보수사업</t>
    <phoneticPr fontId="2" type="noConversion"/>
  </si>
  <si>
    <t>봉동지구 수원공개보수사업 토목공사</t>
    <phoneticPr fontId="2" type="noConversion"/>
  </si>
  <si>
    <t>전북지역본부 익산지사 수자원관리부</t>
    <phoneticPr fontId="2" type="noConversion"/>
  </si>
  <si>
    <t>박은규</t>
    <phoneticPr fontId="2" type="noConversion"/>
  </si>
  <si>
    <t>063-860-0074</t>
    <phoneticPr fontId="2" type="noConversion"/>
  </si>
  <si>
    <t>복곡지구 수리시설개보수사업 토목공사</t>
    <phoneticPr fontId="2" type="noConversion"/>
  </si>
  <si>
    <t>경남지역본부 하동남해지사 남해지소</t>
    <phoneticPr fontId="2" type="noConversion"/>
  </si>
  <si>
    <t>이상도</t>
    <phoneticPr fontId="2" type="noConversion"/>
  </si>
  <si>
    <t>070-4484-9436</t>
    <phoneticPr fontId="2" type="noConversion"/>
  </si>
  <si>
    <t>요기지구 용배수로 수리시설개보수사업 토목공사</t>
    <phoneticPr fontId="2" type="noConversion"/>
  </si>
  <si>
    <t>관산지구 용배수로 수리시설개보수사업</t>
    <phoneticPr fontId="2" type="noConversion"/>
  </si>
  <si>
    <t>전남지역본부 장흥지사 지역개발부</t>
    <phoneticPr fontId="2" type="noConversion"/>
  </si>
  <si>
    <t>한상욱</t>
    <phoneticPr fontId="2" type="noConversion"/>
  </si>
  <si>
    <t>061-860-7664</t>
    <phoneticPr fontId="2" type="noConversion"/>
  </si>
  <si>
    <t>사촌내내지구 수리시설개보수사업</t>
    <phoneticPr fontId="2" type="noConversion"/>
  </si>
  <si>
    <t>경남지역본부 함안지사 수자원관리부</t>
    <phoneticPr fontId="2" type="noConversion"/>
  </si>
  <si>
    <t>김용석</t>
    <phoneticPr fontId="2" type="noConversion"/>
  </si>
  <si>
    <t>055-580-0361</t>
    <phoneticPr fontId="2" type="noConversion"/>
  </si>
  <si>
    <t>안면지구 수리시설 개보수사업</t>
    <phoneticPr fontId="2" type="noConversion"/>
  </si>
  <si>
    <t>연화지구 수원공 수리시설개보수사업</t>
    <phoneticPr fontId="2" type="noConversion"/>
  </si>
  <si>
    <t>전남지역본부 나주지사 지역개발부</t>
    <phoneticPr fontId="2" type="noConversion"/>
  </si>
  <si>
    <t>김보미</t>
    <phoneticPr fontId="2" type="noConversion"/>
  </si>
  <si>
    <t>061-330-9572</t>
    <phoneticPr fontId="2" type="noConversion"/>
  </si>
  <si>
    <t>동강지구 개보수사업 토목기계건축공사</t>
    <phoneticPr fontId="2" type="noConversion"/>
  </si>
  <si>
    <t>충남지역본부 청양지사 지역개발부</t>
    <phoneticPr fontId="2" type="noConversion"/>
  </si>
  <si>
    <t>김순동</t>
    <phoneticPr fontId="2" type="noConversion"/>
  </si>
  <si>
    <t>041-940-1783</t>
    <phoneticPr fontId="2" type="noConversion"/>
  </si>
  <si>
    <t>석보면 농촌중심지활성화사업 토목건축공사</t>
    <phoneticPr fontId="2" type="noConversion"/>
  </si>
  <si>
    <t>석교1지구 수원공 수리시설개보수사업</t>
    <phoneticPr fontId="2" type="noConversion"/>
  </si>
  <si>
    <t>전남지역본부 해남완도자사 수자원관리부</t>
    <phoneticPr fontId="2" type="noConversion"/>
  </si>
  <si>
    <t>김동균</t>
    <phoneticPr fontId="2" type="noConversion"/>
  </si>
  <si>
    <t>061-530-1558</t>
    <phoneticPr fontId="2" type="noConversion"/>
  </si>
  <si>
    <t>한바다지구 소규모배수개선사업 토목공사</t>
    <phoneticPr fontId="2" type="noConversion"/>
  </si>
  <si>
    <t>경남지역본부 함안지사 지역개발부</t>
    <phoneticPr fontId="2" type="noConversion"/>
  </si>
  <si>
    <t>임성필</t>
    <phoneticPr fontId="2" type="noConversion"/>
  </si>
  <si>
    <t>055-580-0334</t>
    <phoneticPr fontId="2" type="noConversion"/>
  </si>
  <si>
    <t>내사지구 수리시설개보수사업 토목공사</t>
    <phoneticPr fontId="2" type="noConversion"/>
  </si>
  <si>
    <t>원내지구 수리시설개보수사업</t>
    <phoneticPr fontId="2" type="noConversion"/>
  </si>
  <si>
    <t>경남지역본부 진주산청지사 수자원관리부</t>
    <phoneticPr fontId="2" type="noConversion"/>
  </si>
  <si>
    <t>강성민</t>
    <phoneticPr fontId="2" type="noConversion"/>
  </si>
  <si>
    <t>055-760-2553</t>
    <phoneticPr fontId="2" type="noConversion"/>
  </si>
  <si>
    <t>동읍1지구 과실전문생산단지 기반조성사업</t>
    <phoneticPr fontId="2" type="noConversion"/>
  </si>
  <si>
    <t>경남지역본부 창원지사 지역개발부</t>
    <phoneticPr fontId="2" type="noConversion"/>
  </si>
  <si>
    <t>김경환</t>
    <phoneticPr fontId="2" type="noConversion"/>
  </si>
  <si>
    <t>055-250-2281</t>
    <phoneticPr fontId="2" type="noConversion"/>
  </si>
  <si>
    <t>마호지구 소규모배수개선사업 토목공사</t>
    <phoneticPr fontId="2" type="noConversion"/>
  </si>
  <si>
    <t>외동읍 농촌중심지활성화사업 전기공사</t>
    <phoneticPr fontId="2" type="noConversion"/>
  </si>
  <si>
    <t>경북지역본부 경주지사 지역개발부</t>
    <phoneticPr fontId="2" type="noConversion"/>
  </si>
  <si>
    <t>손정관</t>
    <phoneticPr fontId="2" type="noConversion"/>
  </si>
  <si>
    <t>054-778-1026</t>
    <phoneticPr fontId="2" type="noConversion"/>
  </si>
  <si>
    <t>남산 농촌마을 경관조성사업 토목공사</t>
    <phoneticPr fontId="2" type="noConversion"/>
  </si>
  <si>
    <t>전북지역본부 무진장지사 지역개발부</t>
    <phoneticPr fontId="2" type="noConversion"/>
  </si>
  <si>
    <t>한승민</t>
    <phoneticPr fontId="2" type="noConversion"/>
  </si>
  <si>
    <t>063-350-7071</t>
    <phoneticPr fontId="2" type="noConversion"/>
  </si>
  <si>
    <t>북면3지구 과실전문생산단지 기반조성사업</t>
    <phoneticPr fontId="2" type="noConversion"/>
  </si>
  <si>
    <t>백구지구 수리시설개보수사업</t>
    <phoneticPr fontId="2" type="noConversion"/>
  </si>
  <si>
    <t>전북지역본부 동진지사 수자원관리1부</t>
    <phoneticPr fontId="2" type="noConversion"/>
  </si>
  <si>
    <t>라융기</t>
    <phoneticPr fontId="2" type="noConversion"/>
  </si>
  <si>
    <t>063-540-1157</t>
    <phoneticPr fontId="2" type="noConversion"/>
  </si>
  <si>
    <t>일반수탁 달창수계(대합 및 성산)</t>
    <phoneticPr fontId="2" type="noConversion"/>
  </si>
  <si>
    <t>경남지역본부 창녕지사 수자원관리부</t>
    <phoneticPr fontId="2" type="noConversion"/>
  </si>
  <si>
    <t>이수원</t>
    <phoneticPr fontId="2" type="noConversion"/>
  </si>
  <si>
    <t>055-530-7723</t>
    <phoneticPr fontId="2" type="noConversion"/>
  </si>
  <si>
    <t>한산지구 배수개선사업</t>
    <phoneticPr fontId="2" type="noConversion"/>
  </si>
  <si>
    <t>비안면 농촌중심지활성화사업 전기공사</t>
    <phoneticPr fontId="2" type="noConversion"/>
  </si>
  <si>
    <t>경북지역본부 의성군위지사 지역개발부</t>
    <phoneticPr fontId="2" type="noConversion"/>
  </si>
  <si>
    <t>김병기</t>
    <phoneticPr fontId="2" type="noConversion"/>
  </si>
  <si>
    <t>054-830-8171</t>
    <phoneticPr fontId="2" type="noConversion"/>
  </si>
  <si>
    <t>경북3지구 농업용수관리자동화사업 기계공사</t>
    <phoneticPr fontId="2" type="noConversion"/>
  </si>
  <si>
    <t>경북지역본부 그린에너지부</t>
    <phoneticPr fontId="2" type="noConversion"/>
  </si>
  <si>
    <t>이재권</t>
    <phoneticPr fontId="2" type="noConversion"/>
  </si>
  <si>
    <t>053-320-4872</t>
    <phoneticPr fontId="2" type="noConversion"/>
  </si>
  <si>
    <t>신동산마을만들기 자율개발사업 토목건축기계공사</t>
    <phoneticPr fontId="2" type="noConversion"/>
  </si>
  <si>
    <t>석보면 농촌중심지활성화사업 전기공사</t>
    <phoneticPr fontId="2" type="noConversion"/>
  </si>
  <si>
    <t>경북지역본부 청송영양지사 수자원관리부</t>
    <phoneticPr fontId="2" type="noConversion"/>
  </si>
  <si>
    <t>신정호</t>
    <phoneticPr fontId="2" type="noConversion"/>
  </si>
  <si>
    <t>054-870-0533</t>
    <phoneticPr fontId="2" type="noConversion"/>
  </si>
  <si>
    <t>대술면 농촌중심지활성화사업 전기공사</t>
    <phoneticPr fontId="2" type="noConversion"/>
  </si>
  <si>
    <t>충남지역본부 예산지사 수자원관리부</t>
    <phoneticPr fontId="2" type="noConversion"/>
  </si>
  <si>
    <t>조용규</t>
    <phoneticPr fontId="2" type="noConversion"/>
  </si>
  <si>
    <t>041-330-3560</t>
    <phoneticPr fontId="2" type="noConversion"/>
  </si>
  <si>
    <t>벽류정마을만들기자율개발사업 토목공사</t>
    <phoneticPr fontId="2" type="noConversion"/>
  </si>
  <si>
    <t>사설항로표지 등부표 설치</t>
    <phoneticPr fontId="2" type="noConversion"/>
  </si>
  <si>
    <t>새만금사업단 시설운영부</t>
    <phoneticPr fontId="2" type="noConversion"/>
  </si>
  <si>
    <t>천권</t>
    <phoneticPr fontId="2" type="noConversion"/>
  </si>
  <si>
    <t>063-540-5990</t>
    <phoneticPr fontId="2" type="noConversion"/>
  </si>
  <si>
    <t>대술면 농촌중심지활성화사업 소방공사</t>
    <phoneticPr fontId="2" type="noConversion"/>
  </si>
  <si>
    <t>충남지역본부 예산지사 수자원관리부</t>
    <phoneticPr fontId="2" type="noConversion"/>
  </si>
  <si>
    <t>조용규</t>
    <phoneticPr fontId="2" type="noConversion"/>
  </si>
  <si>
    <t>041-330-3560</t>
    <phoneticPr fontId="2" type="noConversion"/>
  </si>
  <si>
    <t>소양면 농촌중심지활성화사업 통신공사</t>
    <phoneticPr fontId="2" type="noConversion"/>
  </si>
  <si>
    <t>입침지구 소규모배수개선사업 전기공사</t>
    <phoneticPr fontId="2" type="noConversion"/>
  </si>
  <si>
    <t>041-330-3561</t>
    <phoneticPr fontId="2" type="noConversion"/>
  </si>
  <si>
    <t>2020년 지내1배수장 재해복구사업 기계공사</t>
    <phoneticPr fontId="2" type="noConversion"/>
  </si>
  <si>
    <t>전남지역본부 영광지사 수자원관리부</t>
    <phoneticPr fontId="2" type="noConversion"/>
  </si>
  <si>
    <t>박병수</t>
    <phoneticPr fontId="2" type="noConversion"/>
  </si>
  <si>
    <t>061-350-6567</t>
    <phoneticPr fontId="2" type="noConversion"/>
  </si>
  <si>
    <t>광천지구 다목적농촌용수개발사업 통신공사</t>
    <phoneticPr fontId="2" type="noConversion"/>
  </si>
  <si>
    <t>당촌저수지 재해복구사업</t>
    <phoneticPr fontId="2" type="noConversion"/>
  </si>
  <si>
    <t>전남지역본부 구례지사 지역개발부</t>
    <phoneticPr fontId="2" type="noConversion"/>
  </si>
  <si>
    <t>박제국</t>
    <phoneticPr fontId="2" type="noConversion"/>
  </si>
  <si>
    <t>061-780-3137</t>
    <phoneticPr fontId="2" type="noConversion"/>
  </si>
  <si>
    <t>방림지구 지표수보강개발사업</t>
    <phoneticPr fontId="2" type="noConversion"/>
  </si>
  <si>
    <t>경기지역본부 평택지사 지역개발부</t>
    <phoneticPr fontId="2" type="noConversion"/>
  </si>
  <si>
    <t>김동목</t>
    <phoneticPr fontId="2" type="noConversion"/>
  </si>
  <si>
    <t>031-680-5612</t>
    <phoneticPr fontId="2" type="noConversion"/>
  </si>
  <si>
    <t>초대지구 수질개선사업 전기공사</t>
    <phoneticPr fontId="2" type="noConversion"/>
  </si>
  <si>
    <t>농소면 농촌중심지활성화사업 통신공사</t>
    <phoneticPr fontId="2" type="noConversion"/>
  </si>
  <si>
    <t>경북지역본부 구미김천지사 수자원관리부</t>
    <phoneticPr fontId="2" type="noConversion"/>
  </si>
  <si>
    <t>김기현</t>
    <phoneticPr fontId="2" type="noConversion"/>
  </si>
  <si>
    <t>054-712-3424</t>
    <phoneticPr fontId="2" type="noConversion"/>
  </si>
  <si>
    <t>2019년 오동양수장 재해복구사업 기계공사</t>
    <phoneticPr fontId="2" type="noConversion"/>
  </si>
  <si>
    <t>대실마을만들기 자율개발사업 전기공사</t>
    <phoneticPr fontId="2" type="noConversion"/>
  </si>
  <si>
    <t>전북 스마트팜 과채 임대형 통신공사</t>
    <phoneticPr fontId="2" type="noConversion"/>
  </si>
  <si>
    <t>전북지역본부 스마트팜 혁신밸리 추진단</t>
    <phoneticPr fontId="2" type="noConversion"/>
  </si>
  <si>
    <t>이소명</t>
    <phoneticPr fontId="2" type="noConversion"/>
  </si>
  <si>
    <t>063-239-2076</t>
    <phoneticPr fontId="2" type="noConversion"/>
  </si>
  <si>
    <t>흥룡양수장 재해복구사업</t>
    <phoneticPr fontId="2" type="noConversion"/>
  </si>
  <si>
    <t>경남지역본부 하동남해지사 수자원관리부</t>
    <phoneticPr fontId="2" type="noConversion"/>
  </si>
  <si>
    <t>이용호</t>
    <phoneticPr fontId="2" type="noConversion"/>
  </si>
  <si>
    <t>055-880-5151</t>
    <phoneticPr fontId="2" type="noConversion"/>
  </si>
  <si>
    <t>눌곡리 마을만들기사업 전기공사</t>
    <phoneticPr fontId="2" type="noConversion"/>
  </si>
  <si>
    <t>국가계약법 시행령 제26조 제1항 제5호 가목</t>
    <phoneticPr fontId="2" type="noConversion"/>
  </si>
  <si>
    <t>당우리 마을만들기사업 전기공사</t>
    <phoneticPr fontId="2" type="noConversion"/>
  </si>
  <si>
    <t>충북지역본부 보은지사 지역개발부</t>
    <phoneticPr fontId="2" type="noConversion"/>
  </si>
  <si>
    <t>신대섭</t>
    <phoneticPr fontId="2" type="noConversion"/>
  </si>
  <si>
    <t>043-540-2551</t>
    <phoneticPr fontId="2" type="noConversion"/>
  </si>
  <si>
    <t>물버들 생태체험학습센터 조성사업(소방)</t>
    <phoneticPr fontId="2" type="noConversion"/>
  </si>
  <si>
    <t>충남지역본부 서천지사 지역개발부</t>
    <phoneticPr fontId="2" type="noConversion"/>
  </si>
  <si>
    <t>조세환</t>
    <phoneticPr fontId="2" type="noConversion"/>
  </si>
  <si>
    <t>041-950-7779</t>
    <phoneticPr fontId="2" type="noConversion"/>
  </si>
  <si>
    <t>구인리 마을만들기사업 전기공사</t>
    <phoneticPr fontId="2" type="noConversion"/>
  </si>
  <si>
    <t>'21년 화원지구 국가관리방조제 개보수사업 전기자동화</t>
    <phoneticPr fontId="2" type="noConversion"/>
  </si>
  <si>
    <t>전남지역본부 해남완도지사 지역개발부</t>
    <phoneticPr fontId="2" type="noConversion"/>
  </si>
  <si>
    <t>김인철</t>
    <phoneticPr fontId="2" type="noConversion"/>
  </si>
  <si>
    <t>061-530-1584</t>
    <phoneticPr fontId="2" type="noConversion"/>
  </si>
  <si>
    <t>화심배수장 재해복구사업</t>
    <phoneticPr fontId="2" type="noConversion"/>
  </si>
  <si>
    <t>평촌마을만들기사업 콘크리트 조경시설물(정자) 이전 공사</t>
    <phoneticPr fontId="2" type="noConversion"/>
  </si>
  <si>
    <t>국가계약법 시행령 제26조제1항제5호가목의5)</t>
    <phoneticPr fontId="2" type="noConversion"/>
  </si>
  <si>
    <t>고마지구 배수개선사업(전기)</t>
    <phoneticPr fontId="2" type="noConversion"/>
  </si>
  <si>
    <t>이병완</t>
    <phoneticPr fontId="2" type="noConversion"/>
  </si>
  <si>
    <t>041-950-7773</t>
    <phoneticPr fontId="2" type="noConversion"/>
  </si>
  <si>
    <t>장암지구 배수개선사업 토목공사</t>
    <phoneticPr fontId="2" type="noConversion"/>
  </si>
  <si>
    <t>민선웅</t>
    <phoneticPr fontId="2" type="noConversion"/>
  </si>
  <si>
    <t>055-580-0342</t>
    <phoneticPr fontId="2" type="noConversion"/>
  </si>
  <si>
    <t>장산지구 수리시설개보수사업</t>
    <phoneticPr fontId="2" type="noConversion"/>
  </si>
  <si>
    <t>금강지구 수리시설개보수사업</t>
    <phoneticPr fontId="2" type="noConversion"/>
  </si>
  <si>
    <t>전남지역본부 영암지사 지역개발부</t>
    <phoneticPr fontId="2" type="noConversion"/>
  </si>
  <si>
    <t>성정현</t>
    <phoneticPr fontId="2" type="noConversion"/>
  </si>
  <si>
    <t>061-470-5587</t>
    <phoneticPr fontId="2" type="noConversion"/>
  </si>
  <si>
    <t>이백지구 수리시설개보수사업</t>
    <phoneticPr fontId="2" type="noConversion"/>
  </si>
  <si>
    <t>전북지역본부 남원지사 수자원관리부</t>
    <phoneticPr fontId="2" type="noConversion"/>
  </si>
  <si>
    <t>장삼주</t>
    <phoneticPr fontId="2" type="noConversion"/>
  </si>
  <si>
    <t>063-620-20766</t>
    <phoneticPr fontId="2" type="noConversion"/>
  </si>
  <si>
    <t>하눌지구 농업용수 수질개선사업 토목공사</t>
    <phoneticPr fontId="2" type="noConversion"/>
  </si>
  <si>
    <t>행주지구 수리시설개보수사업 토목공사</t>
    <phoneticPr fontId="2" type="noConversion"/>
  </si>
  <si>
    <t>경기지역본부 고양지사 수자원관리부</t>
    <phoneticPr fontId="2" type="noConversion"/>
  </si>
  <si>
    <t>이참범</t>
    <phoneticPr fontId="2" type="noConversion"/>
  </si>
  <si>
    <t>031-929-9432</t>
    <phoneticPr fontId="2" type="noConversion"/>
  </si>
  <si>
    <t>황금삼간지구 배수개선사업</t>
    <phoneticPr fontId="2" type="noConversion"/>
  </si>
  <si>
    <t>강원지역본부 철원지사 지역개발부</t>
    <phoneticPr fontId="2" type="noConversion"/>
  </si>
  <si>
    <t>정천식</t>
    <phoneticPr fontId="2" type="noConversion"/>
  </si>
  <si>
    <t>033-450-1382</t>
    <phoneticPr fontId="2" type="noConversion"/>
  </si>
  <si>
    <t>복암지구 재해복구사업</t>
    <phoneticPr fontId="2" type="noConversion"/>
  </si>
  <si>
    <t>의성항어촌뉴딜300사업 토목공사</t>
    <phoneticPr fontId="2" type="noConversion"/>
  </si>
  <si>
    <t>전남지역본부 순천광양여수지사 지역개발부</t>
    <phoneticPr fontId="2" type="noConversion"/>
  </si>
  <si>
    <t>류근주</t>
    <phoneticPr fontId="2" type="noConversion"/>
  </si>
  <si>
    <t>061-740-1182</t>
    <phoneticPr fontId="2" type="noConversion"/>
  </si>
  <si>
    <t>백계지구 수리시설개보수사업</t>
    <phoneticPr fontId="2" type="noConversion"/>
  </si>
  <si>
    <t>대창1지구 수원공 수리시설개보수사업</t>
    <phoneticPr fontId="2" type="noConversion"/>
  </si>
  <si>
    <t>반월지구 수리시설개보수사업 토목공사</t>
    <phoneticPr fontId="2" type="noConversion"/>
  </si>
  <si>
    <t>경기지역본부 화성수원지사 지역개발부</t>
    <phoneticPr fontId="2" type="noConversion"/>
  </si>
  <si>
    <t>임영수</t>
    <phoneticPr fontId="2" type="noConversion"/>
  </si>
  <si>
    <t>031-240-4923</t>
    <phoneticPr fontId="2" type="noConversion"/>
  </si>
  <si>
    <t>종전부동산 서호지구 도시시설계획사업 전기공사</t>
    <phoneticPr fontId="2" type="noConversion"/>
  </si>
  <si>
    <t>토지개발사업단 토지개발부</t>
    <phoneticPr fontId="2" type="noConversion"/>
  </si>
  <si>
    <t>이철우</t>
    <phoneticPr fontId="2" type="noConversion"/>
  </si>
  <si>
    <t>031-299-7817</t>
    <phoneticPr fontId="2" type="noConversion"/>
  </si>
  <si>
    <t>신흥1지구 수리시설개보수사업</t>
    <phoneticPr fontId="2" type="noConversion"/>
  </si>
  <si>
    <t>주산면 기초생활거점 육성사업 토목건축공사</t>
    <phoneticPr fontId="2" type="noConversion"/>
  </si>
  <si>
    <t>전북지역본부 부안지사 지역개발부</t>
    <phoneticPr fontId="2" type="noConversion"/>
  </si>
  <si>
    <t>김학열</t>
    <phoneticPr fontId="2" type="noConversion"/>
  </si>
  <si>
    <t>063-580-1053</t>
    <phoneticPr fontId="2" type="noConversion"/>
  </si>
  <si>
    <t>서천군 청년농촌보금자리 조성사업(전기)</t>
    <phoneticPr fontId="2" type="noConversion"/>
  </si>
  <si>
    <t>김승현</t>
    <phoneticPr fontId="2" type="noConversion"/>
  </si>
  <si>
    <t>041-950-7776</t>
    <phoneticPr fontId="2" type="noConversion"/>
  </si>
  <si>
    <t>송갈미 취약지역개조사업 건축공사</t>
    <phoneticPr fontId="2" type="noConversion"/>
  </si>
  <si>
    <t>영월 판운2리 마을만들기사업 토목건축공사</t>
    <phoneticPr fontId="2" type="noConversion"/>
  </si>
  <si>
    <t>강원지역본부 원주지사 평창영월정선지부</t>
    <phoneticPr fontId="2" type="noConversion"/>
  </si>
  <si>
    <t>남상경</t>
    <phoneticPr fontId="2" type="noConversion"/>
  </si>
  <si>
    <t>033-335-9513</t>
    <phoneticPr fontId="2" type="noConversion"/>
  </si>
  <si>
    <t>행낭곡항 어촌뉴딜사업 마을어장해안로공사</t>
    <phoneticPr fontId="2" type="noConversion"/>
  </si>
  <si>
    <t>강만원</t>
    <phoneticPr fontId="2" type="noConversion"/>
  </si>
  <si>
    <t>031-240-4812</t>
    <phoneticPr fontId="2" type="noConversion"/>
  </si>
  <si>
    <t>삼산지구 과실전문생산단지 기반조성사업 토목공사</t>
    <phoneticPr fontId="2" type="noConversion"/>
  </si>
  <si>
    <t>중보외 1개소 수해복구공사</t>
    <phoneticPr fontId="2" type="noConversion"/>
  </si>
  <si>
    <t>경북지역본부 청송영양지사 수자원관리부</t>
    <phoneticPr fontId="2" type="noConversion"/>
  </si>
  <si>
    <t>김경록</t>
    <phoneticPr fontId="2" type="noConversion"/>
  </si>
  <si>
    <t>054-870-0521</t>
    <phoneticPr fontId="2" type="noConversion"/>
  </si>
  <si>
    <t>금호지구 배수개선사업 전기공사</t>
    <phoneticPr fontId="2" type="noConversion"/>
  </si>
  <si>
    <t>경남지역본부 진주산청지사 지역개발부</t>
    <phoneticPr fontId="2" type="noConversion"/>
  </si>
  <si>
    <t>임재영</t>
    <phoneticPr fontId="2" type="noConversion"/>
  </si>
  <si>
    <t>055-760-2579</t>
    <phoneticPr fontId="2" type="noConversion"/>
  </si>
  <si>
    <t>사촌내내지구 수리시설개보수사업</t>
    <phoneticPr fontId="2" type="noConversion"/>
  </si>
  <si>
    <t>신백산지구 배수개선사업 전기공사</t>
    <phoneticPr fontId="2" type="noConversion"/>
  </si>
  <si>
    <t>055-580-0341</t>
    <phoneticPr fontId="2" type="noConversion"/>
  </si>
  <si>
    <t>태장3리 마을만들기사업 토목공사</t>
    <phoneticPr fontId="2" type="noConversion"/>
  </si>
  <si>
    <t>경북지역본부 영주봉화지사 지역개발부</t>
    <phoneticPr fontId="2" type="noConversion"/>
  </si>
  <si>
    <t>라영호</t>
    <phoneticPr fontId="2" type="noConversion"/>
  </si>
  <si>
    <t>054-639-5042</t>
    <phoneticPr fontId="2" type="noConversion"/>
  </si>
  <si>
    <t>상석2리 마을만들기사업 토목공사</t>
    <phoneticPr fontId="2" type="noConversion"/>
  </si>
  <si>
    <t>가흥지구 재해복구사업</t>
    <phoneticPr fontId="2" type="noConversion"/>
  </si>
  <si>
    <t>전남지역본부 나주지사 수자원관리부</t>
    <phoneticPr fontId="2" type="noConversion"/>
  </si>
  <si>
    <t>정행곤</t>
    <phoneticPr fontId="2" type="noConversion"/>
  </si>
  <si>
    <t>061-330-9554</t>
    <phoneticPr fontId="2" type="noConversion"/>
  </si>
  <si>
    <t>녹전면 기초생활거점육성사업 전기공사</t>
    <phoneticPr fontId="2" type="noConversion"/>
  </si>
  <si>
    <t>경북지역본부 안동지사 수자원관리부</t>
    <phoneticPr fontId="2" type="noConversion"/>
  </si>
  <si>
    <t>김상한</t>
    <phoneticPr fontId="2" type="noConversion"/>
  </si>
  <si>
    <t>054-850-5742</t>
    <phoneticPr fontId="2" type="noConversion"/>
  </si>
  <si>
    <t>상구 마을만들기사업 토목조경공사</t>
    <phoneticPr fontId="2" type="noConversion"/>
  </si>
  <si>
    <t>회진2지구 재해복구사업</t>
    <phoneticPr fontId="2" type="noConversion"/>
  </si>
  <si>
    <t>박종기</t>
    <phoneticPr fontId="2" type="noConversion"/>
  </si>
  <si>
    <t>061-330-9557</t>
    <phoneticPr fontId="2" type="noConversion"/>
  </si>
  <si>
    <t>진죽지 준설공사</t>
    <phoneticPr fontId="2" type="noConversion"/>
  </si>
  <si>
    <t>충남지역본부 보령지사 지역개발부</t>
    <phoneticPr fontId="2" type="noConversion"/>
  </si>
  <si>
    <t>나근환</t>
    <phoneticPr fontId="2" type="noConversion"/>
  </si>
  <si>
    <t>041-930-7883</t>
    <phoneticPr fontId="2" type="noConversion"/>
  </si>
  <si>
    <t>영산지구 재해복구사업</t>
    <phoneticPr fontId="2" type="noConversion"/>
  </si>
  <si>
    <t>대사지구 지방관리 방조제개보수사업 전기공사</t>
    <phoneticPr fontId="2" type="noConversion"/>
  </si>
  <si>
    <t>055-864-3725</t>
    <phoneticPr fontId="2" type="noConversion"/>
  </si>
  <si>
    <t>영월 판운2리 마을만들기사업 전기공사</t>
    <phoneticPr fontId="2" type="noConversion"/>
  </si>
  <si>
    <t>033-335-9515</t>
    <phoneticPr fontId="2" type="noConversion"/>
  </si>
  <si>
    <t>동당지구 재해복구사업</t>
    <phoneticPr fontId="2" type="noConversion"/>
  </si>
  <si>
    <t>대호지면 도이리 용수로 선형 변경사업</t>
    <phoneticPr fontId="2" type="noConversion"/>
  </si>
  <si>
    <t>충남지역본부 당진지사 수자원관리부</t>
    <phoneticPr fontId="2" type="noConversion"/>
  </si>
  <si>
    <t>허현아</t>
    <phoneticPr fontId="2" type="noConversion"/>
  </si>
  <si>
    <t>041-351-9145</t>
    <phoneticPr fontId="2" type="noConversion"/>
  </si>
  <si>
    <t>석화리 마을만들기사업 전기공사</t>
    <phoneticPr fontId="2" type="noConversion"/>
  </si>
  <si>
    <t>충북지역본부 옥천영동지사 지역개발부</t>
    <phoneticPr fontId="2" type="noConversion"/>
  </si>
  <si>
    <t>박병준</t>
    <phoneticPr fontId="2" type="noConversion"/>
  </si>
  <si>
    <t>043-730-2558</t>
    <phoneticPr fontId="2" type="noConversion"/>
  </si>
  <si>
    <t>매전면 기초생활거점조성사업 전기공사</t>
    <phoneticPr fontId="2" type="noConversion"/>
  </si>
  <si>
    <t>채석포 권역단위 개발사업 통신공사</t>
    <phoneticPr fontId="2" type="noConversion"/>
  </si>
  <si>
    <t>충남지역본부 서산,태안지사 지역개발부</t>
    <phoneticPr fontId="2" type="noConversion"/>
  </si>
  <si>
    <t>홍상원</t>
    <phoneticPr fontId="2" type="noConversion"/>
  </si>
  <si>
    <t>041-660-8587</t>
    <phoneticPr fontId="2" type="noConversion"/>
  </si>
  <si>
    <t>오산마을 마을만들기사업 전기공사</t>
    <phoneticPr fontId="2" type="noConversion"/>
  </si>
  <si>
    <t>용곡용수지선 외 4개소 용수로 보수 및 더돋기 공사</t>
    <phoneticPr fontId="2" type="noConversion"/>
  </si>
  <si>
    <t>경북지역본부 의성군위지사 수자원관리부</t>
    <phoneticPr fontId="2" type="noConversion"/>
  </si>
  <si>
    <t>임종범</t>
    <phoneticPr fontId="2" type="noConversion"/>
  </si>
  <si>
    <t>054-830-8137</t>
    <phoneticPr fontId="2" type="noConversion"/>
  </si>
  <si>
    <t>매전면 기초생활거점조성사업 통신공사</t>
    <phoneticPr fontId="2" type="noConversion"/>
  </si>
  <si>
    <t>삼산지구 과실전문생산단지 기반조성사업 전기공사</t>
    <phoneticPr fontId="2" type="noConversion"/>
  </si>
  <si>
    <t>김규호</t>
    <phoneticPr fontId="2" type="noConversion"/>
  </si>
  <si>
    <t>054-850-5748</t>
    <phoneticPr fontId="2" type="noConversion"/>
  </si>
  <si>
    <t>북면3지구 과실전문생산단지 기반조성사업 전기공사</t>
    <phoneticPr fontId="2" type="noConversion"/>
  </si>
  <si>
    <t>경남지역본부 창원지사 지역개발부</t>
    <phoneticPr fontId="2" type="noConversion"/>
  </si>
  <si>
    <t>조정헌</t>
    <phoneticPr fontId="2" type="noConversion"/>
  </si>
  <si>
    <t>055-250-2264</t>
    <phoneticPr fontId="2" type="noConversion"/>
  </si>
  <si>
    <t>원창지구 배수개선사업 토목공사</t>
    <phoneticPr fontId="2" type="noConversion"/>
  </si>
  <si>
    <t>정자지구 수리시설개보수사업 토목공사</t>
    <phoneticPr fontId="2" type="noConversion"/>
  </si>
  <si>
    <t>경남지역본부 울산지사 지역개발부</t>
    <phoneticPr fontId="2" type="noConversion"/>
  </si>
  <si>
    <t>안영대</t>
    <phoneticPr fontId="2" type="noConversion"/>
  </si>
  <si>
    <t>052-290-5316</t>
    <phoneticPr fontId="2" type="noConversion"/>
  </si>
  <si>
    <t>거두지구 소규모농촌용수개발사업 토목공사</t>
    <phoneticPr fontId="2" type="noConversion"/>
  </si>
  <si>
    <t>정진섭</t>
    <phoneticPr fontId="2" type="noConversion"/>
  </si>
  <si>
    <t>054-870-0532</t>
    <phoneticPr fontId="2" type="noConversion"/>
  </si>
  <si>
    <t>악양면 농촌중심지활성화사업 건축, 토목공사</t>
    <phoneticPr fontId="2" type="noConversion"/>
  </si>
  <si>
    <t>경남2지구 농업용수관리자동화사업 시스템 제조 구매 설치</t>
    <phoneticPr fontId="2" type="noConversion"/>
  </si>
  <si>
    <t>경남지역본부 그린에너지부</t>
    <phoneticPr fontId="2" type="noConversion"/>
  </si>
  <si>
    <t>김선갑</t>
    <phoneticPr fontId="2" type="noConversion"/>
  </si>
  <si>
    <t>055-269-9371</t>
    <phoneticPr fontId="2" type="noConversion"/>
  </si>
  <si>
    <t>금성면 농촌중심지활성화사업 건축공사</t>
    <phoneticPr fontId="2" type="noConversion"/>
  </si>
  <si>
    <t>충북지역본부 충주제천단양지사 지역개발부</t>
    <phoneticPr fontId="2" type="noConversion"/>
  </si>
  <si>
    <t>심규호</t>
    <phoneticPr fontId="2" type="noConversion"/>
  </si>
  <si>
    <t>043-841-3065</t>
    <phoneticPr fontId="2" type="noConversion"/>
  </si>
  <si>
    <t>오전지구 취약지역생활여건개조사업 토목건축공사</t>
    <phoneticPr fontId="2" type="noConversion"/>
  </si>
  <si>
    <t>남일면 기초생활거점육성사업 건축토목공사</t>
    <phoneticPr fontId="2" type="noConversion"/>
  </si>
  <si>
    <t>충북지역본부 청주지사 지역개발부</t>
    <phoneticPr fontId="2" type="noConversion"/>
  </si>
  <si>
    <t>정승재</t>
    <phoneticPr fontId="2" type="noConversion"/>
  </si>
  <si>
    <t>043-290-0546</t>
    <phoneticPr fontId="2" type="noConversion"/>
  </si>
  <si>
    <t>명촌지구 수리시설개보수사업</t>
    <phoneticPr fontId="2" type="noConversion"/>
  </si>
  <si>
    <t>윤주영</t>
    <phoneticPr fontId="2" type="noConversion"/>
  </si>
  <si>
    <t>055-250-2272</t>
    <phoneticPr fontId="2" type="noConversion"/>
  </si>
  <si>
    <t xml:space="preserve">영락리 취약지역생활여건개조사업 복합문화센터 건축공사 </t>
    <phoneticPr fontId="2" type="noConversion"/>
  </si>
  <si>
    <t>신창2리항 돌미역유통센터 신축공사</t>
    <phoneticPr fontId="2" type="noConversion"/>
  </si>
  <si>
    <t>경북지역본부 포항울릉지사 수자원관리부</t>
    <phoneticPr fontId="2" type="noConversion"/>
  </si>
  <si>
    <t>김일표</t>
    <phoneticPr fontId="2" type="noConversion"/>
  </si>
  <si>
    <t>054-720-7012</t>
    <phoneticPr fontId="2" type="noConversion"/>
  </si>
  <si>
    <t>범들지구 농어촌취약지역생활여건개조사업 건축.토목공사</t>
    <phoneticPr fontId="2" type="noConversion"/>
  </si>
  <si>
    <t>장효규</t>
    <phoneticPr fontId="2" type="noConversion"/>
  </si>
  <si>
    <t>054-639-5044</t>
    <phoneticPr fontId="2" type="noConversion"/>
  </si>
  <si>
    <t>중북부지구 농촌용수이용체계재편사업 자동화공사</t>
    <phoneticPr fontId="2" type="noConversion"/>
  </si>
  <si>
    <t>악양면 농촌중심지활성화사업 전기공사</t>
    <phoneticPr fontId="2" type="noConversion"/>
  </si>
  <si>
    <t>경남지역본부 하동남해지사 지역개발부</t>
    <phoneticPr fontId="2" type="noConversion"/>
  </si>
  <si>
    <t>최효정</t>
    <phoneticPr fontId="2" type="noConversion"/>
  </si>
  <si>
    <t>055-880-5143</t>
    <phoneticPr fontId="2" type="noConversion"/>
  </si>
  <si>
    <t>2021년 서봉1구마을만들기사업 토목건축공사</t>
    <phoneticPr fontId="2" type="noConversion"/>
  </si>
  <si>
    <t>전남지역본부 곡성지사 지역개발부</t>
    <phoneticPr fontId="2" type="noConversion"/>
  </si>
  <si>
    <t>오흥섭</t>
    <phoneticPr fontId="2" type="noConversion"/>
  </si>
  <si>
    <t>061-360-1440</t>
    <phoneticPr fontId="2" type="noConversion"/>
  </si>
  <si>
    <t>2021년 약천마을만들기사업 토목건축공사</t>
    <phoneticPr fontId="2" type="noConversion"/>
  </si>
  <si>
    <t>2021년 반송마을만들기사업 토목건축공사</t>
    <phoneticPr fontId="2" type="noConversion"/>
  </si>
  <si>
    <t>임병헌</t>
    <phoneticPr fontId="2" type="noConversion"/>
  </si>
  <si>
    <t>061-360-1141</t>
    <phoneticPr fontId="2" type="noConversion"/>
  </si>
  <si>
    <t>논산시 한발대비 지하수개발공사</t>
    <phoneticPr fontId="2" type="noConversion"/>
  </si>
  <si>
    <t>충남지역본부 환경지질부</t>
    <phoneticPr fontId="2" type="noConversion"/>
  </si>
  <si>
    <t>김동호</t>
    <phoneticPr fontId="2" type="noConversion"/>
  </si>
  <si>
    <t>042-480-0359</t>
    <phoneticPr fontId="2" type="noConversion"/>
  </si>
  <si>
    <t>토금마을만들기사업 건축공사</t>
    <phoneticPr fontId="2" type="noConversion"/>
  </si>
  <si>
    <t>김동혁</t>
    <phoneticPr fontId="2" type="noConversion"/>
  </si>
  <si>
    <t>061-780-3139</t>
    <phoneticPr fontId="2" type="noConversion"/>
  </si>
  <si>
    <t>원창지구 배수개선사업 전기공사</t>
    <phoneticPr fontId="2" type="noConversion"/>
  </si>
  <si>
    <t>전남지역본부 순천광양여수지사 지역개발부</t>
    <phoneticPr fontId="2" type="noConversion"/>
  </si>
  <si>
    <t>류재필</t>
    <phoneticPr fontId="2" type="noConversion"/>
  </si>
  <si>
    <t>061-740-1173</t>
    <phoneticPr fontId="2" type="noConversion"/>
  </si>
  <si>
    <t>두음리 마을만들기사업 토목공사</t>
    <phoneticPr fontId="2" type="noConversion"/>
  </si>
  <si>
    <t>당진1리 마을만들기사업 경관개선공사</t>
    <phoneticPr fontId="2" type="noConversion"/>
  </si>
  <si>
    <t>경기지역본부 여주이천지사 지역개발부</t>
    <phoneticPr fontId="2" type="noConversion"/>
  </si>
  <si>
    <t>민경대</t>
    <phoneticPr fontId="2" type="noConversion"/>
  </si>
  <si>
    <t>031-887-7548</t>
    <phoneticPr fontId="2" type="noConversion"/>
  </si>
  <si>
    <t>배수갑문 보수도장</t>
    <phoneticPr fontId="2" type="noConversion"/>
  </si>
  <si>
    <t>이상희</t>
    <phoneticPr fontId="2" type="noConversion"/>
  </si>
  <si>
    <t>063-540-5993</t>
    <phoneticPr fontId="2" type="noConversion"/>
  </si>
  <si>
    <t>상가리 마을만들기사업 쉼터조성 조경공사</t>
    <phoneticPr fontId="2" type="noConversion"/>
  </si>
  <si>
    <t>의령읍 농촌중심지활성화사업 전기공사</t>
    <phoneticPr fontId="2" type="noConversion"/>
  </si>
  <si>
    <t>경남지역본부 의령지사 지역개발부</t>
    <phoneticPr fontId="2" type="noConversion"/>
  </si>
  <si>
    <t>김민규</t>
    <phoneticPr fontId="2" type="noConversion"/>
  </si>
  <si>
    <t>055-570-6030</t>
    <phoneticPr fontId="2" type="noConversion"/>
  </si>
  <si>
    <t>상가리 마을만들기사업 주민복지관 조성 건축공사</t>
    <phoneticPr fontId="2" type="noConversion"/>
  </si>
  <si>
    <t>영덕읍 농촌중심지활성화사업 전기공사</t>
    <phoneticPr fontId="2" type="noConversion"/>
  </si>
  <si>
    <t>경북지역본부 영덕울진지사 지역개발부</t>
    <phoneticPr fontId="2" type="noConversion"/>
  </si>
  <si>
    <t>정성엽</t>
    <phoneticPr fontId="2" type="noConversion"/>
  </si>
  <si>
    <t>054-730-5077</t>
    <phoneticPr fontId="2" type="noConversion"/>
  </si>
  <si>
    <t>북동리 마을만들기 비닐하우스 설치공사</t>
    <phoneticPr fontId="2" type="noConversion"/>
  </si>
  <si>
    <t>강원지역본부 강릉지사 지역개발부</t>
    <phoneticPr fontId="2" type="noConversion"/>
  </si>
  <si>
    <t>박조동</t>
    <phoneticPr fontId="2" type="noConversion"/>
  </si>
  <si>
    <t>033-650-3254</t>
    <phoneticPr fontId="2" type="noConversion"/>
  </si>
  <si>
    <t>호미곶권역 거점개발사업 통신공사</t>
    <phoneticPr fontId="2" type="noConversion"/>
  </si>
  <si>
    <t>삼죽면 기초생활거점육성사업 공감센터 신축공사</t>
    <phoneticPr fontId="2" type="noConversion"/>
  </si>
  <si>
    <t>경기지역본부 안성지사 지역개발부</t>
    <phoneticPr fontId="2" type="noConversion"/>
  </si>
  <si>
    <t>진미선</t>
    <phoneticPr fontId="2" type="noConversion"/>
  </si>
  <si>
    <t>031-678-3582</t>
    <phoneticPr fontId="2" type="noConversion"/>
  </si>
  <si>
    <t>심남배수갑문외 3개소 기계보수공사</t>
    <phoneticPr fontId="2" type="noConversion"/>
  </si>
  <si>
    <t>경기지역본부 강화옹진지사 수자원관리부</t>
    <phoneticPr fontId="2" type="noConversion"/>
  </si>
  <si>
    <t>김지철</t>
    <phoneticPr fontId="2" type="noConversion"/>
  </si>
  <si>
    <t>032-930-2547</t>
    <phoneticPr fontId="2" type="noConversion"/>
  </si>
  <si>
    <t>영월 운학1리 마을만들기사업 전기공사</t>
    <phoneticPr fontId="2" type="noConversion"/>
  </si>
  <si>
    <t>상가리 마을만들기사업 주민복지관 조성 석면해체처리공사</t>
    <phoneticPr fontId="2" type="noConversion"/>
  </si>
  <si>
    <t>제주지역본부 사업계획부</t>
    <phoneticPr fontId="2" type="noConversion"/>
  </si>
  <si>
    <t>이상구</t>
    <phoneticPr fontId="2" type="noConversion"/>
  </si>
  <si>
    <t>064-750-8834</t>
    <phoneticPr fontId="2" type="noConversion"/>
  </si>
  <si>
    <t>춘천시 서상지구 지방비지원사업</t>
    <phoneticPr fontId="2" type="noConversion"/>
  </si>
  <si>
    <t>강원지역본부 홍천춘천지사 수자원관리부</t>
    <phoneticPr fontId="2" type="noConversion"/>
  </si>
  <si>
    <t>이상용</t>
    <phoneticPr fontId="2" type="noConversion"/>
  </si>
  <si>
    <t>033-430-9544</t>
    <phoneticPr fontId="2" type="noConversion"/>
  </si>
  <si>
    <t>장평면 농촌중심지활성화사업 소방공사</t>
    <phoneticPr fontId="2" type="noConversion"/>
  </si>
  <si>
    <t>토금마을만들기사업 전기공사</t>
    <phoneticPr fontId="2" type="noConversion"/>
  </si>
  <si>
    <t>세화3리 마을만들기사업 전기공사</t>
    <phoneticPr fontId="2" type="noConversion"/>
  </si>
  <si>
    <t>제주지역본부 남부지부</t>
    <phoneticPr fontId="2" type="noConversion"/>
  </si>
  <si>
    <t>고영섭</t>
    <phoneticPr fontId="2" type="noConversion"/>
  </si>
  <si>
    <t>2021년 파주지구 상반기 소규모보수공사</t>
    <phoneticPr fontId="2" type="noConversion"/>
  </si>
  <si>
    <t>점곡면 농촌중심지활성화사업 통신공사</t>
    <phoneticPr fontId="2" type="noConversion"/>
  </si>
  <si>
    <t>경북지역본부 의성군위지사 지역개발부</t>
    <phoneticPr fontId="2" type="noConversion"/>
  </si>
  <si>
    <t>김병기</t>
    <phoneticPr fontId="2" type="noConversion"/>
  </si>
  <si>
    <t>양수장(장호원, 백사1) 전기설비 보수공사</t>
    <phoneticPr fontId="2" type="noConversion"/>
  </si>
  <si>
    <t>경기지역본부 여주이천지사 수자원관리부</t>
    <phoneticPr fontId="2" type="noConversion"/>
  </si>
  <si>
    <t>윤숭녕</t>
    <phoneticPr fontId="2" type="noConversion"/>
  </si>
  <si>
    <t>031-887-7531</t>
    <phoneticPr fontId="2" type="noConversion"/>
  </si>
  <si>
    <t>효지용수지선등 수로보수공사</t>
    <phoneticPr fontId="2" type="noConversion"/>
  </si>
  <si>
    <t>범들지구 농어촌취약지역생활여건개조사업 전기공사</t>
    <phoneticPr fontId="2" type="noConversion"/>
  </si>
  <si>
    <t>대안제용수로정비사업</t>
    <phoneticPr fontId="2" type="noConversion"/>
  </si>
  <si>
    <t>전남지역본부 영광지사수자원관리부</t>
    <phoneticPr fontId="2" type="noConversion"/>
  </si>
  <si>
    <t>박춘택</t>
    <phoneticPr fontId="2" type="noConversion"/>
  </si>
  <si>
    <t>061-350-6563</t>
    <phoneticPr fontId="2" type="noConversion"/>
  </si>
  <si>
    <t>신기제용수로정비사업</t>
    <phoneticPr fontId="2" type="noConversion"/>
  </si>
  <si>
    <t>노원간선 수해복구사업 토목공사</t>
    <phoneticPr fontId="2" type="noConversion"/>
  </si>
  <si>
    <t>충북지역본부 진천지사 지역개발부</t>
    <phoneticPr fontId="2" type="noConversion"/>
  </si>
  <si>
    <t>김재석</t>
    <phoneticPr fontId="2" type="noConversion"/>
  </si>
  <si>
    <t>043-530-5721</t>
    <phoneticPr fontId="2" type="noConversion"/>
  </si>
  <si>
    <t>평금제배수로정비사업</t>
    <phoneticPr fontId="2" type="noConversion"/>
  </si>
  <si>
    <t>길상지구 배수개선사업</t>
    <phoneticPr fontId="2" type="noConversion"/>
  </si>
  <si>
    <t>경기지역본부 강화옹진지사 지역개발부</t>
    <phoneticPr fontId="2" type="noConversion"/>
  </si>
  <si>
    <t>김정자</t>
    <phoneticPr fontId="2" type="noConversion"/>
  </si>
  <si>
    <t>032-930-2529</t>
    <phoneticPr fontId="2" type="noConversion"/>
  </si>
  <si>
    <t>시목지구 수리시설개보수사업</t>
    <phoneticPr fontId="2" type="noConversion"/>
  </si>
  <si>
    <t>충북지역본부 청주지사 수자원관리부</t>
    <phoneticPr fontId="2" type="noConversion"/>
  </si>
  <si>
    <t>김원범</t>
    <phoneticPr fontId="2" type="noConversion"/>
  </si>
  <si>
    <t>043-290-0562</t>
    <phoneticPr fontId="2" type="noConversion"/>
  </si>
  <si>
    <t>신효지구 수리시서개보수사업 토목공사</t>
    <phoneticPr fontId="2" type="noConversion"/>
  </si>
  <si>
    <t>남면 기초생활거점육성사업 토목건축공사</t>
    <phoneticPr fontId="2" type="noConversion"/>
  </si>
  <si>
    <t>강원지역본부 홍천춘천지사 지역개발부</t>
    <phoneticPr fontId="2" type="noConversion"/>
  </si>
  <si>
    <t>홍순기</t>
    <phoneticPr fontId="2" type="noConversion"/>
  </si>
  <si>
    <t>033-430-9567</t>
    <phoneticPr fontId="2" type="noConversion"/>
  </si>
  <si>
    <t>2021년 기계화경작로 확포장사업</t>
    <phoneticPr fontId="2" type="noConversion"/>
  </si>
  <si>
    <t>윤성훈</t>
    <phoneticPr fontId="2" type="noConversion"/>
  </si>
  <si>
    <t>063-580-1056</t>
    <phoneticPr fontId="2" type="noConversion"/>
  </si>
  <si>
    <t>이령지구 과실전문생산단지 기반조성사업 토목공사</t>
    <phoneticPr fontId="2" type="noConversion"/>
  </si>
  <si>
    <t>쌍천지구 재해위험지역정비사업</t>
    <phoneticPr fontId="2" type="noConversion"/>
  </si>
  <si>
    <t>강원지역본부 영북지사 지역개발부</t>
    <phoneticPr fontId="2" type="noConversion"/>
  </si>
  <si>
    <t>석준기</t>
    <phoneticPr fontId="2" type="noConversion"/>
  </si>
  <si>
    <t>033-630-0109</t>
    <phoneticPr fontId="2" type="noConversion"/>
  </si>
  <si>
    <t>만음지구 과실전문생산단지 기반조성사업 토목공사</t>
    <phoneticPr fontId="2" type="noConversion"/>
  </si>
  <si>
    <t>김종철</t>
    <phoneticPr fontId="2" type="noConversion"/>
  </si>
  <si>
    <t>054-850-5745</t>
    <phoneticPr fontId="2" type="noConversion"/>
  </si>
  <si>
    <t>회룡마을 마을만들기사업 토목공사</t>
    <phoneticPr fontId="2" type="noConversion"/>
  </si>
  <si>
    <t>경남지역본부 창녕지사 지역개발부</t>
    <phoneticPr fontId="2" type="noConversion"/>
  </si>
  <si>
    <t>이동엽</t>
    <phoneticPr fontId="2" type="noConversion"/>
  </si>
  <si>
    <t>055-530-7734</t>
    <phoneticPr fontId="2" type="noConversion"/>
  </si>
  <si>
    <t>산서지구 수리시설개보수사업</t>
    <phoneticPr fontId="2" type="noConversion"/>
  </si>
  <si>
    <t>경남지역본부 함안지사 수자원관리부</t>
    <phoneticPr fontId="2" type="noConversion"/>
  </si>
  <si>
    <t>장성영</t>
    <phoneticPr fontId="2" type="noConversion"/>
  </si>
  <si>
    <t>055-580-0374</t>
    <phoneticPr fontId="2" type="noConversion"/>
  </si>
  <si>
    <t>점동면 공공청사 복합 건립사업 통신공사</t>
    <phoneticPr fontId="2" type="noConversion"/>
  </si>
  <si>
    <t>장심리 마을만들기사업</t>
    <phoneticPr fontId="2" type="noConversion"/>
  </si>
  <si>
    <t>경기지역본부 양평광주서울지사 지역개발부</t>
    <phoneticPr fontId="2" type="noConversion"/>
  </si>
  <si>
    <t>박해진</t>
    <phoneticPr fontId="2" type="noConversion"/>
  </si>
  <si>
    <t>031-770-8032</t>
    <phoneticPr fontId="2" type="noConversion"/>
  </si>
  <si>
    <t>화성 배수갑문 문비 보수 공사</t>
    <phoneticPr fontId="2" type="noConversion"/>
  </si>
  <si>
    <t>화안사업단 시설관리부</t>
    <phoneticPr fontId="2" type="noConversion"/>
  </si>
  <si>
    <t>김영환</t>
    <phoneticPr fontId="2" type="noConversion"/>
  </si>
  <si>
    <t>031-412-1434</t>
    <phoneticPr fontId="2" type="noConversion"/>
  </si>
  <si>
    <t>새만금방조제 배수갑문 균열 보수공사</t>
    <phoneticPr fontId="2" type="noConversion"/>
  </si>
  <si>
    <t>몽촌3지구 기계화경작로확포장사업</t>
    <phoneticPr fontId="2" type="noConversion"/>
  </si>
  <si>
    <t>충북지역본부 괴산증평지사 지역개발부</t>
    <phoneticPr fontId="2" type="noConversion"/>
  </si>
  <si>
    <t>신희정</t>
    <phoneticPr fontId="2" type="noConversion"/>
  </si>
  <si>
    <t>043-830-5142</t>
    <phoneticPr fontId="2" type="noConversion"/>
  </si>
  <si>
    <t>서석면 농촌중심지활성화사업 통신공사</t>
    <phoneticPr fontId="2" type="noConversion"/>
  </si>
  <si>
    <t>이원석</t>
    <phoneticPr fontId="2" type="noConversion"/>
  </si>
  <si>
    <t>033-430-9530</t>
    <phoneticPr fontId="2" type="noConversion"/>
  </si>
  <si>
    <t>농촌지하수관측공 시추조사 및 보호시설 설치공사</t>
    <phoneticPr fontId="2" type="noConversion"/>
  </si>
  <si>
    <t>3호방조제 교통신호등 및 제어기함 보수</t>
    <phoneticPr fontId="2" type="noConversion"/>
  </si>
  <si>
    <t>이해민</t>
    <phoneticPr fontId="2" type="noConversion"/>
  </si>
  <si>
    <t>063-540-5942</t>
    <phoneticPr fontId="2" type="noConversion"/>
  </si>
  <si>
    <t>서부지소 관내 용배수로 수문보수공사</t>
    <phoneticPr fontId="2" type="noConversion"/>
  </si>
  <si>
    <t>흥천용수간선등 수문교체공사</t>
    <phoneticPr fontId="2" type="noConversion"/>
  </si>
  <si>
    <t>이성주</t>
    <phoneticPr fontId="2" type="noConversion"/>
  </si>
  <si>
    <t>031-887-7576</t>
    <phoneticPr fontId="2" type="noConversion"/>
  </si>
  <si>
    <t>달성지사 관내 퇴적물제거공사</t>
    <phoneticPr fontId="2" type="noConversion"/>
  </si>
  <si>
    <t>충주 유기농산업복합서비스지원단지 토목건축공사</t>
    <phoneticPr fontId="2" type="noConversion"/>
  </si>
  <si>
    <t>충북지역본부 지역특화사업단</t>
    <phoneticPr fontId="2" type="noConversion"/>
  </si>
  <si>
    <t>이윤성</t>
    <phoneticPr fontId="2" type="noConversion"/>
  </si>
  <si>
    <t>043-290-3497</t>
    <phoneticPr fontId="2" type="noConversion"/>
  </si>
  <si>
    <t>서수면 농촌중심지활성화사업 및 면청사 건립사업</t>
    <phoneticPr fontId="2" type="noConversion"/>
  </si>
  <si>
    <t>전북지역본부 군산지사 지역개발부</t>
    <phoneticPr fontId="2" type="noConversion"/>
  </si>
  <si>
    <t>김인석</t>
    <phoneticPr fontId="2" type="noConversion"/>
  </si>
  <si>
    <t>063-440-5716</t>
    <phoneticPr fontId="2" type="noConversion"/>
  </si>
  <si>
    <t>백이산권역 창조적마을만들기사업</t>
    <phoneticPr fontId="2" type="noConversion"/>
  </si>
  <si>
    <t>문척면농촌중심지활성화사업 건축공사</t>
    <phoneticPr fontId="2" type="noConversion"/>
  </si>
  <si>
    <t>최창규</t>
    <phoneticPr fontId="2" type="noConversion"/>
  </si>
  <si>
    <t>061-780-3135</t>
    <phoneticPr fontId="2" type="noConversion"/>
  </si>
  <si>
    <t>산양읍 권역단위 거점개발사업</t>
    <phoneticPr fontId="2" type="noConversion"/>
  </si>
  <si>
    <t>경남지역본부 고성통영거제지사 지역개발부</t>
    <phoneticPr fontId="2" type="noConversion"/>
  </si>
  <si>
    <t>최민호</t>
    <phoneticPr fontId="2" type="noConversion"/>
  </si>
  <si>
    <t>055-670-7040</t>
    <phoneticPr fontId="2" type="noConversion"/>
  </si>
  <si>
    <t>대탄리 새뜰마을사업 토목조경건축공사</t>
    <phoneticPr fontId="2" type="noConversion"/>
  </si>
  <si>
    <t>목소리 마을만들기사업 토목, 건축공사</t>
    <phoneticPr fontId="2" type="noConversion"/>
  </si>
  <si>
    <t>충남지역본부 세종대전금산지사 지역개발부</t>
    <phoneticPr fontId="2" type="noConversion"/>
  </si>
  <si>
    <t>권영진</t>
    <phoneticPr fontId="2" type="noConversion"/>
  </si>
  <si>
    <t>044-860-3331</t>
    <phoneticPr fontId="2" type="noConversion"/>
  </si>
  <si>
    <t>상대1리 마을만들기사업 문화시설 확충공사</t>
    <phoneticPr fontId="2" type="noConversion"/>
  </si>
  <si>
    <t>군자리 마을만들기사업 토목건축공사</t>
    <phoneticPr fontId="2" type="noConversion"/>
  </si>
  <si>
    <t>토성지구 다목적농촌용수개발사업</t>
    <phoneticPr fontId="2" type="noConversion"/>
  </si>
  <si>
    <t>충주 유기농산업복합서비스지원단지 소방공사</t>
    <phoneticPr fontId="2" type="noConversion"/>
  </si>
  <si>
    <t>043-290-3501</t>
    <phoneticPr fontId="2" type="noConversion"/>
  </si>
  <si>
    <t>농업에너지이용효율화사업 기계설비공사</t>
    <phoneticPr fontId="2" type="noConversion"/>
  </si>
  <si>
    <t>낙월권역 거점개발사업 전기공사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</si>
  <si>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</si>
  <si>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</si>
  <si>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062-3506574</t>
    <phoneticPr fontId="2" type="noConversion"/>
  </si>
  <si>
    <t>제주지역본부 지하수지질부</t>
    <phoneticPr fontId="2" type="noConversion"/>
  </si>
  <si>
    <t>전규진</t>
    <phoneticPr fontId="2" type="noConversion"/>
  </si>
  <si>
    <t>064-750-8865</t>
    <phoneticPr fontId="2" type="noConversion"/>
  </si>
  <si>
    <t>광대2리 마을만들기사업 통신공사</t>
    <phoneticPr fontId="2" type="noConversion"/>
  </si>
  <si>
    <t>생극면 기초생활거점육성사업 소방공사</t>
    <phoneticPr fontId="2" type="noConversion"/>
  </si>
  <si>
    <t>충북지역본부 음성지사 지역개발부</t>
    <phoneticPr fontId="2" type="noConversion"/>
  </si>
  <si>
    <t>황인찬</t>
    <phoneticPr fontId="2" type="noConversion"/>
  </si>
  <si>
    <t>043-871-7350</t>
    <phoneticPr fontId="2" type="noConversion"/>
  </si>
  <si>
    <t>쌍천 지하수 전기공사 2</t>
    <phoneticPr fontId="2" type="noConversion"/>
  </si>
  <si>
    <t>강원지역본부 지역사업부</t>
    <phoneticPr fontId="2" type="noConversion"/>
  </si>
  <si>
    <t>최승남</t>
    <phoneticPr fontId="2" type="noConversion"/>
  </si>
  <si>
    <t>033-240-9657</t>
    <phoneticPr fontId="2" type="noConversion"/>
  </si>
  <si>
    <t>2021년도 양수장 소규모 전기공사</t>
    <phoneticPr fontId="2" type="noConversion"/>
  </si>
  <si>
    <t>군장항로 준설공사</t>
    <phoneticPr fontId="2" type="noConversion"/>
  </si>
  <si>
    <t>새만금산업단지사업단 사업관리부</t>
    <phoneticPr fontId="2" type="noConversion"/>
  </si>
  <si>
    <t>이대식</t>
    <phoneticPr fontId="2" type="noConversion"/>
  </si>
  <si>
    <t>063-450-9071</t>
    <phoneticPr fontId="2" type="noConversion"/>
  </si>
  <si>
    <t>금천면 기초생활거점육성사업 토목건축공사</t>
    <phoneticPr fontId="2" type="noConversion"/>
  </si>
  <si>
    <t>경북지역본부 고령지사 수자원관리부</t>
    <phoneticPr fontId="2" type="noConversion"/>
  </si>
  <si>
    <t>윤동기</t>
    <phoneticPr fontId="2" type="noConversion"/>
  </si>
  <si>
    <t>054-950-0742</t>
    <phoneticPr fontId="2" type="noConversion"/>
  </si>
  <si>
    <t>양화면 농촌중심지활성화사업 토목건축공사</t>
    <phoneticPr fontId="2" type="noConversion"/>
  </si>
  <si>
    <t>안림지구 소규모배수개선사업 토목공사</t>
    <phoneticPr fontId="2" type="noConversion"/>
  </si>
  <si>
    <t>054-950-0743</t>
    <phoneticPr fontId="2" type="noConversion"/>
  </si>
  <si>
    <t>곡수1리 취약지역생활여건개조사업</t>
    <phoneticPr fontId="2" type="noConversion"/>
  </si>
  <si>
    <t>최영범</t>
    <phoneticPr fontId="2" type="noConversion"/>
  </si>
  <si>
    <t>031-770-8051</t>
    <phoneticPr fontId="2" type="noConversion"/>
  </si>
  <si>
    <t>옥계 마을단위특화개발사업</t>
    <phoneticPr fontId="2" type="noConversion"/>
  </si>
  <si>
    <t>동산1리 마을만들기사업 건축공사</t>
    <phoneticPr fontId="2" type="noConversion"/>
  </si>
  <si>
    <t>신암 마을만들기사업 토목조경공사</t>
    <phoneticPr fontId="2" type="noConversion"/>
  </si>
  <si>
    <t>유원효</t>
    <phoneticPr fontId="2" type="noConversion"/>
  </si>
  <si>
    <t>055-580-0335</t>
    <phoneticPr fontId="2" type="noConversion"/>
  </si>
  <si>
    <t>어연 마을만들기사업 토목조경공사</t>
    <phoneticPr fontId="2" type="noConversion"/>
  </si>
  <si>
    <t>지하수자원관리 관측공 설치공사</t>
    <phoneticPr fontId="2" type="noConversion"/>
  </si>
  <si>
    <t>손지현</t>
    <phoneticPr fontId="2" type="noConversion"/>
  </si>
  <si>
    <t>042-480-0361</t>
    <phoneticPr fontId="2" type="noConversion"/>
  </si>
  <si>
    <t>원내마을만들기사업 전기공사</t>
    <phoneticPr fontId="2" type="noConversion"/>
  </si>
  <si>
    <t>고산1리 마을만들기 농산물가공시설공사</t>
    <phoneticPr fontId="2" type="noConversion"/>
  </si>
  <si>
    <t>호암지구 저수지 재구축사사업 토목공사</t>
    <phoneticPr fontId="2" type="noConversion"/>
  </si>
  <si>
    <t>충북지역본부 충주제천단양지사 수자원관리부</t>
    <phoneticPr fontId="2" type="noConversion"/>
  </si>
  <si>
    <t>정경구</t>
    <phoneticPr fontId="2" type="noConversion"/>
  </si>
  <si>
    <t>046-841-3035</t>
    <phoneticPr fontId="2" type="noConversion"/>
  </si>
  <si>
    <t>영구지구 배수선사업</t>
    <phoneticPr fontId="2" type="noConversion"/>
  </si>
  <si>
    <t>정기석</t>
    <phoneticPr fontId="2" type="noConversion"/>
  </si>
  <si>
    <t>043-830-5151</t>
    <phoneticPr fontId="2" type="noConversion"/>
  </si>
  <si>
    <t>2021년 칠봉취약지역생활여건개조사업 토목건축공사</t>
    <phoneticPr fontId="2" type="noConversion"/>
  </si>
  <si>
    <t xml:space="preserve">상관면 도시재생뉴딜사업 골목길부분 토목공사 </t>
    <phoneticPr fontId="2" type="noConversion"/>
  </si>
  <si>
    <t>전북지역본부 전주완주임실지사 지역개발부</t>
    <phoneticPr fontId="2" type="noConversion"/>
  </si>
  <si>
    <t>송은선</t>
    <phoneticPr fontId="2" type="noConversion"/>
  </si>
  <si>
    <t>063-270-0557</t>
    <phoneticPr fontId="2" type="noConversion"/>
  </si>
  <si>
    <t>유계리 마을만들기사업</t>
    <phoneticPr fontId="2" type="noConversion"/>
  </si>
  <si>
    <t>충남지역본부 공주지사 지역개발부</t>
    <phoneticPr fontId="2" type="noConversion"/>
  </si>
  <si>
    <t>이선우</t>
    <phoneticPr fontId="2" type="noConversion"/>
  </si>
  <si>
    <t>041-850-6466</t>
    <phoneticPr fontId="2" type="noConversion"/>
  </si>
  <si>
    <t>서천군 농촌형 공공임대주택 조성사업(통신)</t>
    <phoneticPr fontId="2" type="noConversion"/>
  </si>
  <si>
    <t>금산읍 서남부지역 연결순환도로개설공사</t>
    <phoneticPr fontId="2" type="noConversion"/>
  </si>
  <si>
    <t>김동욱</t>
    <phoneticPr fontId="2" type="noConversion"/>
  </si>
  <si>
    <t>041-754-9227</t>
    <phoneticPr fontId="2" type="noConversion"/>
  </si>
  <si>
    <t>소수면 농촌중심지활성화사업</t>
    <phoneticPr fontId="2" type="noConversion"/>
  </si>
  <si>
    <t>이상진</t>
    <phoneticPr fontId="2" type="noConversion"/>
  </si>
  <si>
    <t>043-830-5136</t>
    <phoneticPr fontId="2" type="noConversion"/>
  </si>
  <si>
    <t>괴산 노지스마트농업 전기공사</t>
    <phoneticPr fontId="2" type="noConversion"/>
  </si>
  <si>
    <t>고품지구 다목적농촌용수개발사업 전기공사</t>
    <phoneticPr fontId="2" type="noConversion"/>
  </si>
  <si>
    <t>경남지역본부 합천지사 지역개발부</t>
    <phoneticPr fontId="2" type="noConversion"/>
  </si>
  <si>
    <t>김진욱</t>
    <phoneticPr fontId="2" type="noConversion"/>
  </si>
  <si>
    <t>055-930-8166</t>
    <phoneticPr fontId="2" type="noConversion"/>
  </si>
  <si>
    <t>장사항 어촌뉴딜300사업 토목건축공사</t>
    <phoneticPr fontId="2" type="noConversion"/>
  </si>
  <si>
    <t>강원지역본부 영북지사 어촌수산부</t>
    <phoneticPr fontId="2" type="noConversion"/>
  </si>
  <si>
    <t>이무재</t>
    <phoneticPr fontId="2" type="noConversion"/>
  </si>
  <si>
    <t>033-630-0143</t>
    <phoneticPr fontId="2" type="noConversion"/>
  </si>
  <si>
    <t>영인지구 수리시설개보수사업</t>
    <phoneticPr fontId="2" type="noConversion"/>
  </si>
  <si>
    <t>홍동면 기초생활거점조성사업 토목건축공사</t>
    <phoneticPr fontId="2" type="noConversion"/>
  </si>
  <si>
    <t>충남지역본부 홍성지사 지역개발부</t>
    <phoneticPr fontId="2" type="noConversion"/>
  </si>
  <si>
    <t>김민태</t>
    <phoneticPr fontId="2" type="noConversion"/>
  </si>
  <si>
    <t>041-630-5740</t>
    <phoneticPr fontId="2" type="noConversion"/>
  </si>
  <si>
    <t>우물마을취약지역 생활여건개조사업 토목건축공사</t>
    <phoneticPr fontId="2" type="noConversion"/>
  </si>
  <si>
    <t>김호철</t>
    <phoneticPr fontId="2" type="noConversion"/>
  </si>
  <si>
    <t>055-880-5142</t>
    <phoneticPr fontId="2" type="noConversion"/>
  </si>
  <si>
    <t>과실전문생산단지 기반조성사업 지하수개발공사</t>
    <phoneticPr fontId="2" type="noConversion"/>
  </si>
  <si>
    <t>완도권역 완도4지구 친환경에너지보급사업 기계설비공사</t>
    <phoneticPr fontId="2" type="noConversion"/>
  </si>
  <si>
    <t>전남지역본부 해남완도지사 수자원관리부</t>
    <phoneticPr fontId="2" type="noConversion"/>
  </si>
  <si>
    <t>최재은</t>
    <phoneticPr fontId="2" type="noConversion"/>
  </si>
  <si>
    <t>061-530-1549</t>
    <phoneticPr fontId="2" type="noConversion"/>
  </si>
  <si>
    <t>해남권역 친환경에너지보급사업 기계설비공사</t>
    <phoneticPr fontId="2" type="noConversion"/>
  </si>
  <si>
    <t>해남권역 친환경에너지보급사업 인버터설치공사</t>
    <phoneticPr fontId="2" type="noConversion"/>
  </si>
  <si>
    <t>옥촌2리 및 상구1리 취약지역개조사업 통신공사</t>
    <phoneticPr fontId="2" type="noConversion"/>
  </si>
  <si>
    <t>광역해양 레저체험복합단지 조성사업</t>
    <phoneticPr fontId="2" type="noConversion"/>
  </si>
  <si>
    <t>장항지구 배수개선사업(토목)</t>
    <phoneticPr fontId="2" type="noConversion"/>
  </si>
  <si>
    <t>명리지구 소규모농촌용수개발사업 토목건축기계공사</t>
    <phoneticPr fontId="2" type="noConversion"/>
  </si>
  <si>
    <t>경북지역본부 성주지사 수자원관리부</t>
    <phoneticPr fontId="2" type="noConversion"/>
  </si>
  <si>
    <t>이창연</t>
    <phoneticPr fontId="2" type="noConversion"/>
  </si>
  <si>
    <t>054-930-0751</t>
    <phoneticPr fontId="2" type="noConversion"/>
  </si>
  <si>
    <t>2021년 대황강강마을재생사업 토목건축공사</t>
    <phoneticPr fontId="2" type="noConversion"/>
  </si>
  <si>
    <t>한정호</t>
    <phoneticPr fontId="2" type="noConversion"/>
  </si>
  <si>
    <t>061-360-1153</t>
    <phoneticPr fontId="2" type="noConversion"/>
  </si>
  <si>
    <t>병천지구 농촌중심지 활성화 사엄 토목, 건축공사</t>
    <phoneticPr fontId="2" type="noConversion"/>
  </si>
  <si>
    <t>하대지구 취약지역생활여건개조사업 토목건축공사</t>
    <phoneticPr fontId="2" type="noConversion"/>
  </si>
  <si>
    <t>김성엽</t>
    <phoneticPr fontId="2" type="noConversion"/>
  </si>
  <si>
    <t>052-290-5313</t>
    <phoneticPr fontId="2" type="noConversion"/>
  </si>
  <si>
    <t>단양군 가산2리 마을만들기사업</t>
    <phoneticPr fontId="2" type="noConversion"/>
  </si>
  <si>
    <t>이두형</t>
    <phoneticPr fontId="2" type="noConversion"/>
  </si>
  <si>
    <t>043-841-3074</t>
    <phoneticPr fontId="2" type="noConversion"/>
  </si>
  <si>
    <t xml:space="preserve"> </t>
    <phoneticPr fontId="2" type="noConversion"/>
  </si>
  <si>
    <t>2021년 대황강강마을재생사업 통신공사</t>
    <phoneticPr fontId="2" type="noConversion"/>
  </si>
  <si>
    <t>2021년 파주지구 하반기 소규모보수공사</t>
    <phoneticPr fontId="2" type="noConversion"/>
  </si>
  <si>
    <t>경기지역본부 파주시사 수자원관리부</t>
    <phoneticPr fontId="2" type="noConversion"/>
  </si>
  <si>
    <t>신순하</t>
    <phoneticPr fontId="2" type="noConversion"/>
  </si>
  <si>
    <t>031-950-3261</t>
    <phoneticPr fontId="2" type="noConversion"/>
  </si>
  <si>
    <t>새만금 가력선착장 확장공사</t>
    <phoneticPr fontId="2" type="noConversion"/>
  </si>
  <si>
    <t>인주면 기초생활거점육성사업</t>
    <phoneticPr fontId="2" type="noConversion"/>
  </si>
  <si>
    <t>충남지역본부 아산지사 수자원관리부</t>
    <phoneticPr fontId="2" type="noConversion"/>
  </si>
  <si>
    <t>김성태</t>
    <phoneticPr fontId="2" type="noConversion"/>
  </si>
  <si>
    <t>041-539-7153</t>
    <phoneticPr fontId="2" type="noConversion"/>
  </si>
  <si>
    <t>새만금사업단 공무부</t>
    <phoneticPr fontId="2" type="noConversion"/>
  </si>
  <si>
    <t>경북지역본부 신성장사업추진단</t>
    <phoneticPr fontId="2" type="noConversion"/>
  </si>
  <si>
    <t>충남지역본부 사업관리부</t>
    <phoneticPr fontId="2" type="noConversion"/>
  </si>
  <si>
    <t>전남지역본부 스마트팜혁신밸리추진단</t>
    <phoneticPr fontId="2" type="noConversion"/>
  </si>
  <si>
    <t>전북지역본부 전주완주임실지사 지역개발부</t>
    <phoneticPr fontId="2" type="noConversion"/>
  </si>
  <si>
    <t>전북지역본부 스마트팜혁신밸리추진단</t>
    <phoneticPr fontId="2" type="noConversion"/>
  </si>
  <si>
    <t>전남지역본부 강진지사 지역개발부</t>
    <phoneticPr fontId="2" type="noConversion"/>
  </si>
  <si>
    <t>충북지역본부 보은지사 지역개발부</t>
    <phoneticPr fontId="2" type="noConversion"/>
  </si>
  <si>
    <t>경남지역본부 그린에너지부</t>
    <phoneticPr fontId="2" type="noConversion"/>
  </si>
  <si>
    <t>경기지역본부 여주이천지사 지역개발부</t>
    <phoneticPr fontId="2" type="noConversion"/>
  </si>
  <si>
    <t>충남지역본부 공주지사 지역개발부</t>
    <phoneticPr fontId="2" type="noConversion"/>
  </si>
  <si>
    <t>경북지역본부 경주지사 지역개발부</t>
    <phoneticPr fontId="2" type="noConversion"/>
  </si>
  <si>
    <t>제주지역본부 광역화추진단</t>
    <phoneticPr fontId="2" type="noConversion"/>
  </si>
  <si>
    <t>경기지역본부 김포지사 지역개발부</t>
    <phoneticPr fontId="2" type="noConversion"/>
  </si>
  <si>
    <t>전북지역본부 부안지사 지역개발부</t>
    <phoneticPr fontId="2" type="noConversion"/>
  </si>
  <si>
    <t>경기지역본부 강화옹진지사 지역개발부</t>
    <phoneticPr fontId="2" type="noConversion"/>
  </si>
  <si>
    <t>강원지역본부 영북지사 지역개발부</t>
    <phoneticPr fontId="2" type="noConversion"/>
  </si>
  <si>
    <t>전북지역본부 무진장지사 지역개발부</t>
    <phoneticPr fontId="2" type="noConversion"/>
  </si>
  <si>
    <t>전남지역본부 해남완도지사 지역개발부</t>
    <phoneticPr fontId="2" type="noConversion"/>
  </si>
  <si>
    <t>경남지역본부 합천지사 지역개발부</t>
    <phoneticPr fontId="2" type="noConversion"/>
  </si>
  <si>
    <t>경남지역본부 김해양산부산지사 지역개발부</t>
    <phoneticPr fontId="2" type="noConversion"/>
  </si>
  <si>
    <t>전북지역본부 정읍지사 지역개발부</t>
    <phoneticPr fontId="2" type="noConversion"/>
  </si>
  <si>
    <t>전남지역본부 보성지사 지역개발부</t>
    <phoneticPr fontId="2" type="noConversion"/>
  </si>
  <si>
    <t>전남지역본부 나주지사 지역개발부</t>
    <phoneticPr fontId="2" type="noConversion"/>
  </si>
  <si>
    <t>강원지역본부 강릉지사 지역개발부</t>
    <phoneticPr fontId="2" type="noConversion"/>
  </si>
  <si>
    <t>경북지역본부 예천지사 지역개발부</t>
    <phoneticPr fontId="2" type="noConversion"/>
  </si>
  <si>
    <t>충북지역본부 지역특화사업단</t>
    <phoneticPr fontId="2" type="noConversion"/>
  </si>
  <si>
    <t>경기지역본부 평택지사 지역개발부</t>
    <phoneticPr fontId="2" type="noConversion"/>
  </si>
  <si>
    <t>전남지역본부 영암지사 지역개발부</t>
    <phoneticPr fontId="2" type="noConversion"/>
  </si>
  <si>
    <t>경남지역본부 울산지사 지역개발부</t>
    <phoneticPr fontId="2" type="noConversion"/>
  </si>
  <si>
    <t>충북지역본부 청주지사 수자원관리부</t>
    <phoneticPr fontId="2" type="noConversion"/>
  </si>
  <si>
    <t>전북지역본부 순창지사 수자원관리부</t>
    <phoneticPr fontId="2" type="noConversion"/>
  </si>
  <si>
    <t>경북지역본부 경산청도지사 수자원관리부</t>
    <phoneticPr fontId="2" type="noConversion"/>
  </si>
  <si>
    <t>경북지역본부 고령지사 수자원관리부</t>
    <phoneticPr fontId="2" type="noConversion"/>
  </si>
  <si>
    <t>경남지역본부 거창함양지사 지역개발부</t>
    <phoneticPr fontId="2" type="noConversion"/>
  </si>
  <si>
    <t>경북지역본부 영덕울진지사 지역개발부</t>
    <phoneticPr fontId="2" type="noConversion"/>
  </si>
  <si>
    <t>경북지역본부 칠곡지사 수자원관리부</t>
    <phoneticPr fontId="2" type="noConversion"/>
  </si>
  <si>
    <t>전남지역본부 순천광양여수지사 지역개발부</t>
    <phoneticPr fontId="2" type="noConversion"/>
  </si>
  <si>
    <t>경북지역본부 구미김천지사 수자원관리부</t>
    <phoneticPr fontId="2" type="noConversion"/>
  </si>
  <si>
    <t>천수만사업단 사업운영부</t>
    <phoneticPr fontId="2" type="noConversion"/>
  </si>
  <si>
    <t>충남지역본부 논산지사 지역개발부</t>
    <phoneticPr fontId="2" type="noConversion"/>
  </si>
  <si>
    <t>강원지역본부 철원지사 지역개발부</t>
    <phoneticPr fontId="2" type="noConversion"/>
  </si>
  <si>
    <t>전남지역본부 곡성지사 지역개발부</t>
    <phoneticPr fontId="2" type="noConversion"/>
  </si>
  <si>
    <t>강원지역본부 홍천춘천지사 수자원관리부</t>
    <phoneticPr fontId="2" type="noConversion"/>
  </si>
  <si>
    <t>전북본부 동진지사 수자원관리1부</t>
    <phoneticPr fontId="2" type="noConversion"/>
  </si>
  <si>
    <t>충남지역본부 부여지사 지역개발부</t>
    <phoneticPr fontId="2" type="noConversion"/>
  </si>
  <si>
    <t>전북지역본부 미래성장사업부</t>
    <phoneticPr fontId="2" type="noConversion"/>
  </si>
  <si>
    <t>전남지역본부 순천광양여수지사 수자원관리부</t>
    <phoneticPr fontId="2" type="noConversion"/>
  </si>
  <si>
    <t>경남지역본부 진주산청지사 지역개발부</t>
    <phoneticPr fontId="2" type="noConversion"/>
  </si>
  <si>
    <t>충남지역본부 아산지사 수자원관리부</t>
    <phoneticPr fontId="2" type="noConversion"/>
  </si>
  <si>
    <t>전남지역본부 장성지사 지역개발부</t>
    <phoneticPr fontId="2" type="noConversion"/>
  </si>
  <si>
    <t>경북지역본부 달성지사 수자원관리부</t>
    <phoneticPr fontId="2" type="noConversion"/>
  </si>
  <si>
    <t>전남지역본부 담양지사 지역개발부</t>
    <phoneticPr fontId="2" type="noConversion"/>
  </si>
  <si>
    <t>전남지역본부 목포무안신안지사 지역개발부</t>
    <phoneticPr fontId="2" type="noConversion"/>
  </si>
  <si>
    <t>경남지역본부 함안지사 지역개발부</t>
    <phoneticPr fontId="2" type="noConversion"/>
  </si>
  <si>
    <t>충남지역본부 부여지사 수자원관리부</t>
    <phoneticPr fontId="2" type="noConversion"/>
  </si>
  <si>
    <t>충남지역본부 서산태안지사 수자원관리부</t>
    <phoneticPr fontId="2" type="noConversion"/>
  </si>
  <si>
    <t>경북지역본부 포항울릉지사 수자원관리부</t>
    <phoneticPr fontId="2" type="noConversion"/>
  </si>
  <si>
    <t>충북지역본부 괴산증평지사 지역개발부</t>
    <phoneticPr fontId="2" type="noConversion"/>
  </si>
  <si>
    <t>경기지역본부 강화옹진지사 수자원관리부</t>
    <phoneticPr fontId="2" type="noConversion"/>
  </si>
  <si>
    <t>충남지역본부 논산지사 수자원관리부</t>
    <phoneticPr fontId="2" type="noConversion"/>
  </si>
  <si>
    <t>전남지역본부 나주지사 지역개발부</t>
    <phoneticPr fontId="2" type="noConversion"/>
  </si>
  <si>
    <t>경북지역본부 영천지사 지역개발부</t>
    <phoneticPr fontId="2" type="noConversion"/>
  </si>
  <si>
    <t>전북지역본부 순창지사 수자원관리부</t>
    <phoneticPr fontId="2" type="noConversion"/>
  </si>
  <si>
    <t>경북지역본부 포항울릉지사 수자원관리부</t>
    <phoneticPr fontId="2" type="noConversion"/>
  </si>
  <si>
    <t>경기지역본부 화성수원지사 지역개발부</t>
    <phoneticPr fontId="2" type="noConversion"/>
  </si>
  <si>
    <t>전북지역본부 무진장지사 수자원관리부</t>
    <phoneticPr fontId="2" type="noConversion"/>
  </si>
  <si>
    <t>전남지역본부 강진지사 지역개발부</t>
    <phoneticPr fontId="2" type="noConversion"/>
  </si>
  <si>
    <t>충남지역본부 부여지사 수자원관리부</t>
    <phoneticPr fontId="2" type="noConversion"/>
  </si>
  <si>
    <t>전남지역본부 화순지사 지역개발부</t>
    <phoneticPr fontId="2" type="noConversion"/>
  </si>
  <si>
    <t>경북지역본부 성주지사 수자원관리부</t>
    <phoneticPr fontId="2" type="noConversion"/>
  </si>
  <si>
    <t>경남지역본부 합천지사 지역개발부</t>
    <phoneticPr fontId="2" type="noConversion"/>
  </si>
  <si>
    <t>경기지역본부 여주이천지사 지역개발부</t>
    <phoneticPr fontId="2" type="noConversion"/>
  </si>
  <si>
    <t>경남지역본부 고성통영거제지사 지역개발부</t>
    <phoneticPr fontId="2" type="noConversion"/>
  </si>
  <si>
    <t>경기지역본부 평택지사 지역개발부</t>
    <phoneticPr fontId="2" type="noConversion"/>
  </si>
  <si>
    <t>전남지역본부 광주지사 지역개발부</t>
    <phoneticPr fontId="2" type="noConversion"/>
  </si>
  <si>
    <t>전남지역본부 순천광양여수지사 수자원관리부</t>
    <phoneticPr fontId="2" type="noConversion"/>
  </si>
  <si>
    <t>충북지역본부 청주지사 수자원관리부</t>
    <phoneticPr fontId="2" type="noConversion"/>
  </si>
  <si>
    <t>경남지역본부 창원지사 지역개발부</t>
    <phoneticPr fontId="2" type="noConversion"/>
  </si>
  <si>
    <t>경북지역본부 신성장사업추진단</t>
    <phoneticPr fontId="2" type="noConversion"/>
  </si>
  <si>
    <t>전북본부 동진지사 수자원관리1부</t>
    <phoneticPr fontId="2" type="noConversion"/>
  </si>
  <si>
    <t>전남지역본부 고흥지사 수자원관리부</t>
    <phoneticPr fontId="2" type="noConversion"/>
  </si>
  <si>
    <t>전북지역본부 정읍지사 수자원관리부</t>
    <phoneticPr fontId="2" type="noConversion"/>
  </si>
  <si>
    <t>전남지역본부 나주지사 수자원관리부</t>
    <phoneticPr fontId="2" type="noConversion"/>
  </si>
  <si>
    <t>충남지역본부 서산태안지사 수자원관리부</t>
    <phoneticPr fontId="2" type="noConversion"/>
  </si>
  <si>
    <t>전북지역본부 군산지사 지역개발부</t>
    <phoneticPr fontId="2" type="noConversion"/>
  </si>
  <si>
    <t>전북지역본부 군산지사 수자원관리부</t>
    <phoneticPr fontId="2" type="noConversion"/>
  </si>
  <si>
    <t>경남지역본부 창녕지사 수자원관리부</t>
    <phoneticPr fontId="2" type="noConversion"/>
  </si>
  <si>
    <t>경남지역본부 의령지사 지역개발부</t>
    <phoneticPr fontId="2" type="noConversion"/>
  </si>
  <si>
    <t>전남지역본부 고흥지사 지역개발부</t>
    <phoneticPr fontId="2" type="noConversion"/>
  </si>
  <si>
    <t>전남지역본부 영암지사 지역개발부</t>
    <phoneticPr fontId="2" type="noConversion"/>
  </si>
  <si>
    <t>경남지역본부 김해양산부산지사 수자원관리부</t>
    <phoneticPr fontId="2" type="noConversion"/>
  </si>
  <si>
    <t>경북지역본부 칠곡지사 수자원관리부</t>
    <phoneticPr fontId="2" type="noConversion"/>
  </si>
  <si>
    <t>전북지역본부 익산지사 수자원관리부</t>
    <phoneticPr fontId="2" type="noConversion"/>
  </si>
  <si>
    <t>경기지역본부 안성지사 지역개발부</t>
    <phoneticPr fontId="2" type="noConversion"/>
  </si>
  <si>
    <t>전북지역본부 부안지사 수자원관리부</t>
    <phoneticPr fontId="2" type="noConversion"/>
  </si>
  <si>
    <t>충남지역본부 공주지사 지역개발부</t>
    <phoneticPr fontId="2" type="noConversion"/>
  </si>
  <si>
    <t>충남지역본부 아산지사 수자원관리부</t>
    <phoneticPr fontId="2" type="noConversion"/>
  </si>
  <si>
    <t>충북지역본부 괴산증평지사 지역개발부</t>
    <phoneticPr fontId="2" type="noConversion"/>
  </si>
  <si>
    <t>충남지역본부 논산지사 수자원관리부</t>
    <phoneticPr fontId="2" type="noConversion"/>
  </si>
  <si>
    <t>충북지역본부 음성지사 지역개발부</t>
    <phoneticPr fontId="2" type="noConversion"/>
  </si>
  <si>
    <t>경남지역본부 거창함양지사 지역개발부</t>
    <phoneticPr fontId="2" type="noConversion"/>
  </si>
  <si>
    <t>경북지역본부 영덕울진지사 지역개발부</t>
    <phoneticPr fontId="2" type="noConversion"/>
  </si>
  <si>
    <t>강원지역본부 강릉지사 지역개발부</t>
    <phoneticPr fontId="2" type="noConversion"/>
  </si>
  <si>
    <t>경기지역본부 파주지사 지역개발부</t>
    <phoneticPr fontId="2" type="noConversion"/>
  </si>
  <si>
    <t>경북지역본부 포항울릉지사 수자원관리부</t>
    <phoneticPr fontId="2" type="noConversion"/>
  </si>
  <si>
    <t>전남지역본부 광주지사 지역개발부</t>
    <phoneticPr fontId="2" type="noConversion"/>
  </si>
  <si>
    <t>충남지역본부 예산지사 수자원관리부</t>
    <phoneticPr fontId="2" type="noConversion"/>
  </si>
  <si>
    <t>전북지역본부 무진장지사 수자원관리부</t>
    <phoneticPr fontId="2" type="noConversion"/>
  </si>
  <si>
    <t>충북지역본부 충주제천단양지사 수자원관리부</t>
    <phoneticPr fontId="2" type="noConversion"/>
  </si>
  <si>
    <t>전남지역본부 고흥지사 지역개발부</t>
    <phoneticPr fontId="2" type="noConversion"/>
  </si>
  <si>
    <t>전남지역본부 화순지사 지역개발부</t>
    <phoneticPr fontId="2" type="noConversion"/>
  </si>
  <si>
    <t>경남지역본부 함안지사 수자원관리부</t>
    <phoneticPr fontId="2" type="noConversion"/>
  </si>
  <si>
    <t>경북지역본부 문경지사 수자원관리부</t>
    <phoneticPr fontId="2" type="noConversion"/>
  </si>
  <si>
    <t xml:space="preserve">경기지역본부 파주지사 지역개발부 </t>
    <phoneticPr fontId="2" type="noConversion"/>
  </si>
  <si>
    <t>경기지역본부 강화옹진지사 지역개발부</t>
    <phoneticPr fontId="2" type="noConversion"/>
  </si>
  <si>
    <t xml:space="preserve">충남지역본부 청양지사 지역개발부 </t>
    <phoneticPr fontId="2" type="noConversion"/>
  </si>
  <si>
    <t>제주지역본부 광역화추진단</t>
    <phoneticPr fontId="2" type="noConversion"/>
  </si>
  <si>
    <t>경북지역본부 구미김천지사 수자원관리부</t>
    <phoneticPr fontId="2" type="noConversion"/>
  </si>
  <si>
    <t>전남지역본부 영암지사 지역개발부</t>
    <phoneticPr fontId="2" type="noConversion"/>
  </si>
  <si>
    <t>경북지역본부 예천지사 지역개발부</t>
    <phoneticPr fontId="2" type="noConversion"/>
  </si>
  <si>
    <t>전남지역본부 목포무안신안지사 지역개발부</t>
    <phoneticPr fontId="2" type="noConversion"/>
  </si>
  <si>
    <t>전남지역본부 장성지사 지역개발부</t>
    <phoneticPr fontId="2" type="noConversion"/>
  </si>
  <si>
    <t>강원지역본부 홍천춘천지사 수자원관리부</t>
    <phoneticPr fontId="2" type="noConversion"/>
  </si>
  <si>
    <t>경남지역본부 하동남해지사 지역개발부</t>
    <phoneticPr fontId="2" type="noConversion"/>
  </si>
  <si>
    <t>전남지역본부 해남완도지사 지역개발부</t>
    <phoneticPr fontId="2" type="noConversion"/>
  </si>
  <si>
    <t>경남지역본부 함안지사 지역개발부</t>
    <phoneticPr fontId="2" type="noConversion"/>
  </si>
  <si>
    <t>전남지역본부 스마트팜혁신밸리추진단</t>
    <phoneticPr fontId="2" type="noConversion"/>
  </si>
  <si>
    <t>충북지역본부 옥천.영동지사 지역개발부</t>
    <phoneticPr fontId="2" type="noConversion"/>
  </si>
  <si>
    <t>경기지역본부 화성수원지사 지역개발부</t>
    <phoneticPr fontId="2" type="noConversion"/>
  </si>
  <si>
    <t>경북지역본부 상주지사 지역개발부</t>
    <phoneticPr fontId="2" type="noConversion"/>
  </si>
  <si>
    <t>전북지역본부 무진장지사 지역개발부</t>
    <phoneticPr fontId="2" type="noConversion"/>
  </si>
  <si>
    <t>경북지역본부 성주지사 수자원관리부</t>
    <phoneticPr fontId="2" type="noConversion"/>
  </si>
  <si>
    <t>전북지역본부 정읍지사 수자원관리부</t>
    <phoneticPr fontId="2" type="noConversion"/>
  </si>
  <si>
    <t>강원지역본부 강릉지사 수자원관리부</t>
    <phoneticPr fontId="2" type="noConversion"/>
  </si>
  <si>
    <t>경북지역본부 포항울릉지사 수자원관리부</t>
    <phoneticPr fontId="2" type="noConversion"/>
  </si>
  <si>
    <t>충북지역본부 괴산증평지사 지역개발부</t>
    <phoneticPr fontId="2" type="noConversion"/>
  </si>
  <si>
    <t>충남지역본부 부여지사 수자원관리부</t>
    <phoneticPr fontId="2" type="noConversion"/>
  </si>
  <si>
    <t>충북지역본부 청주지사 지역개발부</t>
    <phoneticPr fontId="2" type="noConversion"/>
  </si>
  <si>
    <t>전북지역본부 부안지사 수자원관리부</t>
    <phoneticPr fontId="2" type="noConversion"/>
  </si>
  <si>
    <t>충남지역본부 홍성지사 지역개발부</t>
    <phoneticPr fontId="2" type="noConversion"/>
  </si>
  <si>
    <t>전북지역본부 군산지사 수자원관리부</t>
    <phoneticPr fontId="2" type="noConversion"/>
  </si>
  <si>
    <t>경남지역본부 김해양산부산지사 지역개발부</t>
    <phoneticPr fontId="2" type="noConversion"/>
  </si>
  <si>
    <t xml:space="preserve">충남지역본부 청양지사 지역개발부 </t>
    <phoneticPr fontId="2" type="noConversion"/>
  </si>
  <si>
    <t>강원지역본부 강릉지사 지역개발부</t>
    <phoneticPr fontId="2" type="noConversion"/>
  </si>
  <si>
    <t>충남지역본부 부여지사 지역개발부</t>
    <phoneticPr fontId="2" type="noConversion"/>
  </si>
  <si>
    <t>경북지역본부 경산청도지사 수자원관리부</t>
    <phoneticPr fontId="2" type="noConversion"/>
  </si>
  <si>
    <t>경남지역본부 의령지사 지역개발부</t>
    <phoneticPr fontId="2" type="noConversion"/>
  </si>
  <si>
    <t>경북지역본부 예천지사 지역개발부</t>
    <phoneticPr fontId="2" type="noConversion"/>
  </si>
  <si>
    <t>전남지역본부 장성지사 지역개발부</t>
    <phoneticPr fontId="2" type="noConversion"/>
  </si>
  <si>
    <t>경북지역본부 신성장사업추진단</t>
    <phoneticPr fontId="2" type="noConversion"/>
  </si>
  <si>
    <t>경기지역본부 양평광주서울지사 지역개발부</t>
    <phoneticPr fontId="2" type="noConversion"/>
  </si>
  <si>
    <t>경남지역본부 창원지사 지역개발부</t>
    <phoneticPr fontId="2" type="noConversion"/>
  </si>
  <si>
    <t>경기지역본부 연천포천가평지사 지역개발부</t>
    <phoneticPr fontId="2" type="noConversion"/>
  </si>
  <si>
    <t>경북지역본부 달성지사 수자원관리부</t>
    <phoneticPr fontId="2" type="noConversion"/>
  </si>
  <si>
    <t>전남지역본부 강진지사 지역개발부</t>
    <phoneticPr fontId="2" type="noConversion"/>
  </si>
  <si>
    <t>전남지역본부 목포무안신안지사 지역개발부</t>
    <phoneticPr fontId="2" type="noConversion"/>
  </si>
  <si>
    <t>충북지역본부 충주제천단양지사 수자원관리부</t>
    <phoneticPr fontId="2" type="noConversion"/>
  </si>
  <si>
    <t>경남지역본부 김해양산부산지사 수자원관리부</t>
    <phoneticPr fontId="2" type="noConversion"/>
  </si>
  <si>
    <t>경남지역본부 하동남해지사 남해지소</t>
    <phoneticPr fontId="2" type="noConversion"/>
  </si>
  <si>
    <t>전북지역본부 무진장지사 지역개발부</t>
    <phoneticPr fontId="2" type="noConversion"/>
  </si>
  <si>
    <t>충북지역본부 음성지사 지역개발부</t>
    <phoneticPr fontId="2" type="noConversion"/>
  </si>
  <si>
    <t>전북지역본부 익산지사 수자원관리부</t>
    <phoneticPr fontId="2" type="noConversion"/>
  </si>
  <si>
    <t>경북지역본부 영덕울진지사 지역개발부</t>
    <phoneticPr fontId="2" type="noConversion"/>
  </si>
  <si>
    <t>경북지역본부 고령지사 수자원관리부</t>
    <phoneticPr fontId="2" type="noConversion"/>
  </si>
  <si>
    <t>경기지역본부 여주이천지사 지역개발부</t>
    <phoneticPr fontId="2" type="noConversion"/>
  </si>
  <si>
    <t>경남지역본부 진주산청지사 지역개발부</t>
    <phoneticPr fontId="2" type="noConversion"/>
  </si>
  <si>
    <t>경기지역본부 평택지사 지역개발부</t>
    <phoneticPr fontId="2" type="noConversion"/>
  </si>
  <si>
    <t>전남지역본부 스마트팜혁신밸리추진단</t>
    <phoneticPr fontId="2" type="noConversion"/>
  </si>
  <si>
    <t>전북지역본부 부안지사 지역개발부</t>
    <phoneticPr fontId="2" type="noConversion"/>
  </si>
  <si>
    <t>강원지역본부 철원지사 수자원관리부</t>
    <phoneticPr fontId="2" type="noConversion"/>
  </si>
  <si>
    <t>경기지역본부 화성수원지사 지역개발부</t>
    <phoneticPr fontId="2" type="noConversion"/>
  </si>
  <si>
    <t>경기지역본부 고양지사 수자원관리부</t>
    <phoneticPr fontId="2" type="noConversion"/>
  </si>
  <si>
    <t>경남지역본부 하동남해지사 지역개발부</t>
    <phoneticPr fontId="2" type="noConversion"/>
  </si>
  <si>
    <t>전남지역본부 곡성지사 지역개발부</t>
    <phoneticPr fontId="2" type="noConversion"/>
  </si>
  <si>
    <t>충남지역본부 예산지사 지역개발부</t>
    <phoneticPr fontId="2" type="noConversion"/>
  </si>
  <si>
    <t>경북지역본부 구미김천지사 수자원관리부</t>
    <phoneticPr fontId="2" type="noConversion"/>
  </si>
  <si>
    <t>경남지역본부 울산지사 지역개발부</t>
    <phoneticPr fontId="2" type="noConversion"/>
  </si>
  <si>
    <t>경남지역본부 진주산청지사 산청지부</t>
    <phoneticPr fontId="2" type="noConversion"/>
  </si>
  <si>
    <t>경북지역본부 영천지사 지역개발부</t>
    <phoneticPr fontId="2" type="noConversion"/>
  </si>
  <si>
    <t>경남지역본부 함안지사 수자원관리부</t>
    <phoneticPr fontId="2" type="noConversion"/>
  </si>
  <si>
    <t>제주지역본부 광역화추진단</t>
    <phoneticPr fontId="2" type="noConversion"/>
  </si>
  <si>
    <t>경남지역본부 거창함양지사 지역개발부</t>
    <phoneticPr fontId="2" type="noConversion"/>
  </si>
  <si>
    <t>전북본부 동진지사 수자원관리1부</t>
    <phoneticPr fontId="2" type="noConversion"/>
  </si>
  <si>
    <t>전북지역본부 스마트팜혁신밸리추진단</t>
    <phoneticPr fontId="2" type="noConversion"/>
  </si>
  <si>
    <t>전남지역본부 담양지사 지역개발부</t>
    <phoneticPr fontId="2" type="noConversion"/>
  </si>
  <si>
    <t>경남지역본부 창녕지사 지역개발부</t>
    <phoneticPr fontId="2" type="noConversion"/>
  </si>
  <si>
    <t>경남지역본부 합천지사 지역개발부</t>
    <phoneticPr fontId="2" type="noConversion"/>
  </si>
  <si>
    <t>경북지역본부 경주지사 수자원관리부</t>
    <phoneticPr fontId="2" type="noConversion"/>
  </si>
  <si>
    <t>경남지역본부 하동남해지사 수자원관리부</t>
    <phoneticPr fontId="2" type="noConversion"/>
  </si>
  <si>
    <t>전남지역본부 순천광양여수지사 수자원관리부</t>
    <phoneticPr fontId="2" type="noConversion"/>
  </si>
  <si>
    <t>경북지역본부 청송영양지사 수자원관리부</t>
    <phoneticPr fontId="2" type="noConversion"/>
  </si>
  <si>
    <t>충북지역본부 충주제천단양지사 지역개발부</t>
    <phoneticPr fontId="2" type="noConversion"/>
  </si>
  <si>
    <t>경남지역본부 창녕지사 수자원관리부</t>
    <phoneticPr fontId="2" type="noConversion"/>
  </si>
  <si>
    <t>제주지역본부 남부지부</t>
    <phoneticPr fontId="2" type="noConversion"/>
  </si>
  <si>
    <t>전남지역본부 나주지사 지역개발부</t>
    <phoneticPr fontId="2" type="noConversion"/>
  </si>
  <si>
    <t xml:space="preserve">경기지역본부 파주지사 지역개발부 </t>
    <phoneticPr fontId="2" type="noConversion"/>
  </si>
  <si>
    <t>강원지역본부 홍천춘천지사 지역개발부</t>
    <phoneticPr fontId="2" type="noConversion"/>
  </si>
  <si>
    <t>경북지역본부 경주지사 지역개발부</t>
    <phoneticPr fontId="2" type="noConversion"/>
  </si>
  <si>
    <t>제주지역본부 사업계획부</t>
    <phoneticPr fontId="2" type="noConversion"/>
  </si>
  <si>
    <t>전남지역본부 담양지사 지역개발부</t>
    <phoneticPr fontId="2" type="noConversion"/>
  </si>
  <si>
    <t>충남지역본부 논산지사 수자원관리부</t>
    <phoneticPr fontId="2" type="noConversion"/>
  </si>
  <si>
    <t>경기지역본부 김포지사 지역개발부</t>
    <phoneticPr fontId="2" type="noConversion"/>
  </si>
  <si>
    <t>충남지역본부 공주지사 지역개발부</t>
    <phoneticPr fontId="2" type="noConversion"/>
  </si>
  <si>
    <t>경북지역본부 칠곡지사 수자원관리부</t>
    <phoneticPr fontId="2" type="noConversion"/>
  </si>
  <si>
    <t>전남지역본부 보성지사 지역개발부</t>
    <phoneticPr fontId="2" type="noConversion"/>
  </si>
  <si>
    <t>경남지역본부 함안지사 지역개발부</t>
    <phoneticPr fontId="2" type="noConversion"/>
  </si>
  <si>
    <t>경북지역본부 상주지사 지역개발부</t>
    <phoneticPr fontId="2" type="noConversion"/>
  </si>
  <si>
    <t>전남지역본부 진도지사 지역개발부</t>
    <phoneticPr fontId="2" type="noConversion"/>
  </si>
  <si>
    <t>경남지역본부 고성통영거제지사 지역개발부</t>
    <phoneticPr fontId="2" type="noConversion"/>
  </si>
  <si>
    <t>충북지역본부 지질사업부</t>
    <phoneticPr fontId="2" type="noConversion"/>
  </si>
  <si>
    <t>강원지역본부 홍천춘천지사 수자원관리부</t>
    <phoneticPr fontId="2" type="noConversion"/>
  </si>
  <si>
    <t>충북지역본부 옥천.영동지사 지역개발부</t>
    <phoneticPr fontId="2" type="noConversion"/>
  </si>
  <si>
    <t>새만금사업단 공무부</t>
    <phoneticPr fontId="2" type="noConversion"/>
  </si>
  <si>
    <t>강원지역본부 영북지사 어촌수산부</t>
    <phoneticPr fontId="2" type="noConversion"/>
  </si>
  <si>
    <t>충북지역본부 지역특화사업단</t>
    <phoneticPr fontId="2" type="noConversion"/>
  </si>
  <si>
    <t>충남지역본부 세종대전금산지사 지역개발부</t>
    <phoneticPr fontId="2" type="noConversion"/>
  </si>
  <si>
    <t>전남지역본부 순천광양여수지사 지역개발부</t>
    <phoneticPr fontId="2" type="noConversion"/>
  </si>
  <si>
    <t>제주지역본부 사업계획부</t>
    <phoneticPr fontId="2" type="noConversion"/>
  </si>
  <si>
    <t>경북지역본부 문경지사 수자원관리부</t>
    <phoneticPr fontId="2" type="noConversion"/>
  </si>
  <si>
    <t>경기지역본부 안성지사 지역개발부</t>
    <phoneticPr fontId="2" type="noConversion"/>
  </si>
  <si>
    <t>경남지역본부 밀양지사 지역개발부</t>
    <phoneticPr fontId="2" type="noConversion"/>
  </si>
  <si>
    <t>경기지역본부 강화옹진지사 지역개발부</t>
    <phoneticPr fontId="2" type="noConversion"/>
  </si>
  <si>
    <t>전남지역본부 구례지사 지역개발부</t>
    <phoneticPr fontId="2" type="noConversion"/>
  </si>
  <si>
    <t>전북지역본부 전주완주임실지사 지역개발부</t>
    <phoneticPr fontId="2" type="noConversion"/>
  </si>
  <si>
    <t>충북지역본부 진천지사 지역개발부</t>
    <phoneticPr fontId="2" type="noConversion"/>
  </si>
  <si>
    <t>충남지역본부 천안지사 지역개발부</t>
    <phoneticPr fontId="2" type="noConversion"/>
  </si>
  <si>
    <t>전남지역본부 곡성지사 지역개발부</t>
    <phoneticPr fontId="2" type="noConversion"/>
  </si>
  <si>
    <t>전남지역본부 고흥지사 수자원관리부</t>
    <phoneticPr fontId="2" type="noConversion"/>
  </si>
  <si>
    <t>충남지역본부 아산지사 수자원관리부</t>
    <phoneticPr fontId="2" type="noConversion"/>
  </si>
  <si>
    <t>경기지역본부 강화옹진지사 수자원관리부</t>
    <phoneticPr fontId="2" type="noConversion"/>
  </si>
  <si>
    <t>강원지역본부 영북지사 지역개발부</t>
    <phoneticPr fontId="2" type="noConversion"/>
  </si>
  <si>
    <t>전북지역본부 순창지사 지역개발부</t>
    <phoneticPr fontId="2" type="noConversion"/>
  </si>
  <si>
    <t>새만금산업단지사업단 사업관리부</t>
    <phoneticPr fontId="2" type="noConversion"/>
  </si>
  <si>
    <t>영산강사업단 공무부</t>
    <phoneticPr fontId="2" type="noConversion"/>
  </si>
  <si>
    <t>천수만사업단 유지관리부</t>
    <phoneticPr fontId="2" type="noConversion"/>
  </si>
  <si>
    <t>경기지역본부 파주지사 지역개발부</t>
    <phoneticPr fontId="2" type="noConversion"/>
  </si>
  <si>
    <t>전북지역본부 고창지사 지역개발부</t>
    <phoneticPr fontId="2" type="noConversion"/>
  </si>
  <si>
    <t>제주지역본부 사업관리부</t>
    <phoneticPr fontId="2" type="noConversion"/>
  </si>
  <si>
    <t>전북지역본부 남원지사 지역개발부</t>
    <phoneticPr fontId="2" type="noConversion"/>
  </si>
  <si>
    <t>경북지역본부 안동지사 수자원관리부</t>
    <phoneticPr fontId="2" type="noConversion"/>
  </si>
  <si>
    <t>전북지역본부 동진지사 지역개발부</t>
    <phoneticPr fontId="2" type="noConversion"/>
  </si>
  <si>
    <t>경남지역본부 사천지사 지역개발부</t>
    <phoneticPr fontId="2" type="noConversion"/>
  </si>
  <si>
    <t>전북지역본부 남원지사 수자원관리부</t>
    <phoneticPr fontId="2" type="noConversion"/>
  </si>
  <si>
    <t>전북지역본부 익산지사 지역개발부</t>
    <phoneticPr fontId="2" type="noConversion"/>
  </si>
  <si>
    <t>강원지역본부 철원지사 지역개발부</t>
    <phoneticPr fontId="2" type="noConversion"/>
  </si>
  <si>
    <t>전북지역본부 군산지사 지역개발부</t>
    <phoneticPr fontId="2" type="noConversion"/>
  </si>
  <si>
    <t>전남지역본부 함평지사 지역개발부</t>
    <phoneticPr fontId="2" type="noConversion"/>
  </si>
  <si>
    <t>충남지역본부 보령지사 지역개발부</t>
    <phoneticPr fontId="2" type="noConversion"/>
  </si>
  <si>
    <t>전남지역본부 영암지사 수자원관리부</t>
    <phoneticPr fontId="2" type="noConversion"/>
  </si>
  <si>
    <t>충북지역본부 옥천.영동지사 지역개발부</t>
    <phoneticPr fontId="2" type="noConversion"/>
  </si>
  <si>
    <t>경북지역본부 안동지사 수자원관리부</t>
    <phoneticPr fontId="2" type="noConversion"/>
  </si>
  <si>
    <t>전남지역본부 순천광양여수지사 지역개발부</t>
    <phoneticPr fontId="2" type="noConversion"/>
  </si>
  <si>
    <t>전남지역본부 영암지사 지역개발부</t>
    <phoneticPr fontId="2" type="noConversion"/>
  </si>
  <si>
    <t>충남지역본부 천안지사 지역개발부</t>
    <phoneticPr fontId="2" type="noConversion"/>
  </si>
  <si>
    <t>강원지역본부 영북지사 어촌수산부</t>
    <phoneticPr fontId="2" type="noConversion"/>
  </si>
  <si>
    <t>경남지역본부 진주산청지사 지역개발부</t>
    <phoneticPr fontId="2" type="noConversion"/>
  </si>
  <si>
    <t>경남지역본부 사천지사 지역개발부</t>
    <phoneticPr fontId="2" type="noConversion"/>
  </si>
  <si>
    <t>전북지역본부 전주완주임실지사 수자원관리부</t>
    <phoneticPr fontId="2" type="noConversion"/>
  </si>
  <si>
    <t>전북지역본부 남원지사 수자원관리부</t>
    <phoneticPr fontId="2" type="noConversion"/>
  </si>
  <si>
    <t>전남지역본부 영암지사 수자원관리부</t>
    <phoneticPr fontId="2" type="noConversion"/>
  </si>
  <si>
    <t>충북지역본부 보은지사 지역개발부</t>
    <phoneticPr fontId="2" type="noConversion"/>
  </si>
  <si>
    <t>강원지역본부 철원지사 지역개발부</t>
    <phoneticPr fontId="2" type="noConversion"/>
  </si>
  <si>
    <t>전북지역본부 동진지사 지역개발부</t>
    <phoneticPr fontId="2" type="noConversion"/>
  </si>
  <si>
    <t>전북지역본부 부안지사 지역개발부</t>
    <phoneticPr fontId="2" type="noConversion"/>
  </si>
  <si>
    <t>경기지역본부 안성지사 지역개발부</t>
    <phoneticPr fontId="2" type="noConversion"/>
  </si>
  <si>
    <t>경북지역본부 칠곡지사 수자원관리부</t>
    <phoneticPr fontId="2" type="noConversion"/>
  </si>
  <si>
    <t>전북지역본부 익산지사 지역개발부</t>
    <phoneticPr fontId="2" type="noConversion"/>
  </si>
  <si>
    <t>충남지역본부 서천지사 수자원관리부</t>
    <phoneticPr fontId="2" type="noConversion"/>
  </si>
  <si>
    <t>전남지역본부 함평지사 지역개발부</t>
    <phoneticPr fontId="2" type="noConversion"/>
  </si>
  <si>
    <t>전북지역본부 고창지사 지역개발부</t>
    <phoneticPr fontId="2" type="noConversion"/>
  </si>
  <si>
    <t>경북지역본부 경주지사 수자원관리부</t>
    <phoneticPr fontId="2" type="noConversion"/>
  </si>
  <si>
    <t>전북지역본부 고창지사 수자원관리부</t>
    <phoneticPr fontId="2" type="noConversion"/>
  </si>
  <si>
    <t>경북지역본부 상주지사 수자원관리부</t>
    <phoneticPr fontId="2" type="noConversion"/>
  </si>
  <si>
    <t>경남지역본부 함안지사 지역개발부</t>
    <phoneticPr fontId="2" type="noConversion"/>
  </si>
  <si>
    <t>경기지역본부 강화옹진지사 지역개발부</t>
    <phoneticPr fontId="2" type="noConversion"/>
  </si>
  <si>
    <t>경북지역본부 상주지사 지역개발부</t>
    <phoneticPr fontId="2" type="noConversion"/>
  </si>
  <si>
    <t>천수만사업단 유지관리부</t>
    <phoneticPr fontId="2" type="noConversion"/>
  </si>
  <si>
    <t>경남지역본부 밀양지사 수자원관리부</t>
    <phoneticPr fontId="2" type="noConversion"/>
  </si>
  <si>
    <t>전남지역본부 무안신안지사 수자원관리부</t>
    <phoneticPr fontId="2" type="noConversion"/>
  </si>
  <si>
    <t>충남지역본부 보령지사 지역개발부</t>
    <phoneticPr fontId="2" type="noConversion"/>
  </si>
  <si>
    <t>충남지역본부 세종대전금산지사 지역개발부</t>
    <phoneticPr fontId="2" type="noConversion"/>
  </si>
  <si>
    <t>강원지역본부 홍천춘천지사 지역개발부</t>
    <phoneticPr fontId="2" type="noConversion"/>
  </si>
  <si>
    <t>경기지역본부 화성수원지사 지역개발부</t>
    <phoneticPr fontId="2" type="noConversion"/>
  </si>
  <si>
    <t>경기지역본부 여주이천지사 지역개발부</t>
    <phoneticPr fontId="2" type="noConversion"/>
  </si>
  <si>
    <t>경기지역본부 연천포천가평지사 지역개발부</t>
    <phoneticPr fontId="2" type="noConversion"/>
  </si>
  <si>
    <t>경북지역본부 의성군위지사 수자원관리부</t>
    <phoneticPr fontId="2" type="noConversion"/>
  </si>
  <si>
    <t>전남지역본부 고흥지사 수자원관리부</t>
    <phoneticPr fontId="2" type="noConversion"/>
  </si>
  <si>
    <t>전남지역본부 나주지사 지역개발부</t>
    <phoneticPr fontId="2" type="noConversion"/>
  </si>
  <si>
    <t>충남지역본부 예산지사 수자원관리부</t>
    <phoneticPr fontId="2" type="noConversion"/>
  </si>
  <si>
    <t>충남지역본부 홍성지사 지역개발부</t>
    <phoneticPr fontId="2" type="noConversion"/>
  </si>
  <si>
    <t>전북지역본부 순창지사 지역개발부</t>
    <phoneticPr fontId="2" type="noConversion"/>
  </si>
  <si>
    <t>경북지역본부 문경지사 수자원관리부</t>
    <phoneticPr fontId="2" type="noConversion"/>
  </si>
  <si>
    <t>경기지역본부 파주지사 지역개발부</t>
    <phoneticPr fontId="2" type="noConversion"/>
  </si>
  <si>
    <t>충남지역본부 서천지사 지역개발부</t>
    <phoneticPr fontId="2" type="noConversion"/>
  </si>
  <si>
    <t xml:space="preserve">제주지역본부 사업관리부   </t>
    <phoneticPr fontId="2" type="noConversion"/>
  </si>
  <si>
    <t>경남지역본부 의령지사 지역개발부</t>
    <phoneticPr fontId="2" type="noConversion"/>
  </si>
  <si>
    <t>충북지역본부 보은지사 지역개발부</t>
    <phoneticPr fontId="2" type="noConversion"/>
  </si>
  <si>
    <t>경북지역본부 영덕울진지사 지역개발부</t>
    <phoneticPr fontId="2" type="noConversion"/>
  </si>
  <si>
    <t>경남지역본부 그린에너지부</t>
    <phoneticPr fontId="2" type="noConversion"/>
  </si>
  <si>
    <t>경기지역본부 평택지사 지역개발부</t>
    <phoneticPr fontId="2" type="noConversion"/>
  </si>
  <si>
    <t>전북지역본부 전주완주임실지사 지역개발부</t>
    <phoneticPr fontId="2" type="noConversion"/>
  </si>
  <si>
    <t>경북지역본부 구미김천지사 수자원관리부</t>
    <phoneticPr fontId="2" type="noConversion"/>
  </si>
  <si>
    <t>전남지역본부 구례지사 지역개발부</t>
    <phoneticPr fontId="2" type="noConversion"/>
  </si>
  <si>
    <t>경북지역본부 의성군위지사 지역개발부</t>
    <phoneticPr fontId="2" type="noConversion"/>
  </si>
  <si>
    <t>경북지역본부 예천지사 지역개발부</t>
    <phoneticPr fontId="2" type="noConversion"/>
  </si>
  <si>
    <t>경남지역본부 김해양산부산지사 수자원관리부</t>
    <phoneticPr fontId="2" type="noConversion"/>
  </si>
  <si>
    <t>전남지역본부 해남완도지사 지역개발부</t>
    <phoneticPr fontId="2" type="noConversion"/>
  </si>
  <si>
    <t>전북지역본부 무진장지사 지역개발부</t>
    <phoneticPr fontId="2" type="noConversion"/>
  </si>
  <si>
    <t>경기지역본부 김포지사 지역개발부</t>
    <phoneticPr fontId="2" type="noConversion"/>
  </si>
  <si>
    <t>영산강사업단 시설운영부</t>
    <phoneticPr fontId="2" type="noConversion"/>
  </si>
  <si>
    <t>경기지역본부 평택지사 지역개발부</t>
    <phoneticPr fontId="2" type="noConversion"/>
  </si>
  <si>
    <t>경북지역본부 구미김천지사 수자원관리부</t>
    <phoneticPr fontId="2" type="noConversion"/>
  </si>
  <si>
    <t>강원지역본부 철원지사 지역개발부</t>
    <phoneticPr fontId="2" type="noConversion"/>
  </si>
  <si>
    <t>경남지역본부 진주산청지사 수자원관리부</t>
    <phoneticPr fontId="2" type="noConversion"/>
  </si>
  <si>
    <t>경기지역본부 파주지사 지역개발부</t>
    <phoneticPr fontId="2" type="noConversion"/>
  </si>
  <si>
    <t>전북지역본부 순창지사 지역개발부</t>
    <phoneticPr fontId="2" type="noConversion"/>
  </si>
  <si>
    <t>강원지역본부 홍천춘천지사 수자원관리부</t>
    <phoneticPr fontId="2" type="noConversion"/>
  </si>
  <si>
    <t>전북지역본부 남원지사 수자원관리부</t>
    <phoneticPr fontId="2" type="noConversion"/>
  </si>
  <si>
    <t>충북지역본부 충주제천단양지사 지역개발부</t>
    <phoneticPr fontId="2" type="noConversion"/>
  </si>
  <si>
    <t>경북지역본부 안동지사 수자원관리부</t>
    <phoneticPr fontId="2" type="noConversion"/>
  </si>
  <si>
    <t>전북지역본부 고창지사 수자원관리부</t>
    <phoneticPr fontId="2" type="noConversion"/>
  </si>
  <si>
    <t>경북지역본부 경산청도지사 수자원관리부</t>
    <phoneticPr fontId="2" type="noConversion"/>
  </si>
  <si>
    <t>경기지역본부 양평광주서울지사 지역개발부</t>
    <phoneticPr fontId="2" type="noConversion"/>
  </si>
  <si>
    <t>경북지역본부 상주지사 지역개발부</t>
    <phoneticPr fontId="2" type="noConversion"/>
  </si>
  <si>
    <t>영산강사업단 시설운영부</t>
    <phoneticPr fontId="2" type="noConversion"/>
  </si>
  <si>
    <t>경북지역본부 영덕울진지사 지역개발부</t>
    <phoneticPr fontId="2" type="noConversion"/>
  </si>
  <si>
    <t>새만금산업단지사업단 사업관리부</t>
    <phoneticPr fontId="2" type="noConversion"/>
  </si>
  <si>
    <t>경남지역본부 사천지사 지역개발부</t>
    <phoneticPr fontId="2" type="noConversion"/>
  </si>
  <si>
    <t>경남지역본부 진주산청지사 지역개발부</t>
    <phoneticPr fontId="2" type="noConversion"/>
  </si>
  <si>
    <t>경남지역본부 의령지사 지역개발부</t>
    <phoneticPr fontId="2" type="noConversion"/>
  </si>
  <si>
    <t>충남지역본부 세종대전금산지사 지역개발부</t>
    <phoneticPr fontId="2" type="noConversion"/>
  </si>
  <si>
    <t>전북지역본부 무진장지사 지역개발부</t>
    <phoneticPr fontId="2" type="noConversion"/>
  </si>
  <si>
    <t>충남지역본부 홍성지사 지역개발부</t>
    <phoneticPr fontId="2" type="noConversion"/>
  </si>
  <si>
    <t>전북지역본부 동진지사 지역개발부</t>
    <phoneticPr fontId="2" type="noConversion"/>
  </si>
  <si>
    <t>충남지역본부 당진지사 수자원관리부</t>
    <phoneticPr fontId="2" type="noConversion"/>
  </si>
  <si>
    <t>전북지역본부 전주완주임실지사 수자원관리부</t>
    <phoneticPr fontId="2" type="noConversion"/>
  </si>
  <si>
    <t>전북지역본부 익산지사 지역개발부</t>
    <phoneticPr fontId="2" type="noConversion"/>
  </si>
  <si>
    <t>경북지역본부 칠곡지사 수자원관리부</t>
    <phoneticPr fontId="2" type="noConversion"/>
  </si>
  <si>
    <t>전북지역본부 부안지사 지역개발부</t>
    <phoneticPr fontId="2" type="noConversion"/>
  </si>
  <si>
    <t>경남지역본부 함안지사 지역개발부</t>
    <phoneticPr fontId="2" type="noConversion"/>
  </si>
  <si>
    <t>천수만사업단 유지관리부</t>
    <phoneticPr fontId="2" type="noConversion"/>
  </si>
  <si>
    <t>전북지역본부 군산지사 지역개발부</t>
    <phoneticPr fontId="2" type="noConversion"/>
  </si>
  <si>
    <t>충북지역본부 진천지사 지역개발부</t>
    <phoneticPr fontId="2" type="noConversion"/>
  </si>
  <si>
    <t>충북지역본부 옥천.영동지사 지역개발부</t>
    <phoneticPr fontId="2" type="noConversion"/>
  </si>
  <si>
    <t>충남지역본부 보령지사 지역개발부</t>
    <phoneticPr fontId="2" type="noConversion"/>
  </si>
  <si>
    <t>충남지역본부 예산지사 지역개발부</t>
    <phoneticPr fontId="2" type="noConversion"/>
  </si>
  <si>
    <t>강원지역본부 영북지사 어촌수산부</t>
    <phoneticPr fontId="2" type="noConversion"/>
  </si>
  <si>
    <t>전북지역본부 군산지사 수자원관리부</t>
    <phoneticPr fontId="2" type="noConversion"/>
  </si>
  <si>
    <t>강원지역본부 홍천춘천지사 지역개발부</t>
    <phoneticPr fontId="2" type="noConversion"/>
  </si>
  <si>
    <t>전북지역본부 고창지사 지역개발부</t>
    <phoneticPr fontId="2" type="noConversion"/>
  </si>
  <si>
    <t>충북지역본부 옥천영동지사 지역개발부</t>
    <phoneticPr fontId="2" type="noConversion"/>
  </si>
  <si>
    <t>경북지역본부 영주봉화지사 지역개발부</t>
    <phoneticPr fontId="2" type="noConversion"/>
  </si>
  <si>
    <t>전북지역본부 남원지사 지역개발부</t>
    <phoneticPr fontId="2" type="noConversion"/>
  </si>
  <si>
    <t>전남지역본부 함평지사 지역개발부</t>
    <phoneticPr fontId="2" type="noConversion"/>
  </si>
  <si>
    <t>경북지역본부 예천지사 지역개발부</t>
    <phoneticPr fontId="2" type="noConversion"/>
  </si>
  <si>
    <t xml:space="preserve">충남지역본부 청양지사 지역개발부 </t>
    <phoneticPr fontId="2" type="noConversion"/>
  </si>
  <si>
    <t>경북지역본부 문경지사 수자원관리부</t>
    <phoneticPr fontId="2" type="noConversion"/>
  </si>
  <si>
    <t>전북지역본부 익산지사 수자원관리부</t>
    <phoneticPr fontId="2" type="noConversion"/>
  </si>
  <si>
    <t>경기지역본부 화성수원지사 지역개발부</t>
    <phoneticPr fontId="2" type="noConversion"/>
  </si>
  <si>
    <t>전남지역본부 진도지사 지역개발부</t>
    <phoneticPr fontId="2" type="noConversion"/>
  </si>
  <si>
    <t>경기지역본부 안성지사 지역개발부</t>
    <phoneticPr fontId="2" type="noConversion"/>
  </si>
  <si>
    <t>경기지역본부 강화옹진지사 지역개발부</t>
    <phoneticPr fontId="2" type="noConversion"/>
  </si>
  <si>
    <t>제주지역본부 사업관리부</t>
    <phoneticPr fontId="2" type="noConversion"/>
  </si>
  <si>
    <t>전남지역본부 구례지사 지역개발부</t>
    <phoneticPr fontId="2" type="noConversion"/>
  </si>
  <si>
    <t>경기지역본부 강화옹진지사 수자원관리부</t>
    <phoneticPr fontId="2" type="noConversion"/>
  </si>
  <si>
    <t>경북지역본부 의성군위지사 지역개발부</t>
    <phoneticPr fontId="2" type="noConversion"/>
  </si>
  <si>
    <t>전남지역본부 영암지사 수자원관리부</t>
    <phoneticPr fontId="2" type="noConversion"/>
  </si>
  <si>
    <t>화안사업단 공무부</t>
    <phoneticPr fontId="2" type="noConversion"/>
  </si>
  <si>
    <t>강원지역본부 영북지사 지역개발부</t>
    <phoneticPr fontId="2" type="noConversion"/>
  </si>
  <si>
    <t>전남지역본부 장흥지사 지역개발부</t>
    <phoneticPr fontId="2" type="noConversion"/>
  </si>
  <si>
    <t>전남지역본부 고흥지사 수자원관리부</t>
    <phoneticPr fontId="2" type="noConversion"/>
  </si>
  <si>
    <t>전남지역본부 보성지사 지역개발부</t>
    <phoneticPr fontId="2" type="noConversion"/>
  </si>
  <si>
    <t>경남지역본부 그린에너지부</t>
    <phoneticPr fontId="2" type="noConversion"/>
  </si>
  <si>
    <t>충남지역본부 예산지사 수자원관리부</t>
    <phoneticPr fontId="2" type="noConversion"/>
  </si>
  <si>
    <t>경기지역본부 여주이천지사 지역개발부</t>
    <phoneticPr fontId="2" type="noConversion"/>
  </si>
  <si>
    <t>경남지역본부 울산지사 지역개발부</t>
    <phoneticPr fontId="2" type="noConversion"/>
  </si>
  <si>
    <t>충남지역본부 천안지사 지역개발부</t>
    <phoneticPr fontId="2" type="noConversion"/>
  </si>
  <si>
    <t>금강사업단</t>
    <phoneticPr fontId="2" type="noConversion"/>
  </si>
  <si>
    <t>금강사업단</t>
    <phoneticPr fontId="2" type="noConversion"/>
  </si>
  <si>
    <t>경남지역본부 그린에너지부</t>
    <phoneticPr fontId="2" type="noConversion"/>
  </si>
  <si>
    <t>전북지역본부 정읍지사 지역개발부</t>
    <phoneticPr fontId="2" type="noConversion"/>
  </si>
  <si>
    <t>중앙관리소, 원격소</t>
    <phoneticPr fontId="2" type="noConversion"/>
  </si>
  <si>
    <t>비협정</t>
    <phoneticPr fontId="2" type="noConversion"/>
  </si>
  <si>
    <t>25-21-12등</t>
    <phoneticPr fontId="2" type="noConversion"/>
  </si>
  <si>
    <t>자동제어</t>
    <phoneticPr fontId="2" type="noConversion"/>
  </si>
  <si>
    <t>4.1m*6.9m</t>
    <phoneticPr fontId="2" type="noConversion"/>
  </si>
  <si>
    <t>CCTV등</t>
    <phoneticPr fontId="2" type="noConversion"/>
  </si>
  <si>
    <t>수요기관 규격</t>
    <phoneticPr fontId="2" type="noConversion"/>
  </si>
  <si>
    <t>D1200</t>
    <phoneticPr fontId="2" type="noConversion"/>
  </si>
  <si>
    <t>2500×2000×2련</t>
    <phoneticPr fontId="2" type="noConversion"/>
  </si>
  <si>
    <t>D1000</t>
    <phoneticPr fontId="2" type="noConversion"/>
  </si>
  <si>
    <t>협정</t>
    <phoneticPr fontId="2" type="noConversion"/>
  </si>
  <si>
    <t>기층</t>
    <phoneticPr fontId="2" type="noConversion"/>
  </si>
  <si>
    <t>비협정</t>
    <phoneticPr fontId="2" type="noConversion"/>
  </si>
  <si>
    <t>D1650</t>
    <phoneticPr fontId="2" type="noConversion"/>
  </si>
  <si>
    <t>1350mm
650mm</t>
    <phoneticPr fontId="2" type="noConversion"/>
  </si>
  <si>
    <t>600C</t>
    <phoneticPr fontId="2" type="noConversion"/>
  </si>
  <si>
    <t>25-21-12</t>
    <phoneticPr fontId="2" type="noConversion"/>
  </si>
  <si>
    <t>-</t>
    <phoneticPr fontId="2" type="noConversion"/>
  </si>
  <si>
    <t>D10외</t>
    <phoneticPr fontId="2" type="noConversion"/>
  </si>
  <si>
    <t>400*150*13.0mm, 60.0kg/m</t>
    <phoneticPr fontId="2" type="noConversion"/>
  </si>
  <si>
    <t>2.4m(W)×5.1m(L)</t>
    <phoneticPr fontId="2" type="noConversion"/>
  </si>
  <si>
    <t>(W)3.4mx(H)5.0mx3대</t>
    <phoneticPr fontId="2" type="noConversion"/>
  </si>
  <si>
    <t>25-24-120</t>
    <phoneticPr fontId="2" type="noConversion"/>
  </si>
  <si>
    <t>25-40-15외</t>
    <phoneticPr fontId="2" type="noConversion"/>
  </si>
  <si>
    <t>(W)2.7mx(H)5.5mx3대</t>
    <phoneticPr fontId="2" type="noConversion"/>
  </si>
  <si>
    <t>500mm</t>
    <phoneticPr fontId="2" type="noConversion"/>
  </si>
  <si>
    <t>D900㎜,l=9.1m</t>
    <phoneticPr fontId="2" type="noConversion"/>
  </si>
  <si>
    <t>25-21-08등</t>
    <phoneticPr fontId="2" type="noConversion"/>
  </si>
  <si>
    <t>200*250*1000</t>
    <phoneticPr fontId="2" type="noConversion"/>
  </si>
  <si>
    <t>600mm 1대
1000mm 2대</t>
    <phoneticPr fontId="2" type="noConversion"/>
  </si>
  <si>
    <t>표층</t>
    <phoneticPr fontId="2" type="noConversion"/>
  </si>
  <si>
    <t>(W)2.5×(H)2.0×2대(재질 : STS)</t>
    <phoneticPr fontId="2" type="noConversion"/>
  </si>
  <si>
    <t>25-24-15외</t>
    <phoneticPr fontId="2" type="noConversion"/>
  </si>
  <si>
    <t>HD16등</t>
    <phoneticPr fontId="2" type="noConversion"/>
  </si>
  <si>
    <t>500×80×8m외</t>
    <phoneticPr fontId="2" type="noConversion"/>
  </si>
  <si>
    <t>ㅣ=2000</t>
    <phoneticPr fontId="2" type="noConversion"/>
  </si>
  <si>
    <t>D800㎜,l=9.1m</t>
    <phoneticPr fontId="2" type="noConversion"/>
  </si>
  <si>
    <t>1.0x1.0x0.2</t>
    <phoneticPr fontId="2" type="noConversion"/>
  </si>
  <si>
    <t>HD19</t>
    <phoneticPr fontId="2" type="noConversion"/>
  </si>
  <si>
    <t>1.9m(W)×1.8m(L)</t>
    <phoneticPr fontId="2" type="noConversion"/>
  </si>
  <si>
    <t>Φ350mmx22kWx6P 등</t>
    <phoneticPr fontId="2" type="noConversion"/>
  </si>
  <si>
    <t>HD13</t>
    <phoneticPr fontId="2" type="noConversion"/>
  </si>
  <si>
    <t>특고압5면,고압5면,저압1면 등</t>
    <phoneticPr fontId="2" type="noConversion"/>
  </si>
  <si>
    <t>규격</t>
    <phoneticPr fontId="2" type="noConversion"/>
  </si>
  <si>
    <t>D700㎜,l=9.1m</t>
    <phoneticPr fontId="2" type="noConversion"/>
  </si>
  <si>
    <t>500C외4종</t>
    <phoneticPr fontId="2" type="noConversion"/>
  </si>
  <si>
    <t>25-24-120 등</t>
    <phoneticPr fontId="2" type="noConversion"/>
  </si>
  <si>
    <t>25-27-150</t>
    <phoneticPr fontId="2" type="noConversion"/>
  </si>
  <si>
    <t>D400</t>
    <phoneticPr fontId="2" type="noConversion"/>
  </si>
  <si>
    <t>7~10ton</t>
    <phoneticPr fontId="2" type="noConversion"/>
  </si>
  <si>
    <t>25-24-12</t>
    <phoneticPr fontId="2" type="noConversion"/>
  </si>
  <si>
    <t>1000*500*750</t>
    <phoneticPr fontId="2" type="noConversion"/>
  </si>
  <si>
    <t>25-27-15</t>
    <phoneticPr fontId="2" type="noConversion"/>
  </si>
  <si>
    <t>400A, L=9m</t>
    <phoneticPr fontId="2" type="noConversion"/>
  </si>
  <si>
    <t>10.0m(B)x1.6m(H)</t>
    <phoneticPr fontId="2" type="noConversion"/>
  </si>
  <si>
    <t>0.5ⅹ0.5</t>
    <phoneticPr fontId="2" type="noConversion"/>
  </si>
  <si>
    <t>25-18-12</t>
    <phoneticPr fontId="2" type="noConversion"/>
  </si>
  <si>
    <t>d800mm</t>
    <phoneticPr fontId="2" type="noConversion"/>
  </si>
  <si>
    <t>(1000*1000*150)</t>
    <phoneticPr fontId="2" type="noConversion"/>
  </si>
  <si>
    <t>25-35-15, 25-21-08, 25-18-08</t>
    <phoneticPr fontId="2" type="noConversion"/>
  </si>
  <si>
    <t>Φ710</t>
    <phoneticPr fontId="2" type="noConversion"/>
  </si>
  <si>
    <t>0.1*0.1*0.15m
650mm</t>
    <phoneticPr fontId="2" type="noConversion"/>
  </si>
  <si>
    <t>D-600mm</t>
    <phoneticPr fontId="2" type="noConversion"/>
  </si>
  <si>
    <t>1000×800</t>
    <phoneticPr fontId="2" type="noConversion"/>
  </si>
  <si>
    <t>25-24-150
25-21-150
25-21-80
25-18-150
25-18-80
25-15-150</t>
    <phoneticPr fontId="2" type="noConversion"/>
  </si>
  <si>
    <t>4.0*3.3</t>
    <phoneticPr fontId="2" type="noConversion"/>
  </si>
  <si>
    <t>25-21-120</t>
    <phoneticPr fontId="2" type="noConversion"/>
  </si>
  <si>
    <t>수평형</t>
    <phoneticPr fontId="2" type="noConversion"/>
  </si>
  <si>
    <t>D300</t>
    <phoneticPr fontId="2" type="noConversion"/>
  </si>
  <si>
    <t>SD400, HD13</t>
    <phoneticPr fontId="2" type="noConversion"/>
  </si>
  <si>
    <t>d600mm</t>
    <phoneticPr fontId="2" type="noConversion"/>
  </si>
  <si>
    <t>25-24-12, 25-21-12, 25-18-08</t>
    <phoneticPr fontId="2" type="noConversion"/>
  </si>
  <si>
    <t>0.4ⅹ0.4</t>
    <phoneticPr fontId="2" type="noConversion"/>
  </si>
  <si>
    <t>25-24-150</t>
    <phoneticPr fontId="2" type="noConversion"/>
  </si>
  <si>
    <t>1000*1000*2000</t>
    <phoneticPr fontId="2" type="noConversion"/>
  </si>
  <si>
    <t>식</t>
    <phoneticPr fontId="2" type="noConversion"/>
  </si>
  <si>
    <t>D29</t>
    <phoneticPr fontId="2" type="noConversion"/>
  </si>
  <si>
    <t>25-27-12</t>
    <phoneticPr fontId="2" type="noConversion"/>
  </si>
  <si>
    <t>7톤,4톤</t>
    <phoneticPr fontId="2" type="noConversion"/>
  </si>
  <si>
    <t>450A, L=9m</t>
    <phoneticPr fontId="2" type="noConversion"/>
  </si>
  <si>
    <t>25-27-120</t>
    <phoneticPr fontId="2" type="noConversion"/>
  </si>
  <si>
    <t>25-21-08</t>
    <phoneticPr fontId="2" type="noConversion"/>
  </si>
  <si>
    <t>소프트웨어</t>
    <phoneticPr fontId="2" type="noConversion"/>
  </si>
  <si>
    <t>HD13 등</t>
    <phoneticPr fontId="2" type="noConversion"/>
  </si>
  <si>
    <t>대</t>
    <phoneticPr fontId="2" type="noConversion"/>
  </si>
  <si>
    <t>150kW</t>
    <phoneticPr fontId="2" type="noConversion"/>
  </si>
  <si>
    <t>HD13~16</t>
    <phoneticPr fontId="2" type="noConversion"/>
  </si>
  <si>
    <t>1000C</t>
    <phoneticPr fontId="2" type="noConversion"/>
  </si>
  <si>
    <t>표층용</t>
    <phoneticPr fontId="2" type="noConversion"/>
  </si>
  <si>
    <t>6톤*3.7㎾</t>
    <phoneticPr fontId="2" type="noConversion"/>
  </si>
  <si>
    <t>T3,현장설치도</t>
    <phoneticPr fontId="2" type="noConversion"/>
  </si>
  <si>
    <t>25-24-15</t>
    <phoneticPr fontId="2" type="noConversion"/>
  </si>
  <si>
    <t>HD22</t>
    <phoneticPr fontId="2" type="noConversion"/>
  </si>
  <si>
    <t>HD16</t>
    <phoneticPr fontId="2" type="noConversion"/>
  </si>
  <si>
    <t>1식</t>
    <phoneticPr fontId="2" type="noConversion"/>
  </si>
  <si>
    <t>HD13~19</t>
    <phoneticPr fontId="2" type="noConversion"/>
  </si>
  <si>
    <t xml:space="preserve"> 0.75m(W)×6m(L)</t>
    <phoneticPr fontId="2" type="noConversion"/>
  </si>
  <si>
    <t>ALTS반</t>
    <phoneticPr fontId="2" type="noConversion"/>
  </si>
  <si>
    <t>25-18-120</t>
    <phoneticPr fontId="2" type="noConversion"/>
  </si>
  <si>
    <t>2.0*1.0</t>
    <phoneticPr fontId="2" type="noConversion"/>
  </si>
  <si>
    <t>HD19 등</t>
    <phoneticPr fontId="2" type="noConversion"/>
  </si>
  <si>
    <t>400mm</t>
    <phoneticPr fontId="2" type="noConversion"/>
  </si>
  <si>
    <t>D13</t>
    <phoneticPr fontId="2" type="noConversion"/>
  </si>
  <si>
    <t>300mm</t>
    <phoneticPr fontId="2" type="noConversion"/>
  </si>
  <si>
    <t>25-24-120
25-18-80</t>
    <phoneticPr fontId="2" type="noConversion"/>
  </si>
  <si>
    <t>Φ122.72x47.5</t>
    <phoneticPr fontId="2" type="noConversion"/>
  </si>
  <si>
    <t>600C, 1000C, 1200B</t>
    <phoneticPr fontId="2" type="noConversion"/>
  </si>
  <si>
    <t>수평 (W)750mmx(L)14m
경사 (W)750mmx(L)8.5m</t>
    <phoneticPr fontId="2" type="noConversion"/>
  </si>
  <si>
    <t>25-27-150</t>
    <phoneticPr fontId="2" type="noConversion"/>
  </si>
  <si>
    <t>1000*500*1000</t>
    <phoneticPr fontId="2" type="noConversion"/>
  </si>
  <si>
    <t>tm/tc</t>
    <phoneticPr fontId="2" type="noConversion"/>
  </si>
  <si>
    <t>25-18-150</t>
    <phoneticPr fontId="2" type="noConversion"/>
  </si>
  <si>
    <t>표층 #78</t>
    <phoneticPr fontId="2" type="noConversion"/>
  </si>
  <si>
    <t>HD-13</t>
    <phoneticPr fontId="2" type="noConversion"/>
  </si>
  <si>
    <t>STS 2.0t 1.0x1.8x0.8M</t>
    <phoneticPr fontId="2" type="noConversion"/>
  </si>
  <si>
    <t>23.64㎥/min</t>
    <phoneticPr fontId="2" type="noConversion"/>
  </si>
  <si>
    <t>1000*1000*700</t>
    <phoneticPr fontId="2" type="noConversion"/>
  </si>
  <si>
    <t>7.59㎥/min</t>
    <phoneticPr fontId="2" type="noConversion"/>
  </si>
  <si>
    <t>h=1.2m</t>
    <phoneticPr fontId="2" type="noConversion"/>
  </si>
  <si>
    <t>1000*1000*190</t>
    <phoneticPr fontId="2" type="noConversion"/>
  </si>
  <si>
    <t>기층 #468</t>
    <phoneticPr fontId="2" type="noConversion"/>
  </si>
  <si>
    <t>355A, L=9m</t>
    <phoneticPr fontId="2" type="noConversion"/>
  </si>
  <si>
    <t>0.75m(W)×10m(L)
 0.75m(W)×6m(L)</t>
    <phoneticPr fontId="2" type="noConversion"/>
  </si>
  <si>
    <t>25-18-08</t>
    <phoneticPr fontId="2" type="noConversion"/>
  </si>
  <si>
    <t>15kw</t>
    <phoneticPr fontId="2" type="noConversion"/>
  </si>
  <si>
    <t>수평 (W)750mmx(L)11m
경사 (W)750mmx(L)6m</t>
    <phoneticPr fontId="2" type="noConversion"/>
  </si>
  <si>
    <t>315A, L=9m</t>
    <phoneticPr fontId="2" type="noConversion"/>
  </si>
  <si>
    <t>D800, t=7mm</t>
    <phoneticPr fontId="2" type="noConversion"/>
  </si>
  <si>
    <t>WFN-400A</t>
    <phoneticPr fontId="2" type="noConversion"/>
  </si>
  <si>
    <t>25-18-80</t>
    <phoneticPr fontId="2" type="noConversion"/>
  </si>
  <si>
    <t>68W</t>
    <phoneticPr fontId="2" type="noConversion"/>
  </si>
  <si>
    <t>비협정</t>
    <phoneticPr fontId="2" type="noConversion"/>
  </si>
  <si>
    <t>Φ200mm</t>
    <phoneticPr fontId="2" type="noConversion"/>
  </si>
  <si>
    <t>25-18-80</t>
    <phoneticPr fontId="2" type="noConversion"/>
  </si>
  <si>
    <t>25-21-80</t>
    <phoneticPr fontId="2" type="noConversion"/>
  </si>
  <si>
    <t>HD13㎜</t>
    <phoneticPr fontId="2" type="noConversion"/>
  </si>
  <si>
    <t>HD32, HD29, HD25, HD22, HD19, HD16, HD13, D25, D19, D16, D13</t>
    <phoneticPr fontId="2" type="noConversion"/>
  </si>
  <si>
    <t>D900㎜,l=6.1m</t>
    <phoneticPr fontId="2" type="noConversion"/>
  </si>
  <si>
    <t>HD10</t>
    <phoneticPr fontId="2" type="noConversion"/>
  </si>
  <si>
    <t>D600</t>
    <phoneticPr fontId="2" type="noConversion"/>
  </si>
  <si>
    <t>165mm</t>
    <phoneticPr fontId="2" type="noConversion"/>
  </si>
  <si>
    <t>ks-bn3560</t>
    <phoneticPr fontId="2" type="noConversion"/>
  </si>
  <si>
    <t>25-24-120
25-18-80</t>
    <phoneticPr fontId="2" type="noConversion"/>
  </si>
  <si>
    <t>D1000</t>
    <phoneticPr fontId="2" type="noConversion"/>
  </si>
  <si>
    <t>D=150m/m</t>
    <phoneticPr fontId="2" type="noConversion"/>
  </si>
  <si>
    <t>H=1.2m</t>
    <phoneticPr fontId="2" type="noConversion"/>
  </si>
  <si>
    <t>비협정</t>
    <phoneticPr fontId="2" type="noConversion"/>
  </si>
  <si>
    <t>LED45W외2종</t>
    <phoneticPr fontId="2" type="noConversion"/>
  </si>
  <si>
    <t>sd400H-13</t>
    <phoneticPr fontId="2" type="noConversion"/>
  </si>
  <si>
    <t>협정</t>
    <phoneticPr fontId="2" type="noConversion"/>
  </si>
  <si>
    <t>1000*1000</t>
    <phoneticPr fontId="2" type="noConversion"/>
  </si>
  <si>
    <t>25-21-80</t>
    <phoneticPr fontId="2" type="noConversion"/>
  </si>
  <si>
    <t>25-24-12</t>
    <phoneticPr fontId="2" type="noConversion"/>
  </si>
  <si>
    <t>HD400 D13
HD400 D16</t>
    <phoneticPr fontId="2" type="noConversion"/>
  </si>
  <si>
    <t>-</t>
    <phoneticPr fontId="2" type="noConversion"/>
  </si>
  <si>
    <t>HD13</t>
    <phoneticPr fontId="2" type="noConversion"/>
  </si>
  <si>
    <t>800C</t>
    <phoneticPr fontId="2" type="noConversion"/>
  </si>
  <si>
    <t>HD22</t>
    <phoneticPr fontId="2" type="noConversion"/>
  </si>
  <si>
    <t>0.5ⅹ0.5</t>
    <phoneticPr fontId="2" type="noConversion"/>
  </si>
  <si>
    <t>H=2.0, W=2.0</t>
    <phoneticPr fontId="2" type="noConversion"/>
  </si>
  <si>
    <t>D=500mm</t>
    <phoneticPr fontId="2" type="noConversion"/>
  </si>
  <si>
    <t>식</t>
    <phoneticPr fontId="2" type="noConversion"/>
  </si>
  <si>
    <t>25-24-120</t>
    <phoneticPr fontId="2" type="noConversion"/>
  </si>
  <si>
    <t>D=1800mm</t>
    <phoneticPr fontId="2" type="noConversion"/>
  </si>
  <si>
    <t>D700㎜,l=6.1m</t>
    <phoneticPr fontId="2" type="noConversion"/>
  </si>
  <si>
    <t>25-21-12외1종</t>
    <phoneticPr fontId="2" type="noConversion"/>
  </si>
  <si>
    <t>D800㎜,l=6.1m</t>
    <phoneticPr fontId="2" type="noConversion"/>
  </si>
  <si>
    <t>25-24-08</t>
    <phoneticPr fontId="2" type="noConversion"/>
  </si>
  <si>
    <t>중온, 표층</t>
    <phoneticPr fontId="2" type="noConversion"/>
  </si>
  <si>
    <t>700C</t>
    <phoneticPr fontId="2" type="noConversion"/>
  </si>
  <si>
    <t>200*250*1000</t>
    <phoneticPr fontId="2" type="noConversion"/>
  </si>
  <si>
    <t>HD29</t>
    <phoneticPr fontId="2" type="noConversion"/>
  </si>
  <si>
    <t>25-24-120 등</t>
    <phoneticPr fontId="2" type="noConversion"/>
  </si>
  <si>
    <t>sd400,hd10</t>
    <phoneticPr fontId="2" type="noConversion"/>
  </si>
  <si>
    <t>25-27-150</t>
    <phoneticPr fontId="2" type="noConversion"/>
  </si>
  <si>
    <t>철근콘크리트용배수로관</t>
    <phoneticPr fontId="2" type="noConversion"/>
  </si>
  <si>
    <t>400A, L=9m</t>
    <phoneticPr fontId="2" type="noConversion"/>
  </si>
  <si>
    <t>D600mm</t>
    <phoneticPr fontId="2" type="noConversion"/>
  </si>
  <si>
    <t>D=2200mm</t>
    <phoneticPr fontId="2" type="noConversion"/>
  </si>
  <si>
    <t>25-24-15</t>
    <phoneticPr fontId="2" type="noConversion"/>
  </si>
  <si>
    <t>25-27-12</t>
    <phoneticPr fontId="2" type="noConversion"/>
  </si>
  <si>
    <t>1000x1000</t>
    <phoneticPr fontId="2" type="noConversion"/>
  </si>
  <si>
    <t>600B,60*50㎝(차상도)</t>
    <phoneticPr fontId="2" type="noConversion"/>
  </si>
  <si>
    <t>400*400, 500*500, 600*600, 700*700, 800*800</t>
    <phoneticPr fontId="2" type="noConversion"/>
  </si>
  <si>
    <t>380V</t>
    <phoneticPr fontId="2" type="noConversion"/>
  </si>
  <si>
    <t>HD32</t>
    <phoneticPr fontId="2" type="noConversion"/>
  </si>
  <si>
    <t>저압반</t>
    <phoneticPr fontId="2" type="noConversion"/>
  </si>
  <si>
    <t>25-24-120외</t>
    <phoneticPr fontId="2" type="noConversion"/>
  </si>
  <si>
    <t>sd400,hd19</t>
    <phoneticPr fontId="2" type="noConversion"/>
  </si>
  <si>
    <t>φ400mm(싱글,수평형)</t>
    <phoneticPr fontId="2" type="noConversion"/>
  </si>
  <si>
    <t>HD19</t>
    <phoneticPr fontId="2" type="noConversion"/>
  </si>
  <si>
    <t>HD16</t>
    <phoneticPr fontId="2" type="noConversion"/>
  </si>
  <si>
    <t>0.5ⅹ1.0</t>
    <phoneticPr fontId="2" type="noConversion"/>
  </si>
  <si>
    <t>HD400 D16
HD400 D22
HD400 D25</t>
    <phoneticPr fontId="2" type="noConversion"/>
  </si>
  <si>
    <t>HD25</t>
    <phoneticPr fontId="2" type="noConversion"/>
  </si>
  <si>
    <t>수요기관 규격</t>
    <phoneticPr fontId="2" type="noConversion"/>
  </si>
  <si>
    <t>HD400 D13
HD400 D16
HD400 D19</t>
    <phoneticPr fontId="2" type="noConversion"/>
  </si>
  <si>
    <t>25-24-12외 2종</t>
    <phoneticPr fontId="2" type="noConversion"/>
  </si>
  <si>
    <t>HD13, HD16, HD19</t>
    <phoneticPr fontId="2" type="noConversion"/>
  </si>
  <si>
    <t>1200x1200mm(10m용)</t>
    <phoneticPr fontId="2" type="noConversion"/>
  </si>
  <si>
    <t>1000C</t>
    <phoneticPr fontId="2" type="noConversion"/>
  </si>
  <si>
    <t>H13</t>
    <phoneticPr fontId="2" type="noConversion"/>
  </si>
  <si>
    <t>25-21-08</t>
    <phoneticPr fontId="2" type="noConversion"/>
  </si>
  <si>
    <t>HD29㎜</t>
    <phoneticPr fontId="2" type="noConversion"/>
  </si>
  <si>
    <t>25-18-80</t>
    <phoneticPr fontId="2" type="noConversion"/>
  </si>
  <si>
    <t>D250</t>
    <phoneticPr fontId="2" type="noConversion"/>
  </si>
  <si>
    <t>25-21-120</t>
    <phoneticPr fontId="2" type="noConversion"/>
  </si>
  <si>
    <t>Φ400mm x 2.2㎾,10K</t>
    <phoneticPr fontId="2" type="noConversion"/>
  </si>
  <si>
    <t>10kW</t>
    <phoneticPr fontId="2" type="noConversion"/>
  </si>
  <si>
    <t>sd400,hd22</t>
    <phoneticPr fontId="2" type="noConversion"/>
  </si>
  <si>
    <t>600*60082000</t>
    <phoneticPr fontId="2" type="noConversion"/>
  </si>
  <si>
    <t>D1200㎜</t>
    <phoneticPr fontId="2" type="noConversion"/>
  </si>
  <si>
    <t>25-18-120</t>
    <phoneticPr fontId="2" type="noConversion"/>
  </si>
  <si>
    <t>D16mm</t>
    <phoneticPr fontId="2" type="noConversion"/>
  </si>
  <si>
    <t>Φ2080*420mm</t>
    <phoneticPr fontId="2" type="noConversion"/>
  </si>
  <si>
    <t>D200mm</t>
    <phoneticPr fontId="2" type="noConversion"/>
  </si>
  <si>
    <t>D13㎜</t>
    <phoneticPr fontId="2" type="noConversion"/>
  </si>
  <si>
    <t>25-18-08</t>
    <phoneticPr fontId="2" type="noConversion"/>
  </si>
  <si>
    <t>d200</t>
    <phoneticPr fontId="2" type="noConversion"/>
  </si>
  <si>
    <t>25-24-150</t>
    <phoneticPr fontId="2" type="noConversion"/>
  </si>
  <si>
    <t>규격</t>
    <phoneticPr fontId="2" type="noConversion"/>
  </si>
  <si>
    <t>D1000㎜</t>
    <phoneticPr fontId="2" type="noConversion"/>
  </si>
  <si>
    <t>300*600*t9</t>
    <phoneticPr fontId="2" type="noConversion"/>
  </si>
  <si>
    <t>표층용</t>
    <phoneticPr fontId="2" type="noConversion"/>
  </si>
  <si>
    <t>HD19㎜</t>
    <phoneticPr fontId="2" type="noConversion"/>
  </si>
  <si>
    <t>φ900mm(수평형)</t>
    <phoneticPr fontId="2" type="noConversion"/>
  </si>
  <si>
    <t>30만kcal</t>
    <phoneticPr fontId="2" type="noConversion"/>
  </si>
  <si>
    <t>1000A등</t>
    <phoneticPr fontId="2" type="noConversion"/>
  </si>
  <si>
    <t>750A</t>
    <phoneticPr fontId="2" type="noConversion"/>
  </si>
  <si>
    <t>25-240-15</t>
    <phoneticPr fontId="2" type="noConversion"/>
  </si>
  <si>
    <t>D10mm</t>
    <phoneticPr fontId="2" type="noConversion"/>
  </si>
  <si>
    <t>D1000</t>
    <phoneticPr fontId="2" type="noConversion"/>
  </si>
  <si>
    <t>45톤</t>
    <phoneticPr fontId="2" type="noConversion"/>
  </si>
  <si>
    <t>700*700</t>
    <phoneticPr fontId="2" type="noConversion"/>
  </si>
  <si>
    <t>25-16-12</t>
    <phoneticPr fontId="2" type="noConversion"/>
  </si>
  <si>
    <t>600*600*2000mm</t>
    <phoneticPr fontId="2" type="noConversion"/>
  </si>
  <si>
    <t>D19mm</t>
    <phoneticPr fontId="2" type="noConversion"/>
  </si>
  <si>
    <t>25-18-80</t>
    <phoneticPr fontId="2" type="noConversion"/>
  </si>
  <si>
    <t>D13mm</t>
    <phoneticPr fontId="2" type="noConversion"/>
  </si>
  <si>
    <t>25-35-15</t>
    <phoneticPr fontId="2" type="noConversion"/>
  </si>
  <si>
    <t>300mm~3000mm</t>
    <phoneticPr fontId="2" type="noConversion"/>
  </si>
  <si>
    <t>1.2*1.0*2m</t>
    <phoneticPr fontId="2" type="noConversion"/>
  </si>
  <si>
    <t>3160*1800</t>
    <phoneticPr fontId="2" type="noConversion"/>
  </si>
  <si>
    <t>25-27-80</t>
    <phoneticPr fontId="2" type="noConversion"/>
  </si>
  <si>
    <t>300*400*900</t>
    <phoneticPr fontId="2" type="noConversion"/>
  </si>
  <si>
    <t>H0.75(m)</t>
    <phoneticPr fontId="2" type="noConversion"/>
  </si>
  <si>
    <t>H13mm(SD400), H29mm(SD400)</t>
    <phoneticPr fontId="2" type="noConversion"/>
  </si>
  <si>
    <t>25-180-12</t>
    <phoneticPr fontId="2" type="noConversion"/>
  </si>
  <si>
    <t>HD25</t>
    <phoneticPr fontId="2" type="noConversion"/>
  </si>
  <si>
    <t>HD16mm</t>
    <phoneticPr fontId="2" type="noConversion"/>
  </si>
  <si>
    <t>WFN-500A</t>
    <phoneticPr fontId="2" type="noConversion"/>
  </si>
  <si>
    <t>300mm~3000mm</t>
    <phoneticPr fontId="2" type="noConversion"/>
  </si>
  <si>
    <t>2mm</t>
    <phoneticPr fontId="2" type="noConversion"/>
  </si>
  <si>
    <t>D16㎜</t>
    <phoneticPr fontId="2" type="noConversion"/>
  </si>
  <si>
    <t>T200mm</t>
    <phoneticPr fontId="2" type="noConversion"/>
  </si>
  <si>
    <t>600C, 1000C</t>
    <phoneticPr fontId="2" type="noConversion"/>
  </si>
  <si>
    <t>HD16외2종</t>
    <phoneticPr fontId="2" type="noConversion"/>
  </si>
  <si>
    <t>25-16-08</t>
    <phoneticPr fontId="2" type="noConversion"/>
  </si>
  <si>
    <t>D150</t>
    <phoneticPr fontId="2" type="noConversion"/>
  </si>
  <si>
    <t>H13</t>
    <phoneticPr fontId="2" type="noConversion"/>
  </si>
  <si>
    <t>800*800*2000</t>
    <phoneticPr fontId="2" type="noConversion"/>
  </si>
  <si>
    <t>40kg</t>
    <phoneticPr fontId="2" type="noConversion"/>
  </si>
  <si>
    <t>600x600x2000mm</t>
    <phoneticPr fontId="2" type="noConversion"/>
  </si>
  <si>
    <t>355A, L=6m</t>
    <phoneticPr fontId="2" type="noConversion"/>
  </si>
  <si>
    <t>34㎥/min</t>
    <phoneticPr fontId="2" type="noConversion"/>
  </si>
  <si>
    <t>800*800</t>
    <phoneticPr fontId="2" type="noConversion"/>
  </si>
  <si>
    <t>cctv</t>
    <phoneticPr fontId="2" type="noConversion"/>
  </si>
  <si>
    <t>Ø355mm외</t>
    <phoneticPr fontId="2" type="noConversion"/>
  </si>
  <si>
    <t>2500×2000×2련</t>
    <phoneticPr fontId="2" type="noConversion"/>
  </si>
  <si>
    <t>3.6(B) x 4.7(H)</t>
    <phoneticPr fontId="2" type="noConversion"/>
  </si>
  <si>
    <t>3.2(B) x 4.4(H)</t>
    <phoneticPr fontId="2" type="noConversion"/>
  </si>
  <si>
    <t>제진기</t>
    <phoneticPr fontId="2" type="noConversion"/>
  </si>
  <si>
    <t>- 목재 데크</t>
    <phoneticPr fontId="2" type="noConversion"/>
  </si>
  <si>
    <t>Φ1100</t>
    <phoneticPr fontId="2" type="noConversion"/>
  </si>
  <si>
    <t>25-21-80</t>
    <phoneticPr fontId="2" type="noConversion"/>
  </si>
  <si>
    <t>20ton x 8m</t>
    <phoneticPr fontId="2" type="noConversion"/>
  </si>
  <si>
    <t>기층(BB-2,가열,1등급)</t>
    <phoneticPr fontId="2" type="noConversion"/>
  </si>
  <si>
    <t>STS 0.8*2.0*2.35</t>
    <phoneticPr fontId="2" type="noConversion"/>
  </si>
  <si>
    <t>BOX 3.1M x 3.6M</t>
    <phoneticPr fontId="2" type="noConversion"/>
  </si>
  <si>
    <t>큐비클, 변압기</t>
    <phoneticPr fontId="2" type="noConversion"/>
  </si>
  <si>
    <t>비협정</t>
    <phoneticPr fontId="2" type="noConversion"/>
  </si>
  <si>
    <t>25-24-12</t>
    <phoneticPr fontId="2" type="noConversion"/>
  </si>
  <si>
    <t>규격</t>
    <phoneticPr fontId="2" type="noConversion"/>
  </si>
  <si>
    <t>기층(WC-2,가열,1등급)</t>
    <phoneticPr fontId="2" type="noConversion"/>
  </si>
  <si>
    <t>1000*1000*200</t>
    <phoneticPr fontId="2" type="noConversion"/>
  </si>
  <si>
    <t>1200mm</t>
    <phoneticPr fontId="2" type="noConversion"/>
  </si>
  <si>
    <t>D10외</t>
    <phoneticPr fontId="2" type="noConversion"/>
  </si>
  <si>
    <t>Ø700mm외</t>
    <phoneticPr fontId="2" type="noConversion"/>
  </si>
  <si>
    <t>25-24-150외</t>
    <phoneticPr fontId="2" type="noConversion"/>
  </si>
  <si>
    <t>기층(BC-1,가열,1등급)</t>
    <phoneticPr fontId="2" type="noConversion"/>
  </si>
  <si>
    <t>1000×800</t>
    <phoneticPr fontId="2" type="noConversion"/>
  </si>
  <si>
    <t>수요기관 규격</t>
    <phoneticPr fontId="2" type="noConversion"/>
  </si>
  <si>
    <t>25-27-120</t>
    <phoneticPr fontId="2" type="noConversion"/>
  </si>
  <si>
    <t>2.6(B)x2.7(H)</t>
    <phoneticPr fontId="2" type="noConversion"/>
  </si>
  <si>
    <t>B 2m ,L43m</t>
    <phoneticPr fontId="2" type="noConversion"/>
  </si>
  <si>
    <t>수요기관 규격</t>
    <phoneticPr fontId="2" type="noConversion"/>
  </si>
  <si>
    <t>2.8m*3.0m</t>
    <phoneticPr fontId="2" type="noConversion"/>
  </si>
  <si>
    <t>17면</t>
    <phoneticPr fontId="2" type="noConversion"/>
  </si>
  <si>
    <t>D560</t>
    <phoneticPr fontId="2" type="noConversion"/>
  </si>
  <si>
    <t>Φ800x120kW</t>
    <phoneticPr fontId="2" type="noConversion"/>
  </si>
  <si>
    <t>Φ450</t>
    <phoneticPr fontId="2" type="noConversion"/>
  </si>
  <si>
    <t>H=1.2m</t>
    <phoneticPr fontId="2" type="noConversion"/>
  </si>
  <si>
    <t>고압/저압</t>
    <phoneticPr fontId="2" type="noConversion"/>
  </si>
  <si>
    <t>500C</t>
    <phoneticPr fontId="2" type="noConversion"/>
  </si>
  <si>
    <t>350mm, 450mm</t>
    <phoneticPr fontId="2" type="noConversion"/>
  </si>
  <si>
    <t>4.8(B)x5.3(H)</t>
    <phoneticPr fontId="2" type="noConversion"/>
  </si>
  <si>
    <t>RTU</t>
    <phoneticPr fontId="2" type="noConversion"/>
  </si>
  <si>
    <t xml:space="preserve">RTU </t>
    <phoneticPr fontId="2" type="noConversion"/>
  </si>
  <si>
    <t>1000*1000*100</t>
    <phoneticPr fontId="2" type="noConversion"/>
  </si>
  <si>
    <t>450mm</t>
    <phoneticPr fontId="2" type="noConversion"/>
  </si>
  <si>
    <t>D500mm</t>
    <phoneticPr fontId="2" type="noConversion"/>
  </si>
  <si>
    <t>Φ630</t>
    <phoneticPr fontId="2" type="noConversion"/>
  </si>
  <si>
    <t>H = 1.2m</t>
    <phoneticPr fontId="2" type="noConversion"/>
  </si>
  <si>
    <t>- D700*90kW*12P
- D300*75kW*4P</t>
    <phoneticPr fontId="2" type="noConversion"/>
  </si>
  <si>
    <t>W1500*L2000*H1200</t>
    <phoneticPr fontId="2" type="noConversion"/>
  </si>
  <si>
    <t>600C외</t>
    <phoneticPr fontId="2" type="noConversion"/>
  </si>
  <si>
    <t>2.7(B)x5.3(H)</t>
    <phoneticPr fontId="2" type="noConversion"/>
  </si>
  <si>
    <t>25-24-120</t>
    <phoneticPr fontId="2" type="noConversion"/>
  </si>
  <si>
    <t>1000*750</t>
    <phoneticPr fontId="2" type="noConversion"/>
  </si>
  <si>
    <t>수요기관규격</t>
    <phoneticPr fontId="2" type="noConversion"/>
  </si>
  <si>
    <t>-</t>
    <phoneticPr fontId="2" type="noConversion"/>
  </si>
  <si>
    <t>표층</t>
    <phoneticPr fontId="2" type="noConversion"/>
  </si>
  <si>
    <t>1200B</t>
    <phoneticPr fontId="2" type="noConversion"/>
  </si>
  <si>
    <t>w1500*h1200</t>
    <phoneticPr fontId="2" type="noConversion"/>
  </si>
  <si>
    <t>WFN-150A</t>
    <phoneticPr fontId="2" type="noConversion"/>
  </si>
  <si>
    <t>WFN-200A</t>
    <phoneticPr fontId="2" type="noConversion"/>
  </si>
  <si>
    <t>RTU면</t>
    <phoneticPr fontId="2" type="noConversion"/>
  </si>
  <si>
    <t>HV-1외 6면</t>
    <phoneticPr fontId="2" type="noConversion"/>
  </si>
  <si>
    <t>HD13</t>
    <phoneticPr fontId="2" type="noConversion"/>
  </si>
  <si>
    <t>25-21-12</t>
    <phoneticPr fontId="2" type="noConversion"/>
  </si>
  <si>
    <t>반폐형 6P, 380kW</t>
    <phoneticPr fontId="2" type="noConversion"/>
  </si>
  <si>
    <t>#6*150*150</t>
    <phoneticPr fontId="2" type="noConversion"/>
  </si>
  <si>
    <t>HD32</t>
    <phoneticPr fontId="2" type="noConversion"/>
  </si>
  <si>
    <t>Φ1100</t>
    <phoneticPr fontId="2" type="noConversion"/>
  </si>
  <si>
    <t>50W, 5m</t>
    <phoneticPr fontId="2" type="noConversion"/>
  </si>
  <si>
    <t>WFA-2100B</t>
    <phoneticPr fontId="2" type="noConversion"/>
  </si>
  <si>
    <t>D400</t>
    <phoneticPr fontId="2" type="noConversion"/>
  </si>
  <si>
    <t>Φ350</t>
    <phoneticPr fontId="2" type="noConversion"/>
  </si>
  <si>
    <t>H13</t>
    <phoneticPr fontId="2" type="noConversion"/>
  </si>
  <si>
    <t>H16</t>
    <phoneticPr fontId="2" type="noConversion"/>
  </si>
  <si>
    <t>H19</t>
    <phoneticPr fontId="2" type="noConversion"/>
  </si>
  <si>
    <t>6000kVA</t>
    <phoneticPr fontId="2" type="noConversion"/>
  </si>
  <si>
    <t>W2000xH1200</t>
    <phoneticPr fontId="2" type="noConversion"/>
  </si>
  <si>
    <t>- 배전반 7면, 현장조작반 4면</t>
    <phoneticPr fontId="2" type="noConversion"/>
  </si>
  <si>
    <t>데크</t>
    <phoneticPr fontId="2" type="noConversion"/>
  </si>
  <si>
    <t>D150~D450</t>
    <phoneticPr fontId="2" type="noConversion"/>
  </si>
  <si>
    <t>400톤</t>
    <phoneticPr fontId="2" type="noConversion"/>
  </si>
  <si>
    <t>∮900</t>
    <phoneticPr fontId="2" type="noConversion"/>
  </si>
  <si>
    <t>25-21-08</t>
    <phoneticPr fontId="2" type="noConversion"/>
  </si>
  <si>
    <t>22.9/3.3KV 1500KVA</t>
    <phoneticPr fontId="2" type="noConversion"/>
  </si>
  <si>
    <t>50㎥/d</t>
    <phoneticPr fontId="2" type="noConversion"/>
  </si>
  <si>
    <t>wc-2,bb-2</t>
    <phoneticPr fontId="2" type="noConversion"/>
  </si>
  <si>
    <t>25-27-150</t>
    <phoneticPr fontId="2" type="noConversion"/>
  </si>
  <si>
    <t>25-24-150</t>
    <phoneticPr fontId="2" type="noConversion"/>
  </si>
  <si>
    <t>데크상판 1000x1000x71T</t>
    <phoneticPr fontId="2" type="noConversion"/>
  </si>
  <si>
    <t>380V</t>
    <phoneticPr fontId="2" type="noConversion"/>
  </si>
  <si>
    <t>PTFE 막구조물</t>
    <phoneticPr fontId="2" type="noConversion"/>
  </si>
  <si>
    <t>900B</t>
    <phoneticPr fontId="2" type="noConversion"/>
  </si>
  <si>
    <t>25-21-150</t>
    <phoneticPr fontId="2" type="noConversion"/>
  </si>
  <si>
    <t>25-24-08</t>
    <phoneticPr fontId="2" type="noConversion"/>
  </si>
  <si>
    <t>W2000*H1200</t>
    <phoneticPr fontId="2" type="noConversion"/>
  </si>
  <si>
    <t>WFA-2300B</t>
    <phoneticPr fontId="2" type="noConversion"/>
  </si>
  <si>
    <t>200x200xT60</t>
    <phoneticPr fontId="2" type="noConversion"/>
  </si>
  <si>
    <t>H1.5mXW2.0m</t>
    <phoneticPr fontId="2" type="noConversion"/>
  </si>
  <si>
    <t>1000*1000</t>
    <phoneticPr fontId="2" type="noConversion"/>
  </si>
  <si>
    <t>3.2-2.3t 0.8*2.35*2.0M</t>
    <phoneticPr fontId="2" type="noConversion"/>
  </si>
  <si>
    <t>D355</t>
    <phoneticPr fontId="2" type="noConversion"/>
  </si>
  <si>
    <t>자동제진기</t>
    <phoneticPr fontId="2" type="noConversion"/>
  </si>
  <si>
    <t>25-24-15</t>
    <phoneticPr fontId="2" type="noConversion"/>
  </si>
  <si>
    <t>냉난방기</t>
    <phoneticPr fontId="2" type="noConversion"/>
  </si>
  <si>
    <t>Ø300mm외</t>
    <phoneticPr fontId="2" type="noConversion"/>
  </si>
  <si>
    <t>난방77.3kW외</t>
    <phoneticPr fontId="2" type="noConversion"/>
  </si>
  <si>
    <t>500A, L=9.0m</t>
    <phoneticPr fontId="2" type="noConversion"/>
  </si>
  <si>
    <t>1000*1000*150</t>
    <phoneticPr fontId="2" type="noConversion"/>
  </si>
  <si>
    <t>WFN-150A</t>
    <phoneticPr fontId="2" type="noConversion"/>
  </si>
  <si>
    <t>특고압반 및 고압반</t>
    <phoneticPr fontId="2" type="noConversion"/>
  </si>
  <si>
    <t>110mm</t>
    <phoneticPr fontId="2" type="noConversion"/>
  </si>
  <si>
    <t>HD16㎜</t>
    <phoneticPr fontId="2" type="noConversion"/>
  </si>
  <si>
    <t>25-24-15외</t>
    <phoneticPr fontId="2" type="noConversion"/>
  </si>
  <si>
    <t>H-13</t>
    <phoneticPr fontId="2" type="noConversion"/>
  </si>
  <si>
    <t>8940*3700*3000</t>
    <phoneticPr fontId="2" type="noConversion"/>
  </si>
  <si>
    <t>이형봉강(HD13)</t>
    <phoneticPr fontId="2" type="noConversion"/>
  </si>
  <si>
    <t>355mm</t>
    <phoneticPr fontId="2" type="noConversion"/>
  </si>
  <si>
    <t>22.9kV/3.3kV 3상 1750kVA</t>
    <phoneticPr fontId="2" type="noConversion"/>
  </si>
  <si>
    <t>25-21-80</t>
    <phoneticPr fontId="2" type="noConversion"/>
  </si>
  <si>
    <t>2.5*2.2</t>
    <phoneticPr fontId="2" type="noConversion"/>
  </si>
  <si>
    <t>165*28t</t>
    <phoneticPr fontId="2" type="noConversion"/>
  </si>
  <si>
    <t>HD13외</t>
    <phoneticPr fontId="2" type="noConversion"/>
  </si>
  <si>
    <t>1000*650*500</t>
    <phoneticPr fontId="2" type="noConversion"/>
  </si>
  <si>
    <t>D200*120kW</t>
    <phoneticPr fontId="2" type="noConversion"/>
  </si>
  <si>
    <t>1350,1750kn</t>
    <phoneticPr fontId="2" type="noConversion"/>
  </si>
  <si>
    <t>WFA-1800B</t>
    <phoneticPr fontId="2" type="noConversion"/>
  </si>
  <si>
    <t>600KVA</t>
    <phoneticPr fontId="2" type="noConversion"/>
  </si>
  <si>
    <t>315A, L=9.0m</t>
    <phoneticPr fontId="2" type="noConversion"/>
  </si>
  <si>
    <t>WFA-2200B</t>
    <phoneticPr fontId="2" type="noConversion"/>
  </si>
  <si>
    <t>Φ800</t>
    <phoneticPr fontId="2" type="noConversion"/>
  </si>
  <si>
    <t>bb-1,2</t>
    <phoneticPr fontId="2" type="noConversion"/>
  </si>
  <si>
    <t>25-24-150 등</t>
    <phoneticPr fontId="2" type="noConversion"/>
  </si>
  <si>
    <t>4WAY</t>
    <phoneticPr fontId="2" type="noConversion"/>
  </si>
  <si>
    <t>PVF</t>
    <phoneticPr fontId="2" type="noConversion"/>
  </si>
  <si>
    <t>HD13,SD400</t>
    <phoneticPr fontId="2" type="noConversion"/>
  </si>
  <si>
    <t>288*254*60</t>
    <phoneticPr fontId="2" type="noConversion"/>
  </si>
  <si>
    <t>25-18-80</t>
    <phoneticPr fontId="2" type="noConversion"/>
  </si>
  <si>
    <t>25-24-15외 2종</t>
    <phoneticPr fontId="2" type="noConversion"/>
  </si>
  <si>
    <t>w2000*H1100</t>
    <phoneticPr fontId="2" type="noConversion"/>
  </si>
  <si>
    <t>D315, SDR13.6</t>
    <phoneticPr fontId="2" type="noConversion"/>
  </si>
  <si>
    <t>HD13mm</t>
    <phoneticPr fontId="2" type="noConversion"/>
  </si>
  <si>
    <t>1.0*1.0</t>
    <phoneticPr fontId="2" type="noConversion"/>
  </si>
  <si>
    <t>22.9kV/3.3kV 1500kVA</t>
    <phoneticPr fontId="2" type="noConversion"/>
  </si>
  <si>
    <t>25-18-120</t>
    <phoneticPr fontId="2" type="noConversion"/>
  </si>
  <si>
    <t>HD19</t>
    <phoneticPr fontId="2" type="noConversion"/>
  </si>
  <si>
    <t>SD400 HD10~22</t>
    <phoneticPr fontId="2" type="noConversion"/>
  </si>
  <si>
    <t>- D700*10kgf/cm2
- D300*10kgf/cm2</t>
    <phoneticPr fontId="2" type="noConversion"/>
  </si>
  <si>
    <t>190*90*57</t>
    <phoneticPr fontId="2" type="noConversion"/>
  </si>
  <si>
    <t>D16mm</t>
    <phoneticPr fontId="2" type="noConversion"/>
  </si>
  <si>
    <t>양방향, 1350kn(H198)외</t>
    <phoneticPr fontId="2" type="noConversion"/>
  </si>
  <si>
    <t>t-3mm</t>
    <phoneticPr fontId="2" type="noConversion"/>
  </si>
  <si>
    <t>W200xH1200</t>
    <phoneticPr fontId="2" type="noConversion"/>
  </si>
  <si>
    <t>D450</t>
    <phoneticPr fontId="2" type="noConversion"/>
  </si>
  <si>
    <t>150w</t>
    <phoneticPr fontId="2" type="noConversion"/>
  </si>
  <si>
    <t>6*6*4.5m</t>
    <phoneticPr fontId="2" type="noConversion"/>
  </si>
  <si>
    <t>25-21-120</t>
    <phoneticPr fontId="2" type="noConversion"/>
  </si>
  <si>
    <t>22.9/3.3kV 3Ø 1250kVA</t>
    <phoneticPr fontId="2" type="noConversion"/>
  </si>
  <si>
    <t>T150</t>
    <phoneticPr fontId="2" type="noConversion"/>
  </si>
  <si>
    <t>HD22</t>
    <phoneticPr fontId="2" type="noConversion"/>
  </si>
  <si>
    <t>D13mm</t>
    <phoneticPr fontId="2" type="noConversion"/>
  </si>
  <si>
    <t>0.8*0.8</t>
    <phoneticPr fontId="2" type="noConversion"/>
  </si>
  <si>
    <t>WJ-J-002-80, WJ-J-003-100</t>
    <phoneticPr fontId="2" type="noConversion"/>
  </si>
  <si>
    <t>WFN-300A</t>
    <phoneticPr fontId="2" type="noConversion"/>
  </si>
  <si>
    <t>19.8kw</t>
    <phoneticPr fontId="2" type="noConversion"/>
  </si>
  <si>
    <t>12인승</t>
    <phoneticPr fontId="2" type="noConversion"/>
  </si>
  <si>
    <t>600mm, 1350mm</t>
    <phoneticPr fontId="2" type="noConversion"/>
  </si>
  <si>
    <t>φ100㎜</t>
    <phoneticPr fontId="2" type="noConversion"/>
  </si>
  <si>
    <t>H1200*W2000</t>
    <phoneticPr fontId="2" type="noConversion"/>
  </si>
  <si>
    <t>25-21-8</t>
    <phoneticPr fontId="2" type="noConversion"/>
  </si>
  <si>
    <t>500mm</t>
    <phoneticPr fontId="2" type="noConversion"/>
  </si>
  <si>
    <t>25-18-15</t>
    <phoneticPr fontId="2" type="noConversion"/>
  </si>
  <si>
    <t>HNR-MRL-P15-2CO,60m/min(2층기준)</t>
    <phoneticPr fontId="2" type="noConversion"/>
  </si>
  <si>
    <t>25-27-12</t>
    <phoneticPr fontId="2" type="noConversion"/>
  </si>
  <si>
    <t>50W, 4m</t>
    <phoneticPr fontId="2" type="noConversion"/>
  </si>
  <si>
    <t>T25</t>
    <phoneticPr fontId="2" type="noConversion"/>
  </si>
  <si>
    <t>750W x 19.0m</t>
    <phoneticPr fontId="2" type="noConversion"/>
  </si>
  <si>
    <t>다수규격</t>
    <phoneticPr fontId="2" type="noConversion"/>
  </si>
  <si>
    <t>6.0×3.0×3.2</t>
    <phoneticPr fontId="2" type="noConversion"/>
  </si>
  <si>
    <t>RTU및제어시스템</t>
    <phoneticPr fontId="2" type="noConversion"/>
  </si>
  <si>
    <t>WC-2,표층</t>
    <phoneticPr fontId="2" type="noConversion"/>
  </si>
  <si>
    <t>D1000*2500mm</t>
    <phoneticPr fontId="2" type="noConversion"/>
  </si>
  <si>
    <t>15인승</t>
    <phoneticPr fontId="2" type="noConversion"/>
  </si>
  <si>
    <t>4000*4000*3278</t>
    <phoneticPr fontId="2" type="noConversion"/>
  </si>
  <si>
    <t>200*200*80,투수</t>
    <phoneticPr fontId="2" type="noConversion"/>
  </si>
  <si>
    <t>HD10외3종</t>
    <phoneticPr fontId="2" type="noConversion"/>
  </si>
  <si>
    <t>25-18-12</t>
    <phoneticPr fontId="2" type="noConversion"/>
  </si>
  <si>
    <t>STS 2.0t 1.0x2.35x0.6M</t>
    <phoneticPr fontId="2" type="noConversion"/>
  </si>
  <si>
    <t>600mm, 30kW</t>
    <phoneticPr fontId="2" type="noConversion"/>
  </si>
  <si>
    <t>D200mm×6.0m</t>
    <phoneticPr fontId="2" type="noConversion"/>
  </si>
  <si>
    <t>6.7×5.8×4.5</t>
    <phoneticPr fontId="2" type="noConversion"/>
  </si>
  <si>
    <t>1000A</t>
    <phoneticPr fontId="2" type="noConversion"/>
  </si>
  <si>
    <t>W1000xH1200</t>
    <phoneticPr fontId="2" type="noConversion"/>
  </si>
  <si>
    <t>380V 90KW 16P</t>
    <phoneticPr fontId="2" type="noConversion"/>
  </si>
  <si>
    <t>φ300mm</t>
    <phoneticPr fontId="2" type="noConversion"/>
  </si>
  <si>
    <t>φ200mm</t>
    <phoneticPr fontId="2" type="noConversion"/>
  </si>
  <si>
    <t>25-18-08</t>
    <phoneticPr fontId="2" type="noConversion"/>
  </si>
  <si>
    <t>750W x 17.1m</t>
    <phoneticPr fontId="2" type="noConversion"/>
  </si>
  <si>
    <t>300㎜x6.0m</t>
    <phoneticPr fontId="2" type="noConversion"/>
  </si>
  <si>
    <t>40KG</t>
    <phoneticPr fontId="2" type="noConversion"/>
  </si>
  <si>
    <t>3100*6000*3100</t>
    <phoneticPr fontId="2" type="noConversion"/>
  </si>
  <si>
    <t>25-21-08외 1종</t>
    <phoneticPr fontId="2" type="noConversion"/>
  </si>
  <si>
    <t>600*600</t>
    <phoneticPr fontId="2" type="noConversion"/>
  </si>
  <si>
    <t>HD-19, SD400</t>
    <phoneticPr fontId="2" type="noConversion"/>
  </si>
  <si>
    <t>3.5x2.0</t>
    <phoneticPr fontId="2" type="noConversion"/>
  </si>
  <si>
    <t>ALTS반</t>
    <phoneticPr fontId="2" type="noConversion"/>
  </si>
  <si>
    <t>T60</t>
    <phoneticPr fontId="2" type="noConversion"/>
  </si>
  <si>
    <t>단열커튼월</t>
    <phoneticPr fontId="2" type="noConversion"/>
  </si>
  <si>
    <t>40㎜이하</t>
    <phoneticPr fontId="2" type="noConversion"/>
  </si>
  <si>
    <t>D900㎜,l=6.1m</t>
    <phoneticPr fontId="2" type="noConversion"/>
  </si>
  <si>
    <t>400×400×120(차상도)</t>
    <phoneticPr fontId="2" type="noConversion"/>
  </si>
  <si>
    <t>KSJ-25DWNFPB, ESM-80CTBC</t>
    <phoneticPr fontId="2" type="noConversion"/>
  </si>
  <si>
    <t>H1200*W1500</t>
    <phoneticPr fontId="2" type="noConversion"/>
  </si>
  <si>
    <t>Φ1320.8 ,L=1.0m, 22mm</t>
    <phoneticPr fontId="2" type="noConversion"/>
  </si>
  <si>
    <t>WFA-450B</t>
    <phoneticPr fontId="2" type="noConversion"/>
  </si>
  <si>
    <t>25-27-15 외</t>
    <phoneticPr fontId="2" type="noConversion"/>
  </si>
  <si>
    <t>150mm</t>
    <phoneticPr fontId="2" type="noConversion"/>
  </si>
  <si>
    <t>T80</t>
    <phoneticPr fontId="2" type="noConversion"/>
  </si>
  <si>
    <t>φ400mm</t>
    <phoneticPr fontId="2" type="noConversion"/>
  </si>
  <si>
    <t>- 25-27-150
- 25-18-150</t>
    <phoneticPr fontId="2" type="noConversion"/>
  </si>
  <si>
    <t>H19 외</t>
    <phoneticPr fontId="2" type="noConversion"/>
  </si>
  <si>
    <t>Φ812.8 ,L=1.0m, 16mm</t>
    <phoneticPr fontId="2" type="noConversion"/>
  </si>
  <si>
    <t>HD16</t>
    <phoneticPr fontId="2" type="noConversion"/>
  </si>
  <si>
    <t>300x400x900</t>
    <phoneticPr fontId="2" type="noConversion"/>
  </si>
  <si>
    <t>단열커튼월+프로젝트창</t>
    <phoneticPr fontId="2" type="noConversion"/>
  </si>
  <si>
    <t>7000*7000*6034</t>
    <phoneticPr fontId="2" type="noConversion"/>
  </si>
  <si>
    <t>Φ300x22kW</t>
    <phoneticPr fontId="2" type="noConversion"/>
  </si>
  <si>
    <t>W1000×H1200</t>
    <phoneticPr fontId="2" type="noConversion"/>
  </si>
  <si>
    <t>Ø400mm외</t>
    <phoneticPr fontId="2" type="noConversion"/>
  </si>
  <si>
    <t>W1500xH1200</t>
    <phoneticPr fontId="2" type="noConversion"/>
  </si>
  <si>
    <t>WFA-2000B</t>
    <phoneticPr fontId="2" type="noConversion"/>
  </si>
  <si>
    <t>0.75(W) x 12.0M(L)</t>
    <phoneticPr fontId="2" type="noConversion"/>
  </si>
  <si>
    <t>6000×8000×5000mm</t>
    <phoneticPr fontId="2" type="noConversion"/>
  </si>
  <si>
    <t>1000×1000</t>
    <phoneticPr fontId="2" type="noConversion"/>
  </si>
  <si>
    <t>Φ1016 ,L=1.0m, 19mm</t>
    <phoneticPr fontId="2" type="noConversion"/>
  </si>
  <si>
    <t>HD-13(SD400)</t>
    <phoneticPr fontId="2" type="noConversion"/>
  </si>
  <si>
    <t>체크밸브, 신축이음관</t>
    <phoneticPr fontId="2" type="noConversion"/>
  </si>
  <si>
    <t>D600, 7.6t</t>
    <phoneticPr fontId="2" type="noConversion"/>
  </si>
  <si>
    <t>4.8*4.8*4.14</t>
    <phoneticPr fontId="2" type="noConversion"/>
  </si>
  <si>
    <t>WFA-1200B</t>
    <phoneticPr fontId="2" type="noConversion"/>
  </si>
  <si>
    <t>WFA-700B</t>
    <phoneticPr fontId="2" type="noConversion"/>
  </si>
  <si>
    <t>Φ600, Φ1350</t>
    <phoneticPr fontId="2" type="noConversion"/>
  </si>
  <si>
    <t>D315</t>
    <phoneticPr fontId="2" type="noConversion"/>
  </si>
  <si>
    <t>1300*180*2000</t>
    <phoneticPr fontId="2" type="noConversion"/>
  </si>
  <si>
    <t>D13</t>
    <phoneticPr fontId="2" type="noConversion"/>
  </si>
  <si>
    <t>400A, L=9.0m</t>
    <phoneticPr fontId="2" type="noConversion"/>
  </si>
  <si>
    <t>돔카메라</t>
    <phoneticPr fontId="2" type="noConversion"/>
  </si>
  <si>
    <t>WFA-1600B</t>
    <phoneticPr fontId="2" type="noConversion"/>
  </si>
  <si>
    <t>W1500*H1200</t>
    <phoneticPr fontId="2" type="noConversion"/>
  </si>
  <si>
    <t>t150</t>
    <phoneticPr fontId="2" type="noConversion"/>
  </si>
  <si>
    <t>φ200㎜</t>
    <phoneticPr fontId="2" type="noConversion"/>
  </si>
  <si>
    <t>WFA-400B</t>
    <phoneticPr fontId="2" type="noConversion"/>
  </si>
  <si>
    <t>9m, 1등용</t>
    <phoneticPr fontId="2" type="noConversion"/>
  </si>
  <si>
    <t>HD19㎜</t>
    <phoneticPr fontId="2" type="noConversion"/>
  </si>
  <si>
    <t>강당용</t>
    <phoneticPr fontId="2" type="noConversion"/>
  </si>
  <si>
    <t>LED 파이프펜던트, 매입평판 40W</t>
    <phoneticPr fontId="2" type="noConversion"/>
  </si>
  <si>
    <t>1.7*0.92</t>
    <phoneticPr fontId="2" type="noConversion"/>
  </si>
  <si>
    <t>H1.2mXW2.0m</t>
    <phoneticPr fontId="2" type="noConversion"/>
  </si>
  <si>
    <t>200만화소, 광학36배</t>
    <phoneticPr fontId="2" type="noConversion"/>
  </si>
  <si>
    <t>D1100㎜,l=6.1m</t>
    <phoneticPr fontId="2" type="noConversion"/>
  </si>
  <si>
    <t>750W x 10.0m</t>
    <phoneticPr fontId="2" type="noConversion"/>
  </si>
  <si>
    <t>400A, L=6.0m</t>
    <phoneticPr fontId="2" type="noConversion"/>
  </si>
  <si>
    <t>600C</t>
    <phoneticPr fontId="2" type="noConversion"/>
  </si>
  <si>
    <t>WFA-900B</t>
    <phoneticPr fontId="2" type="noConversion"/>
  </si>
  <si>
    <t>1000*965*2000</t>
    <phoneticPr fontId="2" type="noConversion"/>
  </si>
  <si>
    <t>HD10</t>
    <phoneticPr fontId="2" type="noConversion"/>
  </si>
  <si>
    <t>1.0*1.2외</t>
    <phoneticPr fontId="2" type="noConversion"/>
  </si>
  <si>
    <t>WFA-500B</t>
    <phoneticPr fontId="2" type="noConversion"/>
  </si>
  <si>
    <t>240w</t>
    <phoneticPr fontId="2" type="noConversion"/>
  </si>
  <si>
    <t>6.4×6.4×6.6</t>
    <phoneticPr fontId="2" type="noConversion"/>
  </si>
  <si>
    <t>D600x0.98MPa, 전동식</t>
    <phoneticPr fontId="2" type="noConversion"/>
  </si>
  <si>
    <t>보통포틀랜드</t>
    <phoneticPr fontId="2" type="noConversion"/>
  </si>
  <si>
    <t>230mm</t>
    <phoneticPr fontId="2" type="noConversion"/>
  </si>
  <si>
    <t>950A</t>
    <phoneticPr fontId="2" type="noConversion"/>
  </si>
  <si>
    <t>D800㎜,l=6.1m</t>
    <phoneticPr fontId="2" type="noConversion"/>
  </si>
  <si>
    <t>D1000㎜,l=6.0m</t>
    <phoneticPr fontId="2" type="noConversion"/>
  </si>
  <si>
    <t>5ton/m</t>
    <phoneticPr fontId="2" type="noConversion"/>
  </si>
  <si>
    <t>63kw</t>
    <phoneticPr fontId="2" type="noConversion"/>
  </si>
  <si>
    <t>2.8∼12mm/200만화소</t>
    <phoneticPr fontId="2" type="noConversion"/>
  </si>
  <si>
    <t>체크밸브, 신축이음관</t>
    <phoneticPr fontId="2" type="noConversion"/>
  </si>
  <si>
    <t>HD-13, SD400</t>
    <phoneticPr fontId="2" type="noConversion"/>
  </si>
  <si>
    <t>2.5×1.5</t>
    <phoneticPr fontId="2" type="noConversion"/>
  </si>
  <si>
    <t>260×410×200mm</t>
    <phoneticPr fontId="2" type="noConversion"/>
  </si>
  <si>
    <t>SD400, HD-19</t>
    <phoneticPr fontId="2" type="noConversion"/>
  </si>
  <si>
    <t>WC-2</t>
    <phoneticPr fontId="2" type="noConversion"/>
  </si>
  <si>
    <t>6.0×1.8</t>
    <phoneticPr fontId="2" type="noConversion"/>
  </si>
  <si>
    <t>φ400㎜</t>
    <phoneticPr fontId="2" type="noConversion"/>
  </si>
  <si>
    <t>HD22㎜</t>
    <phoneticPr fontId="2" type="noConversion"/>
  </si>
  <si>
    <t>옥외감시시스템</t>
    <phoneticPr fontId="2" type="noConversion"/>
  </si>
  <si>
    <t>T200</t>
    <phoneticPr fontId="2" type="noConversion"/>
  </si>
  <si>
    <t>D100mm×6.0m</t>
    <phoneticPr fontId="2" type="noConversion"/>
  </si>
  <si>
    <t>Ø300mm</t>
    <phoneticPr fontId="2" type="noConversion"/>
  </si>
  <si>
    <t>공기순환기</t>
    <phoneticPr fontId="2" type="noConversion"/>
  </si>
  <si>
    <t>HD-16(SD400)</t>
    <phoneticPr fontId="2" type="noConversion"/>
  </si>
  <si>
    <t>200x200x80</t>
    <phoneticPr fontId="2" type="noConversion"/>
  </si>
  <si>
    <t>300mm</t>
    <phoneticPr fontId="2" type="noConversion"/>
  </si>
  <si>
    <t>40-18-08</t>
    <phoneticPr fontId="2" type="noConversion"/>
  </si>
  <si>
    <t>40kg</t>
    <phoneticPr fontId="2" type="noConversion"/>
  </si>
  <si>
    <t>WFN-250A</t>
    <phoneticPr fontId="2" type="noConversion"/>
  </si>
  <si>
    <t>1000C</t>
    <phoneticPr fontId="2" type="noConversion"/>
  </si>
  <si>
    <t>WFA-1100B</t>
    <phoneticPr fontId="2" type="noConversion"/>
  </si>
  <si>
    <t>25-35-150</t>
    <phoneticPr fontId="2" type="noConversion"/>
  </si>
  <si>
    <t>1000×1000×71mm</t>
    <phoneticPr fontId="2" type="noConversion"/>
  </si>
  <si>
    <t>HDR700-1160</t>
    <phoneticPr fontId="2" type="noConversion"/>
  </si>
  <si>
    <t>STS 2.0t 0.8x2.35x0.6M</t>
    <phoneticPr fontId="2" type="noConversion"/>
  </si>
  <si>
    <t>Ø900mm외</t>
    <phoneticPr fontId="2" type="noConversion"/>
  </si>
  <si>
    <t>D150mm×6.0m</t>
    <phoneticPr fontId="2" type="noConversion"/>
  </si>
  <si>
    <t>W2000xH800</t>
    <phoneticPr fontId="2" type="noConversion"/>
  </si>
  <si>
    <t>CTD Diver, Baro meter</t>
    <phoneticPr fontId="2" type="noConversion"/>
  </si>
  <si>
    <t>2726*763*2040</t>
    <phoneticPr fontId="2" type="noConversion"/>
  </si>
  <si>
    <t>t3mm</t>
    <phoneticPr fontId="2" type="noConversion"/>
  </si>
  <si>
    <t>HD13㎜</t>
    <phoneticPr fontId="2" type="noConversion"/>
  </si>
  <si>
    <t>이형봉강(HD10)</t>
    <phoneticPr fontId="2" type="noConversion"/>
  </si>
  <si>
    <t>Ø900mm</t>
    <phoneticPr fontId="2" type="noConversion"/>
  </si>
  <si>
    <t>560A, L=9.0m</t>
    <phoneticPr fontId="2" type="noConversion"/>
  </si>
  <si>
    <t>WFN-100A</t>
    <phoneticPr fontId="2" type="noConversion"/>
  </si>
  <si>
    <t>25-21-150</t>
    <phoneticPr fontId="2" type="noConversion"/>
  </si>
  <si>
    <t>STS, 35톤</t>
    <phoneticPr fontId="2" type="noConversion"/>
  </si>
  <si>
    <t>T150, 건식 15mpa이상</t>
    <phoneticPr fontId="2" type="noConversion"/>
  </si>
  <si>
    <t>Φ350×Φ80-Φ1200×H1800㎜</t>
    <phoneticPr fontId="2" type="noConversion"/>
  </si>
  <si>
    <t>HD10㎜</t>
    <phoneticPr fontId="2" type="noConversion"/>
  </si>
  <si>
    <t>φ2200㎜</t>
    <phoneticPr fontId="2" type="noConversion"/>
  </si>
  <si>
    <t>T-1</t>
    <phoneticPr fontId="2" type="noConversion"/>
  </si>
  <si>
    <t>0.75(W) x 6.0M(L)</t>
    <phoneticPr fontId="2" type="noConversion"/>
  </si>
  <si>
    <t>750W x 6.0m</t>
    <phoneticPr fontId="2" type="noConversion"/>
  </si>
  <si>
    <t>3.0*1.5*2.2</t>
    <phoneticPr fontId="2" type="noConversion"/>
  </si>
  <si>
    <t>D900, L=3.0m</t>
    <phoneticPr fontId="2" type="noConversion"/>
  </si>
  <si>
    <t>7000*7000*6034</t>
    <phoneticPr fontId="2" type="noConversion"/>
  </si>
  <si>
    <t>355A, L=9.0m</t>
    <phoneticPr fontId="2" type="noConversion"/>
  </si>
  <si>
    <t>SD400, HD-10</t>
    <phoneticPr fontId="2" type="noConversion"/>
  </si>
  <si>
    <t>φ300㎜</t>
    <phoneticPr fontId="2" type="noConversion"/>
  </si>
  <si>
    <t>D280</t>
    <phoneticPr fontId="2" type="noConversion"/>
  </si>
  <si>
    <t>180*200*1000,30r</t>
    <phoneticPr fontId="2" type="noConversion"/>
  </si>
  <si>
    <t>WFA-600B</t>
    <phoneticPr fontId="2" type="noConversion"/>
  </si>
  <si>
    <t>WFA-550B</t>
    <phoneticPr fontId="2" type="noConversion"/>
  </si>
  <si>
    <t>200*200*7T</t>
    <phoneticPr fontId="2" type="noConversion"/>
  </si>
  <si>
    <t>4200*4200*3560(H)</t>
    <phoneticPr fontId="2" type="noConversion"/>
  </si>
  <si>
    <t>WFA-800B</t>
    <phoneticPr fontId="2" type="noConversion"/>
  </si>
  <si>
    <t>ㅁ1.5m</t>
    <phoneticPr fontId="2" type="noConversion"/>
  </si>
  <si>
    <t>L2000</t>
    <phoneticPr fontId="2" type="noConversion"/>
  </si>
  <si>
    <t>1000*1000*150</t>
    <phoneticPr fontId="2" type="noConversion"/>
  </si>
  <si>
    <t>HD13mm</t>
    <phoneticPr fontId="2" type="noConversion"/>
  </si>
  <si>
    <t>Φ100-Φ1800×H1800㎜</t>
    <phoneticPr fontId="2" type="noConversion"/>
  </si>
  <si>
    <t>HD-19, SD400</t>
    <phoneticPr fontId="2" type="noConversion"/>
  </si>
  <si>
    <t>22.9kV/380V 3상 100kVA</t>
    <phoneticPr fontId="2" type="noConversion"/>
  </si>
  <si>
    <t>D800×1.6mm</t>
    <phoneticPr fontId="2" type="noConversion"/>
  </si>
  <si>
    <t>4000*2800*3000</t>
    <phoneticPr fontId="2" type="noConversion"/>
  </si>
  <si>
    <t>450A, L=6.0m</t>
    <phoneticPr fontId="2" type="noConversion"/>
  </si>
  <si>
    <t>10㎥/d</t>
    <phoneticPr fontId="2" type="noConversion"/>
  </si>
  <si>
    <t>강당용</t>
    <phoneticPr fontId="2" type="noConversion"/>
  </si>
  <si>
    <t>냉방75.4/난방84.9kW</t>
    <phoneticPr fontId="2" type="noConversion"/>
  </si>
  <si>
    <t>Φ300</t>
    <phoneticPr fontId="2" type="noConversion"/>
  </si>
  <si>
    <t>D700㎜,l=6.1m</t>
    <phoneticPr fontId="2" type="noConversion"/>
  </si>
  <si>
    <t>φ450mm</t>
    <phoneticPr fontId="2" type="noConversion"/>
  </si>
  <si>
    <t>φ100㎜</t>
    <phoneticPr fontId="2" type="noConversion"/>
  </si>
  <si>
    <t>Φ350</t>
    <phoneticPr fontId="2" type="noConversion"/>
  </si>
  <si>
    <t>wc-2</t>
    <phoneticPr fontId="2" type="noConversion"/>
  </si>
  <si>
    <t>200*200*60</t>
    <phoneticPr fontId="2" type="noConversion"/>
  </si>
  <si>
    <t>40-24-12</t>
    <phoneticPr fontId="2" type="noConversion"/>
  </si>
  <si>
    <t>350㎡/h</t>
    <phoneticPr fontId="2" type="noConversion"/>
  </si>
  <si>
    <t>3톤용</t>
    <phoneticPr fontId="2" type="noConversion"/>
  </si>
  <si>
    <t>400*400*25</t>
    <phoneticPr fontId="2" type="noConversion"/>
  </si>
  <si>
    <t>부정형t=50mm</t>
    <phoneticPr fontId="2" type="noConversion"/>
  </si>
  <si>
    <t>WFA-350B</t>
    <phoneticPr fontId="2" type="noConversion"/>
  </si>
  <si>
    <t>#6,100x100</t>
    <phoneticPr fontId="2" type="noConversion"/>
  </si>
  <si>
    <t>H900</t>
    <phoneticPr fontId="2" type="noConversion"/>
  </si>
  <si>
    <t>288*254*60</t>
    <phoneticPr fontId="2" type="noConversion"/>
  </si>
  <si>
    <t>Φ200-Φ1200×H1800㎜</t>
    <phoneticPr fontId="2" type="noConversion"/>
  </si>
  <si>
    <t>6.3×6.3×4.3m</t>
    <phoneticPr fontId="2" type="noConversion"/>
  </si>
  <si>
    <t>WFA-300B</t>
    <phoneticPr fontId="2" type="noConversion"/>
  </si>
  <si>
    <t>CCTV</t>
    <phoneticPr fontId="2" type="noConversion"/>
  </si>
  <si>
    <t>포장40kg/대</t>
    <phoneticPr fontId="2" type="noConversion"/>
  </si>
  <si>
    <t>SD400 D13mm</t>
    <phoneticPr fontId="2" type="noConversion"/>
  </si>
  <si>
    <t>D700, L=3.0m</t>
    <phoneticPr fontId="2" type="noConversion"/>
  </si>
  <si>
    <t>SD400, HD-22</t>
    <phoneticPr fontId="2" type="noConversion"/>
  </si>
  <si>
    <t>25-24-15, 25-18-12</t>
    <phoneticPr fontId="2" type="noConversion"/>
  </si>
  <si>
    <t>φ1800㎜</t>
    <phoneticPr fontId="2" type="noConversion"/>
  </si>
  <si>
    <t>30kw</t>
    <phoneticPr fontId="2" type="noConversion"/>
  </si>
  <si>
    <t>100×100×1000mm</t>
    <phoneticPr fontId="2" type="noConversion"/>
  </si>
  <si>
    <t>500*500*140</t>
    <phoneticPr fontId="2" type="noConversion"/>
  </si>
  <si>
    <t>WFN-350A</t>
    <phoneticPr fontId="2" type="noConversion"/>
  </si>
  <si>
    <t>D700, L=0.5m</t>
    <phoneticPr fontId="2" type="noConversion"/>
  </si>
  <si>
    <t>SD400, HD-13</t>
    <phoneticPr fontId="2" type="noConversion"/>
  </si>
  <si>
    <t>SD400, HD29</t>
    <phoneticPr fontId="2" type="noConversion"/>
  </si>
  <si>
    <t>25-180-8</t>
    <phoneticPr fontId="2" type="noConversion"/>
  </si>
  <si>
    <t>HD-13(SD400)</t>
    <phoneticPr fontId="2" type="noConversion"/>
  </si>
  <si>
    <t>D900, L=3.5m</t>
    <phoneticPr fontId="2" type="noConversion"/>
  </si>
  <si>
    <t>25-21-12외</t>
    <phoneticPr fontId="2" type="noConversion"/>
  </si>
  <si>
    <t xml:space="preserve">                  -</t>
    <phoneticPr fontId="2" type="noConversion"/>
  </si>
  <si>
    <t>t=15mm</t>
    <phoneticPr fontId="2" type="noConversion"/>
  </si>
  <si>
    <t>1350mmx260kw</t>
    <phoneticPr fontId="2" type="noConversion"/>
  </si>
  <si>
    <t>800C, 1200B</t>
    <phoneticPr fontId="2" type="noConversion"/>
  </si>
  <si>
    <t>큐비클1식</t>
    <phoneticPr fontId="2" type="noConversion"/>
  </si>
  <si>
    <t>고정식1,부의식5</t>
    <phoneticPr fontId="2" type="noConversion"/>
  </si>
  <si>
    <t>40㎜이하</t>
    <phoneticPr fontId="2" type="noConversion"/>
  </si>
  <si>
    <t>[설치도,주요자재포함]</t>
    <phoneticPr fontId="2" type="noConversion"/>
  </si>
  <si>
    <t>600C 외 3</t>
    <phoneticPr fontId="2" type="noConversion"/>
  </si>
  <si>
    <t>Φ1000mm x 124.5 ㎥/min x H7.0m</t>
    <phoneticPr fontId="2" type="noConversion"/>
  </si>
  <si>
    <t>#78, #467</t>
    <phoneticPr fontId="2" type="noConversion"/>
  </si>
  <si>
    <t>25-27-120</t>
    <phoneticPr fontId="2" type="noConversion"/>
  </si>
  <si>
    <t>1100mm×220kw</t>
    <phoneticPr fontId="2" type="noConversion"/>
  </si>
  <si>
    <t>로터리식</t>
    <phoneticPr fontId="2" type="noConversion"/>
  </si>
  <si>
    <t>900*230*16</t>
    <phoneticPr fontId="2" type="noConversion"/>
  </si>
  <si>
    <t>1~3톤용</t>
    <phoneticPr fontId="2" type="noConversion"/>
  </si>
  <si>
    <t>특고압반및 고압반</t>
    <phoneticPr fontId="2" type="noConversion"/>
  </si>
  <si>
    <t>140x1500x2000mm</t>
    <phoneticPr fontId="2" type="noConversion"/>
  </si>
  <si>
    <t>2.4mX3.9m</t>
    <phoneticPr fontId="2" type="noConversion"/>
  </si>
  <si>
    <t>2.85m×3.0m×7.5ton(연동)×4련</t>
    <phoneticPr fontId="2" type="noConversion"/>
  </si>
  <si>
    <t>sd400</t>
    <phoneticPr fontId="2" type="noConversion"/>
  </si>
  <si>
    <t>25-21-80 외</t>
    <phoneticPr fontId="2" type="noConversion"/>
  </si>
  <si>
    <t>1000*1000*150</t>
    <phoneticPr fontId="2" type="noConversion"/>
  </si>
  <si>
    <t>HD13,16</t>
    <phoneticPr fontId="2" type="noConversion"/>
  </si>
  <si>
    <t>520㎡</t>
    <phoneticPr fontId="2" type="noConversion"/>
  </si>
  <si>
    <t>Φ1000*9t(제3자단가)</t>
    <phoneticPr fontId="2" type="noConversion"/>
  </si>
  <si>
    <t xml:space="preserve"> HD16-35,SD400</t>
    <phoneticPr fontId="2" type="noConversion"/>
  </si>
  <si>
    <t>Φ150x6.0m 외</t>
    <phoneticPr fontId="2" type="noConversion"/>
  </si>
  <si>
    <t>D800</t>
    <phoneticPr fontId="2" type="noConversion"/>
  </si>
  <si>
    <t>25-24-12외 5종</t>
    <phoneticPr fontId="2" type="noConversion"/>
  </si>
  <si>
    <t>29.7kw</t>
    <phoneticPr fontId="2" type="noConversion"/>
  </si>
  <si>
    <t>자동화공사</t>
    <phoneticPr fontId="2" type="noConversion"/>
  </si>
  <si>
    <t>비협정</t>
    <phoneticPr fontId="2" type="noConversion"/>
  </si>
  <si>
    <t>H-13</t>
    <phoneticPr fontId="2" type="noConversion"/>
  </si>
  <si>
    <t>800B</t>
    <phoneticPr fontId="2" type="noConversion"/>
  </si>
  <si>
    <t>통합배선</t>
    <phoneticPr fontId="2" type="noConversion"/>
  </si>
  <si>
    <t>소프트웨어</t>
    <phoneticPr fontId="2" type="noConversion"/>
  </si>
  <si>
    <t>규격</t>
    <phoneticPr fontId="2" type="noConversion"/>
  </si>
  <si>
    <t>Φ900x950B 외</t>
    <phoneticPr fontId="2" type="noConversion"/>
  </si>
  <si>
    <t>25-18-12</t>
    <phoneticPr fontId="2" type="noConversion"/>
  </si>
  <si>
    <t>D700mm*55kw</t>
    <phoneticPr fontId="2" type="noConversion"/>
  </si>
  <si>
    <t>HD-10(SD400)</t>
    <phoneticPr fontId="2" type="noConversion"/>
  </si>
  <si>
    <t>보조기층재</t>
    <phoneticPr fontId="2" type="noConversion"/>
  </si>
  <si>
    <t>25-24-18</t>
    <phoneticPr fontId="2" type="noConversion"/>
  </si>
  <si>
    <t>D600mm*55kw</t>
    <phoneticPr fontId="2" type="noConversion"/>
  </si>
  <si>
    <t>D63외</t>
    <phoneticPr fontId="2" type="noConversion"/>
  </si>
  <si>
    <t>25-27-15</t>
    <phoneticPr fontId="2" type="noConversion"/>
  </si>
  <si>
    <t>D700mm</t>
    <phoneticPr fontId="2" type="noConversion"/>
  </si>
  <si>
    <t>1000x750x500</t>
    <phoneticPr fontId="2" type="noConversion"/>
  </si>
  <si>
    <t>25-16-08</t>
    <phoneticPr fontId="2" type="noConversion"/>
  </si>
  <si>
    <t>25-27-12</t>
    <phoneticPr fontId="2" type="noConversion"/>
  </si>
  <si>
    <t>25-24-15</t>
    <phoneticPr fontId="2" type="noConversion"/>
  </si>
  <si>
    <t>이형봉강(SD300),D16-35</t>
    <phoneticPr fontId="2" type="noConversion"/>
  </si>
  <si>
    <t>1000C(1.0×1.0)</t>
    <phoneticPr fontId="2" type="noConversion"/>
  </si>
  <si>
    <t>자동화</t>
    <phoneticPr fontId="2" type="noConversion"/>
  </si>
  <si>
    <t>25-35-15</t>
    <phoneticPr fontId="2" type="noConversion"/>
  </si>
  <si>
    <t>1.2mX3.9m</t>
    <phoneticPr fontId="2" type="noConversion"/>
  </si>
  <si>
    <t>T55</t>
    <phoneticPr fontId="2" type="noConversion"/>
  </si>
  <si>
    <t>480*555</t>
    <phoneticPr fontId="2" type="noConversion"/>
  </si>
  <si>
    <t>저압반</t>
    <phoneticPr fontId="2" type="noConversion"/>
  </si>
  <si>
    <t>ㅣ=2000</t>
    <phoneticPr fontId="2" type="noConversion"/>
  </si>
  <si>
    <t>D400㎜,l=12m</t>
    <phoneticPr fontId="2" type="noConversion"/>
  </si>
  <si>
    <t>700mm,l=12m</t>
    <phoneticPr fontId="2" type="noConversion"/>
  </si>
  <si>
    <t>∮500,L=10m</t>
    <phoneticPr fontId="2" type="noConversion"/>
  </si>
  <si>
    <t>Φ648mm</t>
    <phoneticPr fontId="2" type="noConversion"/>
  </si>
  <si>
    <t>Φ150x6.0m 외</t>
    <phoneticPr fontId="2" type="noConversion"/>
  </si>
  <si>
    <t>Φ1100,10k</t>
    <phoneticPr fontId="2" type="noConversion"/>
  </si>
  <si>
    <t>원격검침</t>
    <phoneticPr fontId="2" type="noConversion"/>
  </si>
  <si>
    <t>25-40-15</t>
    <phoneticPr fontId="2" type="noConversion"/>
  </si>
  <si>
    <t>D13외</t>
    <phoneticPr fontId="2" type="noConversion"/>
  </si>
  <si>
    <t>25-21-08</t>
    <phoneticPr fontId="2" type="noConversion"/>
  </si>
  <si>
    <t>Φ1000mm</t>
    <phoneticPr fontId="2" type="noConversion"/>
  </si>
  <si>
    <t>25-24-150</t>
    <phoneticPr fontId="2" type="noConversion"/>
  </si>
  <si>
    <t>t=15mm</t>
    <phoneticPr fontId="2" type="noConversion"/>
  </si>
  <si>
    <t>냉방57/난방6kw 4방향</t>
    <phoneticPr fontId="2" type="noConversion"/>
  </si>
  <si>
    <t>160A, L=9m</t>
    <phoneticPr fontId="2" type="noConversion"/>
  </si>
  <si>
    <t>5ton</t>
    <phoneticPr fontId="2" type="noConversion"/>
  </si>
  <si>
    <t>25-21-80</t>
    <phoneticPr fontId="2" type="noConversion"/>
  </si>
  <si>
    <t>HD16㎜</t>
    <phoneticPr fontId="2" type="noConversion"/>
  </si>
  <si>
    <t>25-24-120</t>
    <phoneticPr fontId="2" type="noConversion"/>
  </si>
  <si>
    <t>600mmx65kw</t>
    <phoneticPr fontId="2" type="noConversion"/>
  </si>
  <si>
    <t>10ton</t>
    <phoneticPr fontId="2" type="noConversion"/>
  </si>
  <si>
    <t>-</t>
    <phoneticPr fontId="2" type="noConversion"/>
  </si>
  <si>
    <t>BB-2, 가열, 3등급</t>
    <phoneticPr fontId="2" type="noConversion"/>
  </si>
  <si>
    <t>25-24-12</t>
    <phoneticPr fontId="2" type="noConversion"/>
  </si>
  <si>
    <t>Φ300mm</t>
    <phoneticPr fontId="2" type="noConversion"/>
  </si>
  <si>
    <t>200*200*80</t>
    <phoneticPr fontId="2" type="noConversion"/>
  </si>
  <si>
    <t>단열커튼월+프로젝트창</t>
    <phoneticPr fontId="2" type="noConversion"/>
  </si>
  <si>
    <t>25-24-80</t>
    <phoneticPr fontId="2" type="noConversion"/>
  </si>
  <si>
    <t>철근</t>
    <phoneticPr fontId="2" type="noConversion"/>
  </si>
  <si>
    <t>0.6  x  0.6</t>
    <phoneticPr fontId="2" type="noConversion"/>
  </si>
  <si>
    <t>6500*5800*5000</t>
    <phoneticPr fontId="2" type="noConversion"/>
  </si>
  <si>
    <t>15000x8000x8000</t>
    <phoneticPr fontId="2" type="noConversion"/>
  </si>
  <si>
    <t>자동제진기</t>
    <phoneticPr fontId="2" type="noConversion"/>
  </si>
  <si>
    <t>D110(유공관)</t>
    <phoneticPr fontId="2" type="noConversion"/>
  </si>
  <si>
    <t>22.9/3.3kw 600kVA</t>
    <phoneticPr fontId="2" type="noConversion"/>
  </si>
  <si>
    <t>w1500-h1200</t>
    <phoneticPr fontId="2" type="noConversion"/>
  </si>
  <si>
    <t>22.9/3.3kV, 600kVA</t>
    <phoneticPr fontId="2" type="noConversion"/>
  </si>
  <si>
    <t>20KW</t>
    <phoneticPr fontId="2" type="noConversion"/>
  </si>
  <si>
    <t>150*250*1200</t>
    <phoneticPr fontId="2" type="noConversion"/>
  </si>
  <si>
    <t>SD400,H13mm</t>
    <phoneticPr fontId="2" type="noConversion"/>
  </si>
  <si>
    <t>D-13mm</t>
    <phoneticPr fontId="2" type="noConversion"/>
  </si>
  <si>
    <t>350A</t>
    <phoneticPr fontId="2" type="noConversion"/>
  </si>
  <si>
    <t>600 x 600</t>
    <phoneticPr fontId="2" type="noConversion"/>
  </si>
  <si>
    <t>1000mm</t>
    <phoneticPr fontId="2" type="noConversion"/>
  </si>
  <si>
    <t>15인승/2층</t>
    <phoneticPr fontId="2" type="noConversion"/>
  </si>
  <si>
    <t>Φ600x600B 외</t>
    <phoneticPr fontId="2" type="noConversion"/>
  </si>
  <si>
    <t>1000x500x650~750</t>
    <phoneticPr fontId="2" type="noConversion"/>
  </si>
  <si>
    <t>40㎜[도착도]</t>
    <phoneticPr fontId="2" type="noConversion"/>
  </si>
  <si>
    <t>'T150</t>
    <phoneticPr fontId="2" type="noConversion"/>
  </si>
  <si>
    <t>D200mm</t>
    <phoneticPr fontId="2" type="noConversion"/>
  </si>
  <si>
    <t>SD400,H16mm</t>
    <phoneticPr fontId="2" type="noConversion"/>
  </si>
  <si>
    <t>16mm</t>
    <phoneticPr fontId="2" type="noConversion"/>
  </si>
  <si>
    <t>1000x500x150</t>
    <phoneticPr fontId="2" type="noConversion"/>
  </si>
  <si>
    <t>t15</t>
    <phoneticPr fontId="2" type="noConversion"/>
  </si>
  <si>
    <t>1,400KVA</t>
    <phoneticPr fontId="2" type="noConversion"/>
  </si>
  <si>
    <t>22mm</t>
    <phoneticPr fontId="2" type="noConversion"/>
  </si>
  <si>
    <t>0.3  x  0.3</t>
    <phoneticPr fontId="2" type="noConversion"/>
  </si>
  <si>
    <t>600*1200</t>
    <phoneticPr fontId="2" type="noConversion"/>
  </si>
  <si>
    <t>800B(0.8×0.7)</t>
    <phoneticPr fontId="2" type="noConversion"/>
  </si>
  <si>
    <t xml:space="preserve">태양광발전장치 </t>
    <phoneticPr fontId="2" type="noConversion"/>
  </si>
  <si>
    <t>협의중</t>
    <phoneticPr fontId="2" type="noConversion"/>
  </si>
  <si>
    <t>Φ1500x1500B 외</t>
    <phoneticPr fontId="2" type="noConversion"/>
  </si>
  <si>
    <t>2000*1500mm</t>
    <phoneticPr fontId="2" type="noConversion"/>
  </si>
  <si>
    <t>bb-5</t>
    <phoneticPr fontId="2" type="noConversion"/>
  </si>
  <si>
    <t>1000*500*750</t>
    <phoneticPr fontId="2" type="noConversion"/>
  </si>
  <si>
    <t>560x480x170</t>
    <phoneticPr fontId="2" type="noConversion"/>
  </si>
  <si>
    <t>야자매트</t>
    <phoneticPr fontId="2" type="noConversion"/>
  </si>
  <si>
    <t>W=1.0, H=1.2</t>
    <phoneticPr fontId="2" type="noConversion"/>
  </si>
  <si>
    <t>저압반</t>
    <phoneticPr fontId="2" type="noConversion"/>
  </si>
  <si>
    <t xml:space="preserve"> HD13,SD400</t>
    <phoneticPr fontId="2" type="noConversion"/>
  </si>
  <si>
    <t>3.8M, 70W</t>
    <phoneticPr fontId="2" type="noConversion"/>
  </si>
  <si>
    <t>6000x6000</t>
    <phoneticPr fontId="2" type="noConversion"/>
  </si>
  <si>
    <t>H=1.2</t>
    <phoneticPr fontId="2" type="noConversion"/>
  </si>
  <si>
    <t>200만화소, 5Port</t>
    <phoneticPr fontId="2" type="noConversion"/>
  </si>
  <si>
    <t xml:space="preserve"> φ648mm(보도용)</t>
    <phoneticPr fontId="2" type="noConversion"/>
  </si>
  <si>
    <t>D450㎜,l=12m</t>
    <phoneticPr fontId="2" type="noConversion"/>
  </si>
  <si>
    <t>4790*3100*3445</t>
    <phoneticPr fontId="2" type="noConversion"/>
  </si>
  <si>
    <t>1000x22, 14W</t>
    <phoneticPr fontId="2" type="noConversion"/>
  </si>
  <si>
    <t xml:space="preserve"> 4000X4000 </t>
    <phoneticPr fontId="2" type="noConversion"/>
  </si>
  <si>
    <t>1*1m</t>
    <phoneticPr fontId="2" type="noConversion"/>
  </si>
  <si>
    <t>1식</t>
    <phoneticPr fontId="2" type="noConversion"/>
  </si>
  <si>
    <t>3.8M, 90W</t>
    <phoneticPr fontId="2" type="noConversion"/>
  </si>
  <si>
    <t>4000x1800x2400</t>
    <phoneticPr fontId="2" type="noConversion"/>
  </si>
  <si>
    <t>φ350㎜</t>
    <phoneticPr fontId="2" type="noConversion"/>
  </si>
  <si>
    <t>'BB-2, t30mm, 가열, 3등급, 기층용</t>
    <phoneticPr fontId="2" type="noConversion"/>
  </si>
  <si>
    <t>10KW</t>
    <phoneticPr fontId="2" type="noConversion"/>
  </si>
  <si>
    <t>표준형 외</t>
    <phoneticPr fontId="2" type="noConversion"/>
  </si>
  <si>
    <t>SD13외</t>
    <phoneticPr fontId="2" type="noConversion"/>
  </si>
  <si>
    <t>0.6  x  0.6</t>
    <phoneticPr fontId="2" type="noConversion"/>
  </si>
  <si>
    <t>3.6*2.5</t>
    <phoneticPr fontId="2" type="noConversion"/>
  </si>
  <si>
    <t>W2000*1200</t>
    <phoneticPr fontId="2" type="noConversion"/>
  </si>
  <si>
    <t>4.0*2.0</t>
    <phoneticPr fontId="2" type="noConversion"/>
  </si>
  <si>
    <t>D150mm</t>
    <phoneticPr fontId="2" type="noConversion"/>
  </si>
  <si>
    <t>200*200*60t</t>
    <phoneticPr fontId="2" type="noConversion"/>
  </si>
  <si>
    <t>450x450x120</t>
    <phoneticPr fontId="2" type="noConversion"/>
  </si>
  <si>
    <t>LED50W</t>
    <phoneticPr fontId="2" type="noConversion"/>
  </si>
  <si>
    <t>wc-2, 가열, 3등급</t>
    <phoneticPr fontId="2" type="noConversion"/>
  </si>
  <si>
    <t>20000*5000*6000</t>
    <phoneticPr fontId="2" type="noConversion"/>
  </si>
  <si>
    <t>1000c</t>
    <phoneticPr fontId="2" type="noConversion"/>
  </si>
  <si>
    <t xml:space="preserve"> 우수조달 </t>
    <phoneticPr fontId="2" type="noConversion"/>
  </si>
  <si>
    <t>1000mm</t>
    <phoneticPr fontId="2" type="noConversion"/>
  </si>
  <si>
    <t xml:space="preserve"> 3.6X3.6 </t>
    <phoneticPr fontId="2" type="noConversion"/>
  </si>
  <si>
    <t>2900*1200*3200</t>
    <phoneticPr fontId="2" type="noConversion"/>
  </si>
  <si>
    <t xml:space="preserve">25-18-80, 25-21-80,25-24-120 </t>
    <phoneticPr fontId="2" type="noConversion"/>
  </si>
  <si>
    <t>D600</t>
    <phoneticPr fontId="2" type="noConversion"/>
  </si>
  <si>
    <t>D13외</t>
    <phoneticPr fontId="2" type="noConversion"/>
  </si>
  <si>
    <t>60mm</t>
    <phoneticPr fontId="2" type="noConversion"/>
  </si>
  <si>
    <t>t75mm</t>
    <phoneticPr fontId="2" type="noConversion"/>
  </si>
  <si>
    <t>BB-2</t>
    <phoneticPr fontId="2" type="noConversion"/>
  </si>
  <si>
    <t>T60, 투수</t>
    <phoneticPr fontId="2" type="noConversion"/>
  </si>
  <si>
    <t>750mmx8.4m</t>
    <phoneticPr fontId="2" type="noConversion"/>
  </si>
  <si>
    <t>6*6*4.2m</t>
    <phoneticPr fontId="2" type="noConversion"/>
  </si>
  <si>
    <t>D-13</t>
    <phoneticPr fontId="2" type="noConversion"/>
  </si>
  <si>
    <t xml:space="preserve"> T100 </t>
    <phoneticPr fontId="2" type="noConversion"/>
  </si>
  <si>
    <t>1200*900*60t</t>
    <phoneticPr fontId="2" type="noConversion"/>
  </si>
  <si>
    <t>BB-2, t30mm</t>
    <phoneticPr fontId="2" type="noConversion"/>
  </si>
  <si>
    <t>1.15M, 8W</t>
    <phoneticPr fontId="2" type="noConversion"/>
  </si>
  <si>
    <t>안내판</t>
    <phoneticPr fontId="2" type="noConversion"/>
  </si>
  <si>
    <t>W2000*H2000mm</t>
    <phoneticPr fontId="2" type="noConversion"/>
  </si>
  <si>
    <t>25-21-12</t>
    <phoneticPr fontId="2" type="noConversion"/>
  </si>
  <si>
    <t>T=50</t>
    <phoneticPr fontId="2" type="noConversion"/>
  </si>
  <si>
    <t>2.5x2.0@2</t>
    <phoneticPr fontId="2" type="noConversion"/>
  </si>
  <si>
    <t>1000*1000*170</t>
    <phoneticPr fontId="2" type="noConversion"/>
  </si>
  <si>
    <t>습식</t>
    <phoneticPr fontId="2" type="noConversion"/>
  </si>
  <si>
    <t>20.696×4.99×3.958m</t>
    <phoneticPr fontId="2" type="noConversion"/>
  </si>
  <si>
    <t>LED</t>
    <phoneticPr fontId="2" type="noConversion"/>
  </si>
  <si>
    <t>카메라 및 저장장치</t>
    <phoneticPr fontId="2" type="noConversion"/>
  </si>
  <si>
    <t>D300,D600외</t>
    <phoneticPr fontId="2" type="noConversion"/>
  </si>
  <si>
    <t>HD-32</t>
    <phoneticPr fontId="2" type="noConversion"/>
  </si>
  <si>
    <t>t60, 컬러스톤블럭</t>
    <phoneticPr fontId="2" type="noConversion"/>
  </si>
  <si>
    <t>2.0*2.0</t>
    <phoneticPr fontId="2" type="noConversion"/>
  </si>
  <si>
    <t>운동기구</t>
    <phoneticPr fontId="2" type="noConversion"/>
  </si>
  <si>
    <t>D=450mm</t>
    <phoneticPr fontId="2" type="noConversion"/>
  </si>
  <si>
    <t>'WC-2, t13mm, 가열, 3등급, 표층용</t>
    <phoneticPr fontId="2" type="noConversion"/>
  </si>
  <si>
    <t>이형봉강(SD300),D13</t>
    <phoneticPr fontId="2" type="noConversion"/>
  </si>
  <si>
    <t>W1000*H1200mm</t>
    <phoneticPr fontId="2" type="noConversion"/>
  </si>
  <si>
    <t>레미콘</t>
    <phoneticPr fontId="2" type="noConversion"/>
  </si>
  <si>
    <t>HD-19</t>
    <phoneticPr fontId="2" type="noConversion"/>
  </si>
  <si>
    <t>SB2등급, 도장</t>
    <phoneticPr fontId="2" type="noConversion"/>
  </si>
  <si>
    <t>3.0x1.2@1</t>
    <phoneticPr fontId="2" type="noConversion"/>
  </si>
  <si>
    <t>적색</t>
    <phoneticPr fontId="2" type="noConversion"/>
  </si>
  <si>
    <t>6512*5658*4880</t>
    <phoneticPr fontId="2" type="noConversion"/>
  </si>
  <si>
    <t>냉방14.5/난방16.5kw</t>
    <phoneticPr fontId="2" type="noConversion"/>
  </si>
  <si>
    <t>500c</t>
    <phoneticPr fontId="2" type="noConversion"/>
  </si>
  <si>
    <t>4-6ton</t>
    <phoneticPr fontId="2" type="noConversion"/>
  </si>
  <si>
    <t>φ648mm(차보도용)</t>
    <phoneticPr fontId="2" type="noConversion"/>
  </si>
  <si>
    <t>2.0 x 1.8</t>
    <phoneticPr fontId="2" type="noConversion"/>
  </si>
  <si>
    <t xml:space="preserve">200x250,직선 </t>
    <phoneticPr fontId="2" type="noConversion"/>
  </si>
  <si>
    <t>알루미늄시트</t>
    <phoneticPr fontId="2" type="noConversion"/>
  </si>
  <si>
    <t>225A, L=9m</t>
    <phoneticPr fontId="2" type="noConversion"/>
  </si>
  <si>
    <t>옹벽블록</t>
    <phoneticPr fontId="2" type="noConversion"/>
  </si>
  <si>
    <t>압력식,RANGE 0.3~30m)</t>
    <phoneticPr fontId="2" type="noConversion"/>
  </si>
  <si>
    <t>HD16 외</t>
    <phoneticPr fontId="2" type="noConversion"/>
  </si>
  <si>
    <t>D355㎜,l=12m</t>
    <phoneticPr fontId="2" type="noConversion"/>
  </si>
  <si>
    <t>TBN-450A,1.5*1.8</t>
    <phoneticPr fontId="2" type="noConversion"/>
  </si>
  <si>
    <t>바닥블록</t>
    <phoneticPr fontId="2" type="noConversion"/>
  </si>
  <si>
    <t>1720*1582*2358</t>
    <phoneticPr fontId="2" type="noConversion"/>
  </si>
  <si>
    <t>1788*753*2214mm</t>
    <phoneticPr fontId="2" type="noConversion"/>
  </si>
  <si>
    <t>Φ1350mm x 220kw</t>
    <phoneticPr fontId="2" type="noConversion"/>
  </si>
  <si>
    <t>400C</t>
    <phoneticPr fontId="2" type="noConversion"/>
  </si>
  <si>
    <t>로타리식</t>
    <phoneticPr fontId="2" type="noConversion"/>
  </si>
  <si>
    <t>1200mm×390㎾</t>
    <phoneticPr fontId="2" type="noConversion"/>
  </si>
  <si>
    <t>비협정</t>
    <phoneticPr fontId="2" type="noConversion"/>
  </si>
  <si>
    <t>25-21-80</t>
    <phoneticPr fontId="2" type="noConversion"/>
  </si>
  <si>
    <t>Φ1350mm</t>
    <phoneticPr fontId="2" type="noConversion"/>
  </si>
  <si>
    <t>H1.2m</t>
    <phoneticPr fontId="2" type="noConversion"/>
  </si>
  <si>
    <t>D450㎜</t>
    <phoneticPr fontId="2" type="noConversion"/>
  </si>
  <si>
    <t>1500C,1500*1500(차상도)</t>
    <phoneticPr fontId="2" type="noConversion"/>
  </si>
  <si>
    <t>소프트웨어</t>
    <phoneticPr fontId="2" type="noConversion"/>
  </si>
  <si>
    <t>D400㎜</t>
    <phoneticPr fontId="2" type="noConversion"/>
  </si>
  <si>
    <t>W1000xL1000xH71</t>
    <phoneticPr fontId="2" type="noConversion"/>
  </si>
  <si>
    <t>2000C,2000*1500(차상도)</t>
    <phoneticPr fontId="2" type="noConversion"/>
  </si>
  <si>
    <t>2500C,2500*1500(차상도)</t>
    <phoneticPr fontId="2" type="noConversion"/>
  </si>
  <si>
    <t>전관방송</t>
    <phoneticPr fontId="2" type="noConversion"/>
  </si>
  <si>
    <t>5M</t>
    <phoneticPr fontId="2" type="noConversion"/>
  </si>
  <si>
    <t>CCTV</t>
    <phoneticPr fontId="2" type="noConversion"/>
  </si>
  <si>
    <t>#8*100*100</t>
    <phoneticPr fontId="2" type="noConversion"/>
  </si>
  <si>
    <t>400C,400*400㎝(차상도)</t>
    <phoneticPr fontId="2" type="noConversion"/>
  </si>
  <si>
    <t>T120, 습식</t>
    <phoneticPr fontId="2" type="noConversion"/>
  </si>
  <si>
    <t>D1350x12T</t>
    <phoneticPr fontId="2" type="noConversion"/>
  </si>
  <si>
    <t>1200mm, 2상식</t>
    <phoneticPr fontId="2" type="noConversion"/>
  </si>
  <si>
    <t>200A×37kW</t>
    <phoneticPr fontId="2" type="noConversion"/>
  </si>
  <si>
    <t>방송장비 외</t>
    <phoneticPr fontId="2" type="noConversion"/>
  </si>
  <si>
    <t>#6-150*150</t>
    <phoneticPr fontId="2" type="noConversion"/>
  </si>
  <si>
    <t>WC-2</t>
    <phoneticPr fontId="2" type="noConversion"/>
  </si>
  <si>
    <t>W1500xL1500xH1200</t>
    <phoneticPr fontId="2" type="noConversion"/>
  </si>
  <si>
    <t>600c외</t>
    <phoneticPr fontId="2" type="noConversion"/>
  </si>
  <si>
    <t>600C,60*60㎝(차상도)</t>
    <phoneticPr fontId="2" type="noConversion"/>
  </si>
  <si>
    <t>W200xL500xH1350</t>
    <phoneticPr fontId="2" type="noConversion"/>
  </si>
  <si>
    <t>Φ250 x 6.5 ㎥/min x 35 mH x 75kW x 4P</t>
    <phoneticPr fontId="2" type="noConversion"/>
  </si>
  <si>
    <t>여와(중)</t>
    <phoneticPr fontId="2" type="noConversion"/>
  </si>
  <si>
    <t>10.5KW</t>
    <phoneticPr fontId="2" type="noConversion"/>
  </si>
  <si>
    <t>T60,투수</t>
    <phoneticPr fontId="2" type="noConversion"/>
  </si>
  <si>
    <t>800mm, 2상식</t>
    <phoneticPr fontId="2" type="noConversion"/>
  </si>
  <si>
    <t>400W, 3.5kw</t>
    <phoneticPr fontId="2" type="noConversion"/>
  </si>
  <si>
    <t>2.0×1.5×1련</t>
    <phoneticPr fontId="2" type="noConversion"/>
  </si>
  <si>
    <t>실외기, 실내기</t>
    <phoneticPr fontId="2" type="noConversion"/>
  </si>
  <si>
    <t>400C</t>
    <phoneticPr fontId="2" type="noConversion"/>
  </si>
  <si>
    <t>500C</t>
    <phoneticPr fontId="2" type="noConversion"/>
  </si>
  <si>
    <t>800B</t>
    <phoneticPr fontId="2" type="noConversion"/>
  </si>
  <si>
    <t>단열커튼월</t>
    <phoneticPr fontId="2" type="noConversion"/>
  </si>
  <si>
    <t>w2000xh1800</t>
    <phoneticPr fontId="2" type="noConversion"/>
  </si>
  <si>
    <t>2.5×1.5×1련</t>
    <phoneticPr fontId="2" type="noConversion"/>
  </si>
  <si>
    <t>260*150</t>
    <phoneticPr fontId="2" type="noConversion"/>
  </si>
  <si>
    <t>200D</t>
    <phoneticPr fontId="2" type="noConversion"/>
  </si>
  <si>
    <t>6.77×2.8×3.12</t>
    <phoneticPr fontId="2" type="noConversion"/>
  </si>
  <si>
    <t>부와(중)</t>
    <phoneticPr fontId="2" type="noConversion"/>
  </si>
  <si>
    <t>1200mm</t>
    <phoneticPr fontId="2" type="noConversion"/>
  </si>
  <si>
    <t>400A</t>
    <phoneticPr fontId="2" type="noConversion"/>
  </si>
  <si>
    <t>T80</t>
    <phoneticPr fontId="2" type="noConversion"/>
  </si>
  <si>
    <t>m</t>
    <phoneticPr fontId="2" type="noConversion"/>
  </si>
  <si>
    <t>하드웨어</t>
    <phoneticPr fontId="2" type="noConversion"/>
  </si>
  <si>
    <t>4.2m×4.4m</t>
    <phoneticPr fontId="2" type="noConversion"/>
  </si>
  <si>
    <t>w2000*h1100</t>
    <phoneticPr fontId="2" type="noConversion"/>
  </si>
  <si>
    <t>1,000×800외</t>
    <phoneticPr fontId="2" type="noConversion"/>
  </si>
  <si>
    <t>1200C,1200*1000(차상도)</t>
    <phoneticPr fontId="2" type="noConversion"/>
  </si>
  <si>
    <t>B=1.5, L=51m 외</t>
    <phoneticPr fontId="2" type="noConversion"/>
  </si>
  <si>
    <t>10.0m×1.3m</t>
    <phoneticPr fontId="2" type="noConversion"/>
  </si>
  <si>
    <t>HD-22</t>
    <phoneticPr fontId="2" type="noConversion"/>
  </si>
  <si>
    <t>3.7*70*1.3T마감캠형</t>
    <phoneticPr fontId="2" type="noConversion"/>
  </si>
  <si>
    <t>1000A,1000*800(차상도)</t>
    <phoneticPr fontId="2" type="noConversion"/>
  </si>
  <si>
    <t>3.7*28*1.3T마감캠형</t>
    <phoneticPr fontId="2" type="noConversion"/>
  </si>
  <si>
    <t>t=55</t>
    <phoneticPr fontId="2" type="noConversion"/>
  </si>
  <si>
    <t>150*T25</t>
    <phoneticPr fontId="2" type="noConversion"/>
  </si>
  <si>
    <t>T=6cm</t>
    <phoneticPr fontId="2" type="noConversion"/>
  </si>
  <si>
    <t>380V</t>
    <phoneticPr fontId="2" type="noConversion"/>
  </si>
  <si>
    <t>Φ500×t2.0mm, 1RS, PE내면피복 외 3종</t>
    <phoneticPr fontId="2" type="noConversion"/>
  </si>
  <si>
    <t>7.1*12*1.3T마감캠형</t>
    <phoneticPr fontId="2" type="noConversion"/>
  </si>
  <si>
    <t>750mm</t>
    <phoneticPr fontId="2" type="noConversion"/>
  </si>
  <si>
    <t>2700x1800</t>
    <phoneticPr fontId="2" type="noConversion"/>
  </si>
  <si>
    <t>1200C,1200*1200(차상도)</t>
    <phoneticPr fontId="2" type="noConversion"/>
  </si>
  <si>
    <t>무선수신기</t>
    <phoneticPr fontId="2" type="noConversion"/>
  </si>
  <si>
    <t>6.0*12*1.3T마감캠형</t>
    <phoneticPr fontId="2" type="noConversion"/>
  </si>
  <si>
    <t>단열복합컨트월창</t>
    <phoneticPr fontId="2" type="noConversion"/>
  </si>
  <si>
    <t>냉난방기</t>
    <phoneticPr fontId="2" type="noConversion"/>
  </si>
  <si>
    <t>LED 60W, SUS 5M 외 1종</t>
    <phoneticPr fontId="2" type="noConversion"/>
  </si>
  <si>
    <t>800B,800*700(차상도)</t>
    <phoneticPr fontId="2" type="noConversion"/>
  </si>
  <si>
    <t>18.48KW</t>
    <phoneticPr fontId="2" type="noConversion"/>
  </si>
  <si>
    <t>2000*H1200</t>
    <phoneticPr fontId="2" type="noConversion"/>
  </si>
  <si>
    <t>D225(무공관)</t>
    <phoneticPr fontId="2" type="noConversion"/>
  </si>
  <si>
    <t>WC-2, 가열, 1등급</t>
    <phoneticPr fontId="2" type="noConversion"/>
  </si>
  <si>
    <t>7.5×4.2</t>
    <phoneticPr fontId="2" type="noConversion"/>
  </si>
  <si>
    <t>SD 10mm</t>
    <phoneticPr fontId="2" type="noConversion"/>
  </si>
  <si>
    <t>WC-2, t13mm, 가열, 3등급, 표층용</t>
    <phoneticPr fontId="2" type="noConversion"/>
  </si>
  <si>
    <t>￠94*94</t>
    <phoneticPr fontId="2" type="noConversion"/>
  </si>
  <si>
    <t>D1000㎜,2㎏f/㎠</t>
    <phoneticPr fontId="2" type="noConversion"/>
  </si>
  <si>
    <t>T=200mm</t>
    <phoneticPr fontId="2" type="noConversion"/>
  </si>
  <si>
    <t>1000*400*50</t>
    <phoneticPr fontId="2" type="noConversion"/>
  </si>
  <si>
    <t>200×250×1000mm, 보차도용, 직선, 모따기30R 외 5종</t>
    <phoneticPr fontId="2" type="noConversion"/>
  </si>
  <si>
    <t>표준형</t>
    <phoneticPr fontId="2" type="noConversion"/>
  </si>
  <si>
    <t>130KVA</t>
    <phoneticPr fontId="2" type="noConversion"/>
  </si>
  <si>
    <t xml:space="preserve">WC-2, t13mm, 가열, 3등급 </t>
    <phoneticPr fontId="2" type="noConversion"/>
  </si>
  <si>
    <t>1.0×0.8×1련</t>
    <phoneticPr fontId="2" type="noConversion"/>
  </si>
  <si>
    <t>D1,000</t>
    <phoneticPr fontId="2" type="noConversion"/>
  </si>
  <si>
    <t>100*49*40</t>
    <phoneticPr fontId="2" type="noConversion"/>
  </si>
  <si>
    <t>76*25*T1.0</t>
    <phoneticPr fontId="2" type="noConversion"/>
  </si>
  <si>
    <t>450x150x225 외</t>
    <phoneticPr fontId="2" type="noConversion"/>
  </si>
  <si>
    <t>180*200*1000</t>
    <phoneticPr fontId="2" type="noConversion"/>
  </si>
  <si>
    <t>0.6*0.3*0.3</t>
    <phoneticPr fontId="2" type="noConversion"/>
  </si>
  <si>
    <t>bb-2</t>
    <phoneticPr fontId="2" type="noConversion"/>
  </si>
  <si>
    <t>3000*1800*H2800</t>
    <phoneticPr fontId="2" type="noConversion"/>
  </si>
  <si>
    <t>8cm</t>
    <phoneticPr fontId="2" type="noConversion"/>
  </si>
  <si>
    <t>D400㎜</t>
    <phoneticPr fontId="2" type="noConversion"/>
  </si>
  <si>
    <t>D900*8㎜</t>
    <phoneticPr fontId="2" type="noConversion"/>
  </si>
  <si>
    <t>기타수질분석기</t>
    <phoneticPr fontId="2" type="noConversion"/>
  </si>
  <si>
    <t>2m</t>
    <phoneticPr fontId="2" type="noConversion"/>
  </si>
  <si>
    <t>1.2×1.0×1련</t>
    <phoneticPr fontId="2" type="noConversion"/>
  </si>
  <si>
    <t>T=8cm</t>
    <phoneticPr fontId="2" type="noConversion"/>
  </si>
  <si>
    <t>100*49*76</t>
    <phoneticPr fontId="2" type="noConversion"/>
  </si>
  <si>
    <t>W1500xH1200</t>
    <phoneticPr fontId="2" type="noConversion"/>
  </si>
  <si>
    <t>D600㎜</t>
    <phoneticPr fontId="2" type="noConversion"/>
  </si>
  <si>
    <t>150×150×1000,직선</t>
    <phoneticPr fontId="2" type="noConversion"/>
  </si>
  <si>
    <t>앉아다리밀기 등</t>
    <phoneticPr fontId="2" type="noConversion"/>
  </si>
  <si>
    <t>t60</t>
    <phoneticPr fontId="2" type="noConversion"/>
  </si>
  <si>
    <t>3244x3600x3050</t>
    <phoneticPr fontId="2" type="noConversion"/>
  </si>
  <si>
    <t>1200B,1200*1000(차상도)</t>
    <phoneticPr fontId="2" type="noConversion"/>
  </si>
  <si>
    <t>D80×6.0m(2종-에폭시)</t>
    <phoneticPr fontId="2" type="noConversion"/>
  </si>
  <si>
    <t>25-21-08 외</t>
    <phoneticPr fontId="2" type="noConversion"/>
  </si>
  <si>
    <t>D1800mm</t>
    <phoneticPr fontId="2" type="noConversion"/>
  </si>
  <si>
    <t>40mm이하</t>
    <phoneticPr fontId="2" type="noConversion"/>
  </si>
  <si>
    <t>KG</t>
    <phoneticPr fontId="2" type="noConversion"/>
  </si>
  <si>
    <t>BB-2, 가열3등급, 기층용</t>
    <phoneticPr fontId="2" type="noConversion"/>
  </si>
  <si>
    <t>로터리식</t>
    <phoneticPr fontId="2" type="noConversion"/>
  </si>
  <si>
    <t>t200, 습식</t>
    <phoneticPr fontId="2" type="noConversion"/>
  </si>
  <si>
    <t>900mm</t>
    <phoneticPr fontId="2" type="noConversion"/>
  </si>
  <si>
    <t>각종</t>
    <phoneticPr fontId="2" type="noConversion"/>
  </si>
  <si>
    <t>WC-2, 가열3등급, 표층용</t>
    <phoneticPr fontId="2" type="noConversion"/>
  </si>
  <si>
    <t>보도용,차도용</t>
    <phoneticPr fontId="2" type="noConversion"/>
  </si>
  <si>
    <t>1.0×1.0×0.15</t>
    <phoneticPr fontId="2" type="noConversion"/>
  </si>
  <si>
    <t>막구조물</t>
    <phoneticPr fontId="2" type="noConversion"/>
  </si>
  <si>
    <t>㎡</t>
    <phoneticPr fontId="2" type="noConversion"/>
  </si>
  <si>
    <t>t150, 습식</t>
    <phoneticPr fontId="2" type="noConversion"/>
  </si>
  <si>
    <t>200x200x1000㎜ (직선)</t>
    <phoneticPr fontId="2" type="noConversion"/>
  </si>
  <si>
    <t>hd-13</t>
    <phoneticPr fontId="2" type="noConversion"/>
  </si>
  <si>
    <t>D300㎜</t>
    <phoneticPr fontId="2" type="noConversion"/>
  </si>
  <si>
    <t>500*250*370</t>
    <phoneticPr fontId="2" type="noConversion"/>
  </si>
  <si>
    <t>LED 60W 5.5m, LED 120W 8m</t>
    <phoneticPr fontId="2" type="noConversion"/>
  </si>
  <si>
    <t>T13,T30mm</t>
    <phoneticPr fontId="2" type="noConversion"/>
  </si>
  <si>
    <t>1000×1000×200mm</t>
    <phoneticPr fontId="2" type="noConversion"/>
  </si>
  <si>
    <t>200x250x1000㎜ (직선)</t>
    <phoneticPr fontId="2" type="noConversion"/>
  </si>
  <si>
    <t>D250㎜</t>
    <phoneticPr fontId="2" type="noConversion"/>
  </si>
  <si>
    <t>L=2m, t=0.16</t>
    <phoneticPr fontId="2" type="noConversion"/>
  </si>
  <si>
    <t>W2000*1200</t>
    <phoneticPr fontId="2" type="noConversion"/>
  </si>
  <si>
    <t>10kw</t>
    <phoneticPr fontId="2" type="noConversion"/>
  </si>
  <si>
    <t>4500x4500x4500</t>
    <phoneticPr fontId="2" type="noConversion"/>
  </si>
  <si>
    <t>1200x1200</t>
    <phoneticPr fontId="2" type="noConversion"/>
  </si>
  <si>
    <t>D40</t>
    <phoneticPr fontId="2" type="noConversion"/>
  </si>
  <si>
    <t>150x150x1000㎜ (직선)</t>
    <phoneticPr fontId="2" type="noConversion"/>
  </si>
  <si>
    <t>0.7*0.5*1.0</t>
    <phoneticPr fontId="2" type="noConversion"/>
  </si>
  <si>
    <t>M=2.0</t>
    <phoneticPr fontId="2" type="noConversion"/>
  </si>
  <si>
    <t>No.50</t>
    <phoneticPr fontId="2" type="noConversion"/>
  </si>
  <si>
    <t>50톤</t>
    <phoneticPr fontId="2" type="noConversion"/>
  </si>
  <si>
    <t>300mm, 500mm</t>
    <phoneticPr fontId="2" type="noConversion"/>
  </si>
  <si>
    <t>1750x400x400</t>
    <phoneticPr fontId="2" type="noConversion"/>
  </si>
  <si>
    <t>W3000xH3000</t>
    <phoneticPr fontId="2" type="noConversion"/>
  </si>
  <si>
    <t>500x1500</t>
    <phoneticPr fontId="2" type="noConversion"/>
  </si>
  <si>
    <t>12w</t>
    <phoneticPr fontId="2" type="noConversion"/>
  </si>
  <si>
    <t>LED DLP</t>
    <phoneticPr fontId="2" type="noConversion"/>
  </si>
  <si>
    <t>D1000</t>
    <phoneticPr fontId="2" type="noConversion"/>
  </si>
  <si>
    <t>(W)2.1mx(H)4.5mx3대</t>
    <phoneticPr fontId="2" type="noConversion"/>
  </si>
  <si>
    <t>700mmx90kwx3대</t>
    <phoneticPr fontId="2" type="noConversion"/>
  </si>
  <si>
    <t>2.7mX4.2m</t>
    <phoneticPr fontId="2" type="noConversion"/>
  </si>
  <si>
    <t>700C,700*700(차상도)</t>
    <phoneticPr fontId="2" type="noConversion"/>
  </si>
  <si>
    <t>D900</t>
    <phoneticPr fontId="2" type="noConversion"/>
  </si>
  <si>
    <t>SB2</t>
    <phoneticPr fontId="2" type="noConversion"/>
  </si>
  <si>
    <t xml:space="preserve">저압6면 </t>
    <phoneticPr fontId="2" type="noConversion"/>
  </si>
  <si>
    <t>1.2mX4.2m</t>
    <phoneticPr fontId="2" type="noConversion"/>
  </si>
  <si>
    <t>D800</t>
    <phoneticPr fontId="2" type="noConversion"/>
  </si>
  <si>
    <t>t0.6mm</t>
    <phoneticPr fontId="2" type="noConversion"/>
  </si>
  <si>
    <t>20.9kw</t>
    <phoneticPr fontId="2" type="noConversion"/>
  </si>
  <si>
    <t>2200mm</t>
    <phoneticPr fontId="2" type="noConversion"/>
  </si>
  <si>
    <t>2.5x2.0</t>
    <phoneticPr fontId="2" type="noConversion"/>
  </si>
  <si>
    <t>1000A,1000*800(차상도)</t>
    <phoneticPr fontId="2" type="noConversion"/>
  </si>
  <si>
    <t>자동제진기</t>
    <phoneticPr fontId="2" type="noConversion"/>
  </si>
  <si>
    <t>면</t>
    <phoneticPr fontId="2" type="noConversion"/>
  </si>
  <si>
    <t>8*8*7</t>
    <phoneticPr fontId="2" type="noConversion"/>
  </si>
  <si>
    <t>D1000(유공관)</t>
    <phoneticPr fontId="2" type="noConversion"/>
  </si>
  <si>
    <t>D400</t>
    <phoneticPr fontId="2" type="noConversion"/>
  </si>
  <si>
    <t>레미콘</t>
    <phoneticPr fontId="2" type="noConversion"/>
  </si>
  <si>
    <t>철근</t>
    <phoneticPr fontId="2" type="noConversion"/>
  </si>
  <si>
    <t>750mmx10.0m</t>
    <phoneticPr fontId="2" type="noConversion"/>
  </si>
  <si>
    <t>5.4*5.4*4.2</t>
    <phoneticPr fontId="2" type="noConversion"/>
  </si>
  <si>
    <t>700mm, 10k,  3대</t>
    <phoneticPr fontId="2" type="noConversion"/>
  </si>
  <si>
    <t>57kw</t>
    <phoneticPr fontId="2" type="noConversion"/>
  </si>
  <si>
    <t>다급</t>
    <phoneticPr fontId="2" type="noConversion"/>
  </si>
  <si>
    <t>400C,400*400(차상도)</t>
    <phoneticPr fontId="2" type="noConversion"/>
  </si>
  <si>
    <t>900x900x45</t>
    <phoneticPr fontId="2" type="noConversion"/>
  </si>
  <si>
    <t>W2.0xH1.2</t>
    <phoneticPr fontId="2" type="noConversion"/>
  </si>
  <si>
    <t>LED</t>
    <phoneticPr fontId="2" type="noConversion"/>
  </si>
  <si>
    <t>175mm</t>
    <phoneticPr fontId="2" type="noConversion"/>
  </si>
  <si>
    <t>200x200xT60, 투수</t>
    <phoneticPr fontId="2" type="noConversion"/>
  </si>
  <si>
    <t>D=1,000mm, 9t</t>
    <phoneticPr fontId="2" type="noConversion"/>
  </si>
  <si>
    <t>5982x2968x4000</t>
    <phoneticPr fontId="2" type="noConversion"/>
  </si>
  <si>
    <t>W2000xH6000</t>
    <phoneticPr fontId="2" type="noConversion"/>
  </si>
  <si>
    <t>DLG-4072</t>
    <phoneticPr fontId="2" type="noConversion"/>
  </si>
  <si>
    <t>800C,800*800(차상도)</t>
    <phoneticPr fontId="2" type="noConversion"/>
  </si>
  <si>
    <t>8000ANSI</t>
    <phoneticPr fontId="2" type="noConversion"/>
  </si>
  <si>
    <t>W3,000×H650</t>
    <phoneticPr fontId="2" type="noConversion"/>
  </si>
  <si>
    <t>불소수지</t>
    <phoneticPr fontId="2" type="noConversion"/>
  </si>
  <si>
    <t>25-27-80</t>
    <phoneticPr fontId="2" type="noConversion"/>
  </si>
  <si>
    <t>8000*4000</t>
    <phoneticPr fontId="2" type="noConversion"/>
  </si>
  <si>
    <t xml:space="preserve"> t3mm</t>
    <phoneticPr fontId="2" type="noConversion"/>
  </si>
  <si>
    <t>WC-2</t>
    <phoneticPr fontId="2" type="noConversion"/>
  </si>
  <si>
    <t>t55mm</t>
    <phoneticPr fontId="2" type="noConversion"/>
  </si>
  <si>
    <t>6000x2700x3100</t>
    <phoneticPr fontId="2" type="noConversion"/>
  </si>
  <si>
    <t>표준</t>
    <phoneticPr fontId="2" type="noConversion"/>
  </si>
  <si>
    <t>WC-1</t>
    <phoneticPr fontId="2" type="noConversion"/>
  </si>
  <si>
    <t>1000x600x330</t>
    <phoneticPr fontId="2" type="noConversion"/>
  </si>
  <si>
    <t>15KW</t>
    <phoneticPr fontId="2" type="noConversion"/>
  </si>
  <si>
    <t>6.4*6.4</t>
    <phoneticPr fontId="2" type="noConversion"/>
  </si>
  <si>
    <t>900*900*1000</t>
    <phoneticPr fontId="2" type="noConversion"/>
  </si>
  <si>
    <t>Φ400mm x 0.4㎾, 10K</t>
    <phoneticPr fontId="2" type="noConversion"/>
  </si>
  <si>
    <t>Φ400mm,10K</t>
    <phoneticPr fontId="2" type="noConversion"/>
  </si>
  <si>
    <t>1.5*3.0</t>
    <phoneticPr fontId="2" type="noConversion"/>
  </si>
  <si>
    <t>600C,600*600(차상도)</t>
    <phoneticPr fontId="2" type="noConversion"/>
  </si>
  <si>
    <t>315mm</t>
    <phoneticPr fontId="2" type="noConversion"/>
  </si>
  <si>
    <t>4.5m×0.5m</t>
    <phoneticPr fontId="2" type="noConversion"/>
  </si>
  <si>
    <t>일반품,표층용,WC-3</t>
    <phoneticPr fontId="2" type="noConversion"/>
  </si>
  <si>
    <t>10480*16000*6050</t>
    <phoneticPr fontId="2" type="noConversion"/>
  </si>
  <si>
    <t>수첩</t>
    <phoneticPr fontId="2" type="noConversion"/>
  </si>
  <si>
    <t>7.82x7.82x5.95m</t>
    <phoneticPr fontId="2" type="noConversion"/>
  </si>
  <si>
    <t>3x4x2.7m</t>
    <phoneticPr fontId="2" type="noConversion"/>
  </si>
  <si>
    <t>t30</t>
    <phoneticPr fontId="2" type="noConversion"/>
  </si>
  <si>
    <t>아스팔트</t>
    <phoneticPr fontId="2" type="noConversion"/>
  </si>
  <si>
    <t>주철뚜껑</t>
    <phoneticPr fontId="2" type="noConversion"/>
  </si>
  <si>
    <t>창호</t>
    <phoneticPr fontId="2" type="noConversion"/>
  </si>
  <si>
    <t>BB-2,WC-4</t>
    <phoneticPr fontId="2" type="noConversion"/>
  </si>
  <si>
    <t>스틸그레이팅</t>
    <phoneticPr fontId="2" type="noConversion"/>
  </si>
  <si>
    <t>일반 WC-2</t>
    <phoneticPr fontId="2" type="noConversion"/>
  </si>
  <si>
    <t>6m*8m*5m</t>
    <phoneticPr fontId="2" type="noConversion"/>
  </si>
  <si>
    <t>일반품,기층용,BB-2</t>
    <phoneticPr fontId="2" type="noConversion"/>
  </si>
  <si>
    <t>t15</t>
    <phoneticPr fontId="2" type="noConversion"/>
  </si>
  <si>
    <t>1000*1000mm</t>
    <phoneticPr fontId="2" type="noConversion"/>
  </si>
  <si>
    <t>0.24kw</t>
    <phoneticPr fontId="2" type="noConversion"/>
  </si>
  <si>
    <t>단열 커튼월 + 프로젝트창</t>
    <phoneticPr fontId="2" type="noConversion"/>
  </si>
  <si>
    <t>19kw</t>
    <phoneticPr fontId="2" type="noConversion"/>
  </si>
  <si>
    <t>900*900*500</t>
    <phoneticPr fontId="2" type="noConversion"/>
  </si>
  <si>
    <t>175*240mm</t>
    <phoneticPr fontId="2" type="noConversion"/>
  </si>
  <si>
    <t>조명기구</t>
    <phoneticPr fontId="2" type="noConversion"/>
  </si>
  <si>
    <t>HD 19mm</t>
    <phoneticPr fontId="2" type="noConversion"/>
  </si>
  <si>
    <t>HD  25mm</t>
    <phoneticPr fontId="2" type="noConversion"/>
  </si>
  <si>
    <t xml:space="preserve">2021년 임직원 단체보장보험 </t>
    <phoneticPr fontId="2" type="noConversion"/>
  </si>
  <si>
    <t>신규</t>
    <phoneticPr fontId="2" type="noConversion"/>
  </si>
  <si>
    <t>최명화</t>
    <phoneticPr fontId="2" type="noConversion"/>
  </si>
  <si>
    <t>061-338-6014</t>
    <phoneticPr fontId="2" type="noConversion"/>
  </si>
  <si>
    <t>울진 해양치유센터 조성사업 설계용역(제안공모)</t>
    <phoneticPr fontId="2" type="noConversion"/>
  </si>
  <si>
    <t>경북지역본부 그린에너지부</t>
    <phoneticPr fontId="2" type="noConversion"/>
  </si>
  <si>
    <t>도건호</t>
    <phoneticPr fontId="2" type="noConversion"/>
  </si>
  <si>
    <t>053-320-0780</t>
    <phoneticPr fontId="2" type="noConversion"/>
  </si>
  <si>
    <t>봉래권역 명품어촌 테마마을 조성사업(지역역량강화)</t>
    <phoneticPr fontId="2" type="noConversion"/>
  </si>
  <si>
    <t>전남지역본부 고흥지사 지역개발부</t>
    <phoneticPr fontId="2" type="noConversion"/>
  </si>
  <si>
    <t>남해학</t>
    <phoneticPr fontId="2" type="noConversion"/>
  </si>
  <si>
    <t>061-830-2267</t>
    <phoneticPr fontId="2" type="noConversion"/>
  </si>
  <si>
    <t>마양지구 수리시설개보수사업 폐기물처리용역</t>
    <phoneticPr fontId="2" type="noConversion"/>
  </si>
  <si>
    <t>충남지역본부 서천지사 수자원관리부</t>
    <phoneticPr fontId="2" type="noConversion"/>
  </si>
  <si>
    <t>이우태</t>
    <phoneticPr fontId="2" type="noConversion"/>
  </si>
  <si>
    <t>041-950-7731</t>
    <phoneticPr fontId="2" type="noConversion"/>
  </si>
  <si>
    <t>포두면 농촌중심지활성화사업(지역역량강화)</t>
    <phoneticPr fontId="2" type="noConversion"/>
  </si>
  <si>
    <t>영산강 3-2공구 해저 통과구간 설계 용역</t>
    <phoneticPr fontId="2" type="noConversion"/>
  </si>
  <si>
    <t>박병순</t>
    <phoneticPr fontId="2" type="noConversion"/>
  </si>
  <si>
    <t>061-338-5362</t>
    <phoneticPr fontId="2" type="noConversion"/>
  </si>
  <si>
    <t>금곡지구 농촌다움 복원사업 세부설계 용역</t>
    <phoneticPr fontId="2" type="noConversion"/>
  </si>
  <si>
    <t>전북지역본부 순창지사 지역개발부</t>
    <phoneticPr fontId="2" type="noConversion"/>
  </si>
  <si>
    <t>김세윤</t>
    <phoneticPr fontId="2" type="noConversion"/>
  </si>
  <si>
    <t>063-650-7065</t>
    <phoneticPr fontId="2" type="noConversion"/>
  </si>
  <si>
    <t>세어도 어촌뉴딜300사업 지역역량강화사업(SW)</t>
    <phoneticPr fontId="2" type="noConversion"/>
  </si>
  <si>
    <t>경기지역본부 김포지사 지역개발부</t>
    <phoneticPr fontId="2" type="noConversion"/>
  </si>
  <si>
    <t>인베드로</t>
    <phoneticPr fontId="2" type="noConversion"/>
  </si>
  <si>
    <t>031-980-8162</t>
    <phoneticPr fontId="2" type="noConversion"/>
  </si>
  <si>
    <t>병곡지구 대구획경지정리사업 건설폐기물처리 용역</t>
    <phoneticPr fontId="2" type="noConversion"/>
  </si>
  <si>
    <t>경남지역본부 거창함양지사 지역개발부</t>
    <phoneticPr fontId="2" type="noConversion"/>
  </si>
  <si>
    <t>문종원</t>
    <phoneticPr fontId="2" type="noConversion"/>
  </si>
  <si>
    <t>055-940-5534</t>
    <phoneticPr fontId="2" type="noConversion"/>
  </si>
  <si>
    <t>영운항 어촌뉴딜301사업 지역역량강화사업 용역</t>
    <phoneticPr fontId="2" type="noConversion"/>
  </si>
  <si>
    <t>장기</t>
    <phoneticPr fontId="2" type="noConversion"/>
  </si>
  <si>
    <t>경남지역본부 고성통영거제지사 지역개발부</t>
    <phoneticPr fontId="2" type="noConversion"/>
  </si>
  <si>
    <t>최민호</t>
    <phoneticPr fontId="2" type="noConversion"/>
  </si>
  <si>
    <t>055-670-7040</t>
    <phoneticPr fontId="2" type="noConversion"/>
  </si>
  <si>
    <t>임고지구 수리시설개보수사업 폐기물처리 용역</t>
    <phoneticPr fontId="2" type="noConversion"/>
  </si>
  <si>
    <t>경북지역본부 영천지사 지역개발부</t>
    <phoneticPr fontId="2" type="noConversion"/>
  </si>
  <si>
    <t>정규광</t>
    <phoneticPr fontId="2" type="noConversion"/>
  </si>
  <si>
    <t>054-339-5067</t>
    <phoneticPr fontId="2" type="noConversion"/>
  </si>
  <si>
    <t>도장포항 어촌뉴딜300사업 지역역량강화사업 용역</t>
    <phoneticPr fontId="2" type="noConversion"/>
  </si>
  <si>
    <t>이하현</t>
    <phoneticPr fontId="2" type="noConversion"/>
  </si>
  <si>
    <t>055-670-7039</t>
    <phoneticPr fontId="2" type="noConversion"/>
  </si>
  <si>
    <t>제주시 세화항 어촌뉴딜300사업 지역역량강화 용역</t>
    <phoneticPr fontId="2" type="noConversion"/>
  </si>
  <si>
    <t>제주지역본부 사업계획부</t>
    <phoneticPr fontId="2" type="noConversion"/>
  </si>
  <si>
    <t>이창헌</t>
    <phoneticPr fontId="2" type="noConversion"/>
  </si>
  <si>
    <t>064-750-8834</t>
    <phoneticPr fontId="2" type="noConversion"/>
  </si>
  <si>
    <t>백구면 기초생활거점조성사업 지역역량강화</t>
    <phoneticPr fontId="2" type="noConversion"/>
  </si>
  <si>
    <t>전북지역본부 동진지사 지역개발부</t>
    <phoneticPr fontId="2" type="noConversion"/>
  </si>
  <si>
    <t>김근호</t>
    <phoneticPr fontId="2" type="noConversion"/>
  </si>
  <si>
    <t>063-540-1176</t>
    <phoneticPr fontId="2" type="noConversion"/>
  </si>
  <si>
    <t>용지면 기초생활거점조성사업 지역역량강화</t>
    <phoneticPr fontId="2" type="noConversion"/>
  </si>
  <si>
    <t>도화지구 용배수로 수리시설개보수사업 폐기물처리용역</t>
    <phoneticPr fontId="2" type="noConversion"/>
  </si>
  <si>
    <t>전남지역본부 고흥지사 수자원관리부</t>
    <phoneticPr fontId="2" type="noConversion"/>
  </si>
  <si>
    <t>윤동혁</t>
    <phoneticPr fontId="2" type="noConversion"/>
  </si>
  <si>
    <t>061-830-2251</t>
    <phoneticPr fontId="2" type="noConversion"/>
  </si>
  <si>
    <t>중포지구 배수개선사업 건설폐기물처리용역</t>
    <phoneticPr fontId="2" type="noConversion"/>
  </si>
  <si>
    <t>전남지역본부 나주지사 지역개발부</t>
    <phoneticPr fontId="2" type="noConversion"/>
  </si>
  <si>
    <t>송형식</t>
    <phoneticPr fontId="2" type="noConversion"/>
  </si>
  <si>
    <t>061-330-9584</t>
    <phoneticPr fontId="2" type="noConversion"/>
  </si>
  <si>
    <t>ERP시스템 유지관리 용역(4차년도)</t>
    <phoneticPr fontId="2" type="noConversion"/>
  </si>
  <si>
    <t>백승오</t>
    <phoneticPr fontId="2" type="noConversion"/>
  </si>
  <si>
    <t>061-338-6913</t>
    <phoneticPr fontId="2" type="noConversion"/>
  </si>
  <si>
    <t>유휴농지자원조사 항공사진 판독 및 모바일시스템개발</t>
    <phoneticPr fontId="2" type="noConversion"/>
  </si>
  <si>
    <t>박주인</t>
    <phoneticPr fontId="2" type="noConversion"/>
  </si>
  <si>
    <t>061-338-5976</t>
    <phoneticPr fontId="2" type="noConversion"/>
  </si>
  <si>
    <t>영산호 이수능력 재평가 용역</t>
    <phoneticPr fontId="2" type="noConversion"/>
  </si>
  <si>
    <t>광의지구 용배수로수리시설개보수사업 폐기물처리용역</t>
    <phoneticPr fontId="2" type="noConversion"/>
  </si>
  <si>
    <t>전남지역본부 구례지사 지역개발부</t>
    <phoneticPr fontId="2" type="noConversion"/>
  </si>
  <si>
    <t>박제국</t>
    <phoneticPr fontId="2" type="noConversion"/>
  </si>
  <si>
    <t>061-780-3137</t>
    <phoneticPr fontId="2" type="noConversion"/>
  </si>
  <si>
    <t>동향면 기초생활거점조성사업 지역역량강화 용역</t>
    <phoneticPr fontId="2" type="noConversion"/>
  </si>
  <si>
    <t>전북지역본부 무진장지사 지역개발부</t>
    <phoneticPr fontId="2" type="noConversion"/>
  </si>
  <si>
    <t>안기혁</t>
    <phoneticPr fontId="2" type="noConversion"/>
  </si>
  <si>
    <t>063-350-7076</t>
    <phoneticPr fontId="2" type="noConversion"/>
  </si>
  <si>
    <t>누구나시스템 고도화 용역</t>
    <phoneticPr fontId="2" type="noConversion"/>
  </si>
  <si>
    <t>본사 기반사업처 (사업총괄부)</t>
    <phoneticPr fontId="2" type="noConversion"/>
  </si>
  <si>
    <t>김현호</t>
    <phoneticPr fontId="2" type="noConversion"/>
  </si>
  <si>
    <t>061-338-5311</t>
    <phoneticPr fontId="2" type="noConversion"/>
  </si>
  <si>
    <t>구만면 농촌중심지활성화사업 지역역량강화사업 용역</t>
    <phoneticPr fontId="2" type="noConversion"/>
  </si>
  <si>
    <t>정수용</t>
    <phoneticPr fontId="2" type="noConversion"/>
  </si>
  <si>
    <t>055-670-7043</t>
    <phoneticPr fontId="2" type="noConversion"/>
  </si>
  <si>
    <t>봉암항 어촌뉴딜300사업 지역역량강화사업 용역</t>
    <phoneticPr fontId="2" type="noConversion"/>
  </si>
  <si>
    <t>음성군 시장통 도시재생 어울림센터 설계용역</t>
    <phoneticPr fontId="2" type="noConversion"/>
  </si>
  <si>
    <t>충북지역본부 그린에너지부</t>
    <phoneticPr fontId="2" type="noConversion"/>
  </si>
  <si>
    <t>김민아</t>
    <phoneticPr fontId="2" type="noConversion"/>
  </si>
  <si>
    <t>043-290-3342</t>
    <phoneticPr fontId="2" type="noConversion"/>
  </si>
  <si>
    <t>대술면 농촌중심지활성화사업 지역역량강화용역</t>
    <phoneticPr fontId="2" type="noConversion"/>
  </si>
  <si>
    <t>신규</t>
    <phoneticPr fontId="2" type="noConversion"/>
  </si>
  <si>
    <t>충남지역본부 예산지사 지역개발부</t>
    <phoneticPr fontId="2" type="noConversion"/>
  </si>
  <si>
    <t>김정국</t>
    <phoneticPr fontId="2" type="noConversion"/>
  </si>
  <si>
    <t>041-330-3572</t>
    <phoneticPr fontId="2" type="noConversion"/>
  </si>
  <si>
    <t>개천면 기초생활거점육성사업 세부설계 용역</t>
    <phoneticPr fontId="2" type="noConversion"/>
  </si>
  <si>
    <t>경남지역본부 고성통영거제지사 지역개발부</t>
    <phoneticPr fontId="2" type="noConversion"/>
  </si>
  <si>
    <t>김성훈</t>
    <phoneticPr fontId="2" type="noConversion"/>
  </si>
  <si>
    <t>055-670-7044</t>
    <phoneticPr fontId="2" type="noConversion"/>
  </si>
  <si>
    <t>산양읍 권역단위거점개발사업 지역역량강화사업 용역</t>
    <phoneticPr fontId="2" type="noConversion"/>
  </si>
  <si>
    <t>장기</t>
    <phoneticPr fontId="2" type="noConversion"/>
  </si>
  <si>
    <t>최민호</t>
    <phoneticPr fontId="2" type="noConversion"/>
  </si>
  <si>
    <t>055-670-7040</t>
    <phoneticPr fontId="2" type="noConversion"/>
  </si>
  <si>
    <t>조마지구 21년 폐기물 운반·처리용역</t>
    <phoneticPr fontId="2" type="noConversion"/>
  </si>
  <si>
    <t>경북지역본부 구미김천지사 수자원관리부</t>
    <phoneticPr fontId="2" type="noConversion"/>
  </si>
  <si>
    <t>이윤지</t>
    <phoneticPr fontId="2" type="noConversion"/>
  </si>
  <si>
    <t>054-712-3428</t>
    <phoneticPr fontId="2" type="noConversion"/>
  </si>
  <si>
    <t>금강지구 다목적농촌용수개발사업 폐기물처리용역</t>
    <phoneticPr fontId="2" type="noConversion"/>
  </si>
  <si>
    <t>전북지역본부 남원지사 지역개발부</t>
    <phoneticPr fontId="2" type="noConversion"/>
  </si>
  <si>
    <t>강병오</t>
    <phoneticPr fontId="2" type="noConversion"/>
  </si>
  <si>
    <t>063-620-2060</t>
    <phoneticPr fontId="2" type="noConversion"/>
  </si>
  <si>
    <t>수한지구 임목폐기물처리용역</t>
    <phoneticPr fontId="2" type="noConversion"/>
  </si>
  <si>
    <t>장기</t>
    <phoneticPr fontId="2" type="noConversion"/>
  </si>
  <si>
    <t>충북지역본부 보은지사 지역개발부</t>
    <phoneticPr fontId="2" type="noConversion"/>
  </si>
  <si>
    <t>김학용</t>
    <phoneticPr fontId="2" type="noConversion"/>
  </si>
  <si>
    <t>043-540-2530</t>
    <phoneticPr fontId="2" type="noConversion"/>
  </si>
  <si>
    <t>통합수질관리시스템 ISMP수립 용역</t>
    <phoneticPr fontId="2" type="noConversion"/>
  </si>
  <si>
    <t>신규</t>
    <phoneticPr fontId="2" type="noConversion"/>
  </si>
  <si>
    <t>본사 환경지질처</t>
    <phoneticPr fontId="2" type="noConversion"/>
  </si>
  <si>
    <t>최준혁</t>
    <phoneticPr fontId="2" type="noConversion"/>
  </si>
  <si>
    <t>061-338-5833</t>
    <phoneticPr fontId="2" type="noConversion"/>
  </si>
  <si>
    <t>왕포작당 어촌뉴딜사업 기본계획 수립용역</t>
    <phoneticPr fontId="2" type="noConversion"/>
  </si>
  <si>
    <t>신규</t>
    <phoneticPr fontId="2" type="noConversion"/>
  </si>
  <si>
    <t>전북지역본부 농어촌개발부</t>
    <phoneticPr fontId="2" type="noConversion"/>
  </si>
  <si>
    <t>황시영</t>
    <phoneticPr fontId="2" type="noConversion"/>
  </si>
  <si>
    <t>063-239-2063</t>
    <phoneticPr fontId="2" type="noConversion"/>
  </si>
  <si>
    <t>서래포구 어촌뉴딜사업 기본계획 수립용역</t>
    <phoneticPr fontId="2" type="noConversion"/>
  </si>
  <si>
    <t>금강(2)지구 춘포3 경지재정리사업 환지업무 용역</t>
    <phoneticPr fontId="2" type="noConversion"/>
  </si>
  <si>
    <t>장기</t>
    <phoneticPr fontId="2" type="noConversion"/>
  </si>
  <si>
    <t>금강사업단</t>
    <phoneticPr fontId="2" type="noConversion"/>
  </si>
  <si>
    <t>정준석</t>
    <phoneticPr fontId="2" type="noConversion"/>
  </si>
  <si>
    <t>063-450-9920</t>
    <phoneticPr fontId="2" type="noConversion"/>
  </si>
  <si>
    <t>마암면 농촌중심지활성화사업 지역역량강화사업 용역</t>
    <phoneticPr fontId="2" type="noConversion"/>
  </si>
  <si>
    <t>경남지역본부 고성통영거제지사 지역개발부</t>
    <phoneticPr fontId="2" type="noConversion"/>
  </si>
  <si>
    <t>김성훈</t>
    <phoneticPr fontId="2" type="noConversion"/>
  </si>
  <si>
    <t>055-670-7044</t>
    <phoneticPr fontId="2" type="noConversion"/>
  </si>
  <si>
    <t>대흥면 맑은물 푸른농촌가꾸기사업 지역역량강화용역</t>
    <phoneticPr fontId="2" type="noConversion"/>
  </si>
  <si>
    <t>충남지역본부 예산지사 지역개발부</t>
    <phoneticPr fontId="2" type="noConversion"/>
  </si>
  <si>
    <t>김종봉</t>
    <phoneticPr fontId="2" type="noConversion"/>
  </si>
  <si>
    <t>041-330-3580</t>
    <phoneticPr fontId="2" type="noConversion"/>
  </si>
  <si>
    <t>지천지구 수리시설개보수사업 건설폐기물 처리용역</t>
    <phoneticPr fontId="2" type="noConversion"/>
  </si>
  <si>
    <t>경북지역본부 칠곡지사 수자원관리부</t>
    <phoneticPr fontId="2" type="noConversion"/>
  </si>
  <si>
    <t>박만수</t>
    <phoneticPr fontId="2" type="noConversion"/>
  </si>
  <si>
    <t>054-800-5053</t>
    <phoneticPr fontId="2" type="noConversion"/>
  </si>
  <si>
    <t>장수군 시군역량강화사업(2020) 용역</t>
    <phoneticPr fontId="2" type="noConversion"/>
  </si>
  <si>
    <t>전북지역본부 무진장지사 지역개발부</t>
    <phoneticPr fontId="2" type="noConversion"/>
  </si>
  <si>
    <t>이지현</t>
    <phoneticPr fontId="2" type="noConversion"/>
  </si>
  <si>
    <t>063-350-7066</t>
    <phoneticPr fontId="2" type="noConversion"/>
  </si>
  <si>
    <t>68해일 신촌마을 농어촌취약지역 생활여건개조사업 지역역량강화</t>
    <phoneticPr fontId="2" type="noConversion"/>
  </si>
  <si>
    <t>강원지역본부 영북지사 어촌수산부</t>
    <phoneticPr fontId="2" type="noConversion"/>
  </si>
  <si>
    <t>오상배</t>
    <phoneticPr fontId="2" type="noConversion"/>
  </si>
  <si>
    <t>033-630-0137</t>
    <phoneticPr fontId="2" type="noConversion"/>
  </si>
  <si>
    <t>단월면 기초생활거점조성사업 기본계획수립 및 기초역량교육 용역</t>
    <phoneticPr fontId="2" type="noConversion"/>
  </si>
  <si>
    <t>경기지역본부 사업관리부</t>
    <phoneticPr fontId="2" type="noConversion"/>
  </si>
  <si>
    <t>이아라</t>
    <phoneticPr fontId="2" type="noConversion"/>
  </si>
  <si>
    <t>031-250-3059</t>
    <phoneticPr fontId="2" type="noConversion"/>
  </si>
  <si>
    <t>경주시 시군역량강화사업 용역</t>
    <phoneticPr fontId="2" type="noConversion"/>
  </si>
  <si>
    <t>신규</t>
    <phoneticPr fontId="2" type="noConversion"/>
  </si>
  <si>
    <t>경북지역본부 경주지사 지역개발부</t>
    <phoneticPr fontId="2" type="noConversion"/>
  </si>
  <si>
    <t>김영하</t>
    <phoneticPr fontId="2" type="noConversion"/>
  </si>
  <si>
    <t>054-778-1030</t>
    <phoneticPr fontId="2" type="noConversion"/>
  </si>
  <si>
    <t>응봉면 농촌중심지활성화사업 지역역량강화용역</t>
    <phoneticPr fontId="2" type="noConversion"/>
  </si>
  <si>
    <t>충남지역본부 예산지사 지역개발부</t>
    <phoneticPr fontId="2" type="noConversion"/>
  </si>
  <si>
    <t>김종봉</t>
    <phoneticPr fontId="2" type="noConversion"/>
  </si>
  <si>
    <t>041-330-3580</t>
    <phoneticPr fontId="2" type="noConversion"/>
  </si>
  <si>
    <t>중포지구 배수개선사업 문화재시굴조사 및 참관조사 용역</t>
    <phoneticPr fontId="2" type="noConversion"/>
  </si>
  <si>
    <t>전남지역본부 나주지사 지역개발부</t>
    <phoneticPr fontId="2" type="noConversion"/>
  </si>
  <si>
    <t>송형식</t>
    <phoneticPr fontId="2" type="noConversion"/>
  </si>
  <si>
    <t>061-330-9584</t>
    <phoneticPr fontId="2" type="noConversion"/>
  </si>
  <si>
    <t>청암면 기초생활거점육성사업 지역역량강화사업 용역</t>
    <phoneticPr fontId="2" type="noConversion"/>
  </si>
  <si>
    <t>박지수</t>
    <phoneticPr fontId="2" type="noConversion"/>
  </si>
  <si>
    <t>055-880-5154</t>
    <phoneticPr fontId="2" type="noConversion"/>
  </si>
  <si>
    <t>소랑 마을단위특화개발사업 지역역량강화사업 용역</t>
    <phoneticPr fontId="2" type="noConversion"/>
  </si>
  <si>
    <t>장기</t>
    <phoneticPr fontId="2" type="noConversion"/>
  </si>
  <si>
    <t>김창수</t>
    <phoneticPr fontId="2" type="noConversion"/>
  </si>
  <si>
    <t>055-670-7041</t>
    <phoneticPr fontId="2" type="noConversion"/>
  </si>
  <si>
    <t>취암지구 수리시설개보수사업 폐기물처리용역</t>
    <phoneticPr fontId="2" type="noConversion"/>
  </si>
  <si>
    <t>충남지역본부 논산지사 수자원관리부</t>
    <phoneticPr fontId="2" type="noConversion"/>
  </si>
  <si>
    <t>김인애</t>
    <phoneticPr fontId="2" type="noConversion"/>
  </si>
  <si>
    <t>041-730-2135</t>
    <phoneticPr fontId="2" type="noConversion"/>
  </si>
  <si>
    <t>금강(2)지구 춘포4 경지재정리사업 환지업무 용역</t>
    <phoneticPr fontId="2" type="noConversion"/>
  </si>
  <si>
    <t>신규</t>
    <phoneticPr fontId="2" type="noConversion"/>
  </si>
  <si>
    <t>금강사업단</t>
    <phoneticPr fontId="2" type="noConversion"/>
  </si>
  <si>
    <t>정준석</t>
    <phoneticPr fontId="2" type="noConversion"/>
  </si>
  <si>
    <t>063-450-9920</t>
    <phoneticPr fontId="2" type="noConversion"/>
  </si>
  <si>
    <t>군산시 광역해양레저체험복합단지조성사업 기본및실시설계</t>
    <phoneticPr fontId="2" type="noConversion"/>
  </si>
  <si>
    <t>장기</t>
    <phoneticPr fontId="2" type="noConversion"/>
  </si>
  <si>
    <t>전북지역본부 농어촌개발부</t>
    <phoneticPr fontId="2" type="noConversion"/>
  </si>
  <si>
    <t>황시영</t>
    <phoneticPr fontId="2" type="noConversion"/>
  </si>
  <si>
    <t>063-239-2063</t>
    <phoneticPr fontId="2" type="noConversion"/>
  </si>
  <si>
    <t>연천지구 수리시설개보수사업 폐기물처리용역</t>
    <phoneticPr fontId="2" type="noConversion"/>
  </si>
  <si>
    <t>전남지역본부 담양지사 지역개발부</t>
    <phoneticPr fontId="2" type="noConversion"/>
  </si>
  <si>
    <t>유승원</t>
    <phoneticPr fontId="2" type="noConversion"/>
  </si>
  <si>
    <t>061-380-4135</t>
    <phoneticPr fontId="2" type="noConversion"/>
  </si>
  <si>
    <t>백운지구 수리시설개보수사업 건설폐기물 처리 용역</t>
    <phoneticPr fontId="2" type="noConversion"/>
  </si>
  <si>
    <t>전남지역본부 영암지사 수자원관리부</t>
    <phoneticPr fontId="2" type="noConversion"/>
  </si>
  <si>
    <t>김중호</t>
    <phoneticPr fontId="2" type="noConversion"/>
  </si>
  <si>
    <t>061-470-5582</t>
    <phoneticPr fontId="2" type="noConversion"/>
  </si>
  <si>
    <t>곡수1리 용두2리 세부설계용역</t>
    <phoneticPr fontId="2" type="noConversion"/>
  </si>
  <si>
    <t>경기지역본부 양평광주서울지사 지역개발부</t>
    <phoneticPr fontId="2" type="noConversion"/>
  </si>
  <si>
    <t>최영범</t>
    <phoneticPr fontId="2" type="noConversion"/>
  </si>
  <si>
    <t>031-770-8051</t>
    <phoneticPr fontId="2" type="noConversion"/>
  </si>
  <si>
    <t xml:space="preserve">곰소항 어촌뉴딜300사업 어항SOC분야 기본및실시설계용역 </t>
    <phoneticPr fontId="2" type="noConversion"/>
  </si>
  <si>
    <t xml:space="preserve">모항항 어촌뉴딜300사업 어항SOC분야 기본및실시설계용역 </t>
    <phoneticPr fontId="2" type="noConversion"/>
  </si>
  <si>
    <t xml:space="preserve">광승항 어촌뉴딜300사업 어항SOC분야 기본및실시설계용역 </t>
    <phoneticPr fontId="2" type="noConversion"/>
  </si>
  <si>
    <t>벽골제지구 수리시설개보수사업 문화재시발굴조사용역</t>
    <phoneticPr fontId="2" type="noConversion"/>
  </si>
  <si>
    <t>전북지역본부 동진지사 수자원관리1부</t>
    <phoneticPr fontId="2" type="noConversion"/>
  </si>
  <si>
    <t>고광석</t>
    <phoneticPr fontId="2" type="noConversion"/>
  </si>
  <si>
    <t>063-540-1153</t>
    <phoneticPr fontId="2" type="noConversion"/>
  </si>
  <si>
    <t>귀곡 권역단위종합개발사업 지역역량강화용역</t>
    <phoneticPr fontId="2" type="noConversion"/>
  </si>
  <si>
    <t>충남지역본부 예산지사 지역개발부</t>
    <phoneticPr fontId="2" type="noConversion"/>
  </si>
  <si>
    <t>김정국</t>
    <phoneticPr fontId="2" type="noConversion"/>
  </si>
  <si>
    <t>041-330-3572</t>
    <phoneticPr fontId="2" type="noConversion"/>
  </si>
  <si>
    <t>우장지구 수리시설개보수사업 폐기물처리 용역</t>
    <phoneticPr fontId="2" type="noConversion"/>
  </si>
  <si>
    <t>경북지역본부 영천지사 지역개발부</t>
    <phoneticPr fontId="2" type="noConversion"/>
  </si>
  <si>
    <t>정규광</t>
    <phoneticPr fontId="2" type="noConversion"/>
  </si>
  <si>
    <t>054-339-5067</t>
    <phoneticPr fontId="2" type="noConversion"/>
  </si>
  <si>
    <t>2021년 흑산예리권역 마을단위특화개발사업 간판디자인개발 및 제작설치용역</t>
    <phoneticPr fontId="2" type="noConversion"/>
  </si>
  <si>
    <t>전남지역본부 목포무안신안지사 지역개발부</t>
    <phoneticPr fontId="2" type="noConversion"/>
  </si>
  <si>
    <t>김재훈</t>
    <phoneticPr fontId="2" type="noConversion"/>
  </si>
  <si>
    <t>061-260-5560</t>
    <phoneticPr fontId="2" type="noConversion"/>
  </si>
  <si>
    <t>2021년 도수로지구 수리시설개보수사업 폐기물처리용역</t>
    <phoneticPr fontId="2" type="noConversion"/>
  </si>
  <si>
    <t>전북지역본부 부안지사 수자원관리부</t>
    <phoneticPr fontId="2" type="noConversion"/>
  </si>
  <si>
    <t>박성열</t>
    <phoneticPr fontId="2" type="noConversion"/>
  </si>
  <si>
    <t>063-580-1039</t>
    <phoneticPr fontId="2" type="noConversion"/>
  </si>
  <si>
    <t>하백지구 수리시설개보수사업 폐기물처리용역</t>
    <phoneticPr fontId="2" type="noConversion"/>
  </si>
  <si>
    <t>전북지역본부 정읍지사 수자원관리부</t>
    <phoneticPr fontId="2" type="noConversion"/>
  </si>
  <si>
    <t>송낙수</t>
    <phoneticPr fontId="2" type="noConversion"/>
  </si>
  <si>
    <t>063-530-0353</t>
    <phoneticPr fontId="2" type="noConversion"/>
  </si>
  <si>
    <t>고양장항 공공주택지구 대체시설 설치사업 건설폐기물처리 용역</t>
    <phoneticPr fontId="2" type="noConversion"/>
  </si>
  <si>
    <t>경기지역본부 고양지사 수자원관리부</t>
    <phoneticPr fontId="2" type="noConversion"/>
  </si>
  <si>
    <t>한건용</t>
    <phoneticPr fontId="2" type="noConversion"/>
  </si>
  <si>
    <t>031-929-9468</t>
    <phoneticPr fontId="2" type="noConversion"/>
  </si>
  <si>
    <t>금정지구 농업용수 수질개선사업 비점오염 주민역량강화 용역</t>
    <phoneticPr fontId="2" type="noConversion"/>
  </si>
  <si>
    <t>충북지역본부 음성지사 지역개발부</t>
    <phoneticPr fontId="2" type="noConversion"/>
  </si>
  <si>
    <t>김호영</t>
    <phoneticPr fontId="2" type="noConversion"/>
  </si>
  <si>
    <t>043-871-7357</t>
    <phoneticPr fontId="2" type="noConversion"/>
  </si>
  <si>
    <t>외기지구 수리시설개보수사업 폐기물처리용역</t>
    <phoneticPr fontId="2" type="noConversion"/>
  </si>
  <si>
    <t>경북지역본부 성주지사 수자원관리부</t>
    <phoneticPr fontId="2" type="noConversion"/>
  </si>
  <si>
    <t>유태경</t>
    <phoneticPr fontId="2" type="noConversion"/>
  </si>
  <si>
    <t>054-930-0748</t>
    <phoneticPr fontId="2" type="noConversion"/>
  </si>
  <si>
    <t>노성리 마을만들기사업 지역역량강화 용역</t>
    <phoneticPr fontId="2" type="noConversion"/>
  </si>
  <si>
    <t>신규</t>
    <phoneticPr fontId="2" type="noConversion"/>
  </si>
  <si>
    <t>충북지역본부 보은지사 지역개발부</t>
    <phoneticPr fontId="2" type="noConversion"/>
  </si>
  <si>
    <t>정영규</t>
    <phoneticPr fontId="2" type="noConversion"/>
  </si>
  <si>
    <t>043-540-2534</t>
    <phoneticPr fontId="2" type="noConversion"/>
  </si>
  <si>
    <t>칠량면 기초생활거점사업 간판(외벽)디자인개발 및 제작설치 용역</t>
    <phoneticPr fontId="2" type="noConversion"/>
  </si>
  <si>
    <t>장기</t>
    <phoneticPr fontId="2" type="noConversion"/>
  </si>
  <si>
    <t>전남지역본부 강진지사 지역개발부</t>
    <phoneticPr fontId="2" type="noConversion"/>
  </si>
  <si>
    <t>김한영</t>
    <phoneticPr fontId="2" type="noConversion"/>
  </si>
  <si>
    <t>061-430-7761</t>
    <phoneticPr fontId="2" type="noConversion"/>
  </si>
  <si>
    <t>함양지구 수리시설개보수사업 건설폐기물처리용역</t>
    <phoneticPr fontId="2" type="noConversion"/>
  </si>
  <si>
    <t>장기</t>
    <phoneticPr fontId="2" type="noConversion"/>
  </si>
  <si>
    <t>충남지역본부 부여지사 수자원관리부</t>
    <phoneticPr fontId="2" type="noConversion"/>
  </si>
  <si>
    <t>현영진</t>
    <phoneticPr fontId="2" type="noConversion"/>
  </si>
  <si>
    <t>041-837-9540</t>
    <phoneticPr fontId="2" type="noConversion"/>
  </si>
  <si>
    <t>제주농업용수 통합광역화사업 지형도면 작성용역</t>
    <phoneticPr fontId="2" type="noConversion"/>
  </si>
  <si>
    <t>제주지역본부 광역화추진단</t>
    <phoneticPr fontId="2" type="noConversion"/>
  </si>
  <si>
    <t>황종우</t>
    <phoneticPr fontId="2" type="noConversion"/>
  </si>
  <si>
    <t>064-750-8862</t>
    <phoneticPr fontId="2" type="noConversion"/>
  </si>
  <si>
    <t>이룡지구 수리시설개보수사업 폐기물처리 용역</t>
    <phoneticPr fontId="2" type="noConversion"/>
  </si>
  <si>
    <t>경남지역본부 함안지사 수자원관리부</t>
    <phoneticPr fontId="2" type="noConversion"/>
  </si>
  <si>
    <t>김용석</t>
    <phoneticPr fontId="2" type="noConversion"/>
  </si>
  <si>
    <t>055-580-0361</t>
    <phoneticPr fontId="2" type="noConversion"/>
  </si>
  <si>
    <t>청남면 기초생활거점육성사업 세부설계용역</t>
    <phoneticPr fontId="2" type="noConversion"/>
  </si>
  <si>
    <t>충남지역본부 청양지사 지역개발부</t>
    <phoneticPr fontId="2" type="noConversion"/>
  </si>
  <si>
    <t>민승근</t>
    <phoneticPr fontId="2" type="noConversion"/>
  </si>
  <si>
    <t>041-940-1752</t>
    <phoneticPr fontId="2" type="noConversion"/>
  </si>
  <si>
    <t>연초면 권역단위거점개발사업 지역역량강화사업 용역</t>
    <phoneticPr fontId="2" type="noConversion"/>
  </si>
  <si>
    <t>경남지역본부 고성통영거제지사 지역개발부</t>
    <phoneticPr fontId="2" type="noConversion"/>
  </si>
  <si>
    <t>김창수</t>
    <phoneticPr fontId="2" type="noConversion"/>
  </si>
  <si>
    <t>055-670-7041</t>
    <phoneticPr fontId="2" type="noConversion"/>
  </si>
  <si>
    <t>2021년 흑산예리권역 마을단위특화개발사업 지역역량강화용역</t>
    <phoneticPr fontId="2" type="noConversion"/>
  </si>
  <si>
    <t>전남지역본부 목포무안신안지사 지역개발부</t>
    <phoneticPr fontId="2" type="noConversion"/>
  </si>
  <si>
    <t>생극면 기초생활거점육성사업 지역역량강화 용역</t>
    <phoneticPr fontId="2" type="noConversion"/>
  </si>
  <si>
    <t>황인찬</t>
    <phoneticPr fontId="2" type="noConversion"/>
  </si>
  <si>
    <t>043-871-7350</t>
    <phoneticPr fontId="2" type="noConversion"/>
  </si>
  <si>
    <t>만수리 마을만들기사업 지역역량강화 용역</t>
    <phoneticPr fontId="2" type="noConversion"/>
  </si>
  <si>
    <t>충북지역본부 보은지사 지역개발부</t>
    <phoneticPr fontId="2" type="noConversion"/>
  </si>
  <si>
    <t>정영규</t>
    <phoneticPr fontId="2" type="noConversion"/>
  </si>
  <si>
    <t>043-540-2534</t>
    <phoneticPr fontId="2" type="noConversion"/>
  </si>
  <si>
    <t>원당2리 마을만들기사업 지역역량강화 용역</t>
    <phoneticPr fontId="2" type="noConversion"/>
  </si>
  <si>
    <t>박동진</t>
    <phoneticPr fontId="2" type="noConversion"/>
  </si>
  <si>
    <t>043-871-7326</t>
    <phoneticPr fontId="2" type="noConversion"/>
  </si>
  <si>
    <t>계남면 농촌중심지활성화사업 건설폐기물처리 용역</t>
    <phoneticPr fontId="2" type="noConversion"/>
  </si>
  <si>
    <t>전북지역본부 무진장지사 지역개발부</t>
    <phoneticPr fontId="2" type="noConversion"/>
  </si>
  <si>
    <t>김재일</t>
    <phoneticPr fontId="2" type="noConversion"/>
  </si>
  <si>
    <t>063-350-7077</t>
    <phoneticPr fontId="2" type="noConversion"/>
  </si>
  <si>
    <t>동산지구 건설폐기물처리용역</t>
    <phoneticPr fontId="2" type="noConversion"/>
  </si>
  <si>
    <t>김학용</t>
    <phoneticPr fontId="2" type="noConversion"/>
  </si>
  <si>
    <t>043-540-2530</t>
    <phoneticPr fontId="2" type="noConversion"/>
  </si>
  <si>
    <t>백구면 기초생활거점조성사업 세부설계용역</t>
    <phoneticPr fontId="2" type="noConversion"/>
  </si>
  <si>
    <t>전북지역본부 동진지사 지역개발부</t>
    <phoneticPr fontId="2" type="noConversion"/>
  </si>
  <si>
    <t>김근호</t>
    <phoneticPr fontId="2" type="noConversion"/>
  </si>
  <si>
    <t>063-540-1176</t>
    <phoneticPr fontId="2" type="noConversion"/>
  </si>
  <si>
    <t>용지면 기초생활거점조성사업 세부설계용역</t>
    <phoneticPr fontId="2" type="noConversion"/>
  </si>
  <si>
    <t>초강지구 수리시설개보수사업 폐기물처리용역</t>
    <phoneticPr fontId="2" type="noConversion"/>
  </si>
  <si>
    <t>이진용</t>
    <phoneticPr fontId="2" type="noConversion"/>
  </si>
  <si>
    <t>063-530-0363</t>
    <phoneticPr fontId="2" type="noConversion"/>
  </si>
  <si>
    <t>서귀포시 지하수조사 용역</t>
    <phoneticPr fontId="2" type="noConversion"/>
  </si>
  <si>
    <t>제주지역본부 지하수지질부</t>
    <phoneticPr fontId="2" type="noConversion"/>
  </si>
  <si>
    <t>양성은</t>
    <phoneticPr fontId="2" type="noConversion"/>
  </si>
  <si>
    <t>064-750-8864</t>
    <phoneticPr fontId="2" type="noConversion"/>
  </si>
  <si>
    <t>제주시 지하수조사 용역</t>
    <phoneticPr fontId="2" type="noConversion"/>
  </si>
  <si>
    <t>전규진</t>
    <phoneticPr fontId="2" type="noConversion"/>
  </si>
  <si>
    <t>064-750-8865</t>
    <phoneticPr fontId="2" type="noConversion"/>
  </si>
  <si>
    <t>2021년 몽탄면 기초생활거점조성사업 지역역량강화용역</t>
    <phoneticPr fontId="2" type="noConversion"/>
  </si>
  <si>
    <t>최소연</t>
    <phoneticPr fontId="2" type="noConversion"/>
  </si>
  <si>
    <t>061-260-5577</t>
    <phoneticPr fontId="2" type="noConversion"/>
  </si>
  <si>
    <t>사설항로표지 위탁관리</t>
    <phoneticPr fontId="2" type="noConversion"/>
  </si>
  <si>
    <t>새만금사업단 시설운영부</t>
    <phoneticPr fontId="2" type="noConversion"/>
  </si>
  <si>
    <t>천권</t>
    <phoneticPr fontId="2" type="noConversion"/>
  </si>
  <si>
    <t>063-540-5990</t>
    <phoneticPr fontId="2" type="noConversion"/>
  </si>
  <si>
    <t>동향면 기초생활거점조성사업 세부설계 용역</t>
    <phoneticPr fontId="2" type="noConversion"/>
  </si>
  <si>
    <t>전북지역본부 무진장지사 지역개발부</t>
    <phoneticPr fontId="2" type="noConversion"/>
  </si>
  <si>
    <t>안기혁</t>
    <phoneticPr fontId="2" type="noConversion"/>
  </si>
  <si>
    <t>063-350-7076</t>
    <phoneticPr fontId="2" type="noConversion"/>
  </si>
  <si>
    <t>사촌내내지구 수리시설개보수사업 폐기물처리 용역</t>
    <phoneticPr fontId="2" type="noConversion"/>
  </si>
  <si>
    <t>경남지역본부 함안지사 수자원관리부</t>
    <phoneticPr fontId="2" type="noConversion"/>
  </si>
  <si>
    <t>김용석</t>
    <phoneticPr fontId="2" type="noConversion"/>
  </si>
  <si>
    <t>055-580-0361</t>
    <phoneticPr fontId="2" type="noConversion"/>
  </si>
  <si>
    <t>남후면 기초생활거점 조성사업</t>
    <phoneticPr fontId="2" type="noConversion"/>
  </si>
  <si>
    <t>경북지역본부 안동지사 수자원관리부</t>
    <phoneticPr fontId="2" type="noConversion"/>
  </si>
  <si>
    <t>황호윤</t>
    <phoneticPr fontId="2" type="noConversion"/>
  </si>
  <si>
    <t>054-850-5741</t>
    <phoneticPr fontId="2" type="noConversion"/>
  </si>
  <si>
    <t>벽골제지구 수리시설개보수사업 폐기물처리용역</t>
    <phoneticPr fontId="2" type="noConversion"/>
  </si>
  <si>
    <t>고광석</t>
    <phoneticPr fontId="2" type="noConversion"/>
  </si>
  <si>
    <t>063-540-1153</t>
    <phoneticPr fontId="2" type="noConversion"/>
  </si>
  <si>
    <t>본리지구 수리시설개보수사업 세부설계 용역</t>
    <phoneticPr fontId="2" type="noConversion"/>
  </si>
  <si>
    <t>경북지역본부 달성지사 수자원관리부</t>
    <phoneticPr fontId="2" type="noConversion"/>
  </si>
  <si>
    <t>이창수</t>
    <phoneticPr fontId="2" type="noConversion"/>
  </si>
  <si>
    <t>053-610-3831</t>
    <phoneticPr fontId="2" type="noConversion"/>
  </si>
  <si>
    <t>2021년 일로읍 농촌중심지활성화사업 폐기물 처리용역</t>
    <phoneticPr fontId="2" type="noConversion"/>
  </si>
  <si>
    <t>전남지역본부 목포무안신안지사 지역개발부</t>
    <phoneticPr fontId="2" type="noConversion"/>
  </si>
  <si>
    <t>김재훈</t>
    <phoneticPr fontId="2" type="noConversion"/>
  </si>
  <si>
    <t>061-260-5560</t>
    <phoneticPr fontId="2" type="noConversion"/>
  </si>
  <si>
    <t>서후면 기초생활거점 조성사업</t>
    <phoneticPr fontId="2" type="noConversion"/>
  </si>
  <si>
    <t>경북지역본부 안동지사 수자원관리부</t>
    <phoneticPr fontId="2" type="noConversion"/>
  </si>
  <si>
    <t>황호윤</t>
    <phoneticPr fontId="2" type="noConversion"/>
  </si>
  <si>
    <t>054-850-5741</t>
    <phoneticPr fontId="2" type="noConversion"/>
  </si>
  <si>
    <t>대술면농촌중심지활성화사업 폐기물처리용역</t>
    <phoneticPr fontId="2" type="noConversion"/>
  </si>
  <si>
    <t>김인수</t>
    <phoneticPr fontId="2" type="noConversion"/>
  </si>
  <si>
    <t>041-330-3581</t>
    <phoneticPr fontId="2" type="noConversion"/>
  </si>
  <si>
    <t>초평2지구 수리시설개보수사업 건설폐기물처리용역</t>
    <phoneticPr fontId="2" type="noConversion"/>
  </si>
  <si>
    <t>충남지역본부 부여지사 수자원관리부</t>
    <phoneticPr fontId="2" type="noConversion"/>
  </si>
  <si>
    <t>현영진</t>
    <phoneticPr fontId="2" type="noConversion"/>
  </si>
  <si>
    <t>041-837-9540</t>
    <phoneticPr fontId="2" type="noConversion"/>
  </si>
  <si>
    <t>금평지구 수리시설개보수사업 폐기물처리용역</t>
    <phoneticPr fontId="2" type="noConversion"/>
  </si>
  <si>
    <t>라융기</t>
    <phoneticPr fontId="2" type="noConversion"/>
  </si>
  <si>
    <t>063-540-1157</t>
    <phoneticPr fontId="2" type="noConversion"/>
  </si>
  <si>
    <t>신월리 기초생활거점조성사업 세부설계용역</t>
    <phoneticPr fontId="2" type="noConversion"/>
  </si>
  <si>
    <t>경북지역본부 경산청도지사 수자원관리부</t>
    <phoneticPr fontId="2" type="noConversion"/>
  </si>
  <si>
    <t>이동기</t>
    <phoneticPr fontId="2" type="noConversion"/>
  </si>
  <si>
    <t>053-819-6034</t>
    <phoneticPr fontId="2" type="noConversion"/>
  </si>
  <si>
    <t>남산2지구 대구획경지정리사업 환지용역</t>
    <phoneticPr fontId="2" type="noConversion"/>
  </si>
  <si>
    <t>유권호</t>
    <phoneticPr fontId="2" type="noConversion"/>
  </si>
  <si>
    <t>041-950-7772</t>
    <phoneticPr fontId="2" type="noConversion"/>
  </si>
  <si>
    <t>달암지구 수리시설개보수사업 세부설계 용역</t>
    <phoneticPr fontId="2" type="noConversion"/>
  </si>
  <si>
    <t>경북지역본부 달성지사 수자원관리부</t>
    <phoneticPr fontId="2" type="noConversion"/>
  </si>
  <si>
    <t>류경선</t>
    <phoneticPr fontId="2" type="noConversion"/>
  </si>
  <si>
    <t>053-610-3832</t>
    <phoneticPr fontId="2" type="noConversion"/>
  </si>
  <si>
    <t>월남지구 다목적농촌용수개발사업 건설폐기물처리용역</t>
    <phoneticPr fontId="2" type="noConversion"/>
  </si>
  <si>
    <t>전남지역본부 강진지사 지역개발부</t>
    <phoneticPr fontId="2" type="noConversion"/>
  </si>
  <si>
    <t>정광일</t>
    <phoneticPr fontId="2" type="noConversion"/>
  </si>
  <si>
    <t>061-430-7766</t>
    <phoneticPr fontId="2" type="noConversion"/>
  </si>
  <si>
    <t>계룡면 기초생활거점사업 세부설계 용역</t>
    <phoneticPr fontId="2" type="noConversion"/>
  </si>
  <si>
    <t>신규</t>
    <phoneticPr fontId="2" type="noConversion"/>
  </si>
  <si>
    <t>김미현</t>
    <phoneticPr fontId="2" type="noConversion"/>
  </si>
  <si>
    <t>041-850-6451</t>
    <phoneticPr fontId="2" type="noConversion"/>
  </si>
  <si>
    <t>신암2지구 수리시설개보수사업 폐기물처리용역</t>
    <phoneticPr fontId="2" type="noConversion"/>
  </si>
  <si>
    <t>이강민</t>
    <phoneticPr fontId="2" type="noConversion"/>
  </si>
  <si>
    <t>041-330-3551</t>
    <phoneticPr fontId="2" type="noConversion"/>
  </si>
  <si>
    <t>담양지구 수원공 수리시설개보수사업 건설폐기물처리 용역</t>
    <phoneticPr fontId="2" type="noConversion"/>
  </si>
  <si>
    <t>장기</t>
    <phoneticPr fontId="2" type="noConversion"/>
  </si>
  <si>
    <t>전남지역본부 장성지사 지역개발부</t>
    <phoneticPr fontId="2" type="noConversion"/>
  </si>
  <si>
    <t>황인균</t>
    <phoneticPr fontId="2" type="noConversion"/>
  </si>
  <si>
    <t>061-390-8645</t>
    <phoneticPr fontId="2" type="noConversion"/>
  </si>
  <si>
    <t>장성군 농촌 신활력플러스사업 세부설계 용역</t>
    <phoneticPr fontId="2" type="noConversion"/>
  </si>
  <si>
    <t>백인술</t>
    <phoneticPr fontId="2" type="noConversion"/>
  </si>
  <si>
    <t>061-390-8641</t>
    <phoneticPr fontId="2" type="noConversion"/>
  </si>
  <si>
    <t>벽류정마을만들기자율개발사업 건설폐기물처리용역</t>
    <phoneticPr fontId="2" type="noConversion"/>
  </si>
  <si>
    <t>전남지역본부 나주지사 지역개발부</t>
    <phoneticPr fontId="2" type="noConversion"/>
  </si>
  <si>
    <t>송형식</t>
    <phoneticPr fontId="2" type="noConversion"/>
  </si>
  <si>
    <t>061-330-9584</t>
    <phoneticPr fontId="2" type="noConversion"/>
  </si>
  <si>
    <t>가덕면 기초생활거점육성사업 지역역량강화 용역</t>
    <phoneticPr fontId="2" type="noConversion"/>
  </si>
  <si>
    <t>충북지역본부 청주지사 지역개발부</t>
    <phoneticPr fontId="2" type="noConversion"/>
  </si>
  <si>
    <t>이정현</t>
    <phoneticPr fontId="2" type="noConversion"/>
  </si>
  <si>
    <t>043-290-0577</t>
    <phoneticPr fontId="2" type="noConversion"/>
  </si>
  <si>
    <t>둔덕지구 농어촌취약지역생활여건개조사업 건설폐기물 처리 용역</t>
    <phoneticPr fontId="2" type="noConversion"/>
  </si>
  <si>
    <t>전남지역본부 영암지사 지역개발부</t>
    <phoneticPr fontId="2" type="noConversion"/>
  </si>
  <si>
    <t>성정현</t>
    <phoneticPr fontId="2" type="noConversion"/>
  </si>
  <si>
    <t>061-470-5587</t>
    <phoneticPr fontId="2" type="noConversion"/>
  </si>
  <si>
    <t>장평지구 개보수사업 폐기물처리 용역</t>
    <phoneticPr fontId="2" type="noConversion"/>
  </si>
  <si>
    <t>김순동</t>
    <phoneticPr fontId="2" type="noConversion"/>
  </si>
  <si>
    <t>041-940-1783</t>
    <phoneticPr fontId="2" type="noConversion"/>
  </si>
  <si>
    <t>서곡리 마을만들기사업 지역역량강화</t>
    <phoneticPr fontId="2" type="noConversion"/>
  </si>
  <si>
    <t>충북지역본부 옥천영동지사 지역개발부</t>
    <phoneticPr fontId="2" type="noConversion"/>
  </si>
  <si>
    <t>연제현</t>
    <phoneticPr fontId="2" type="noConversion"/>
  </si>
  <si>
    <t>043-730-2551</t>
    <phoneticPr fontId="2" type="noConversion"/>
  </si>
  <si>
    <t>군자지구 수리시설개보수사업 건설폐기물처리 용역</t>
    <phoneticPr fontId="2" type="noConversion"/>
  </si>
  <si>
    <t>경기지역본부 고양지사 수자원관리부</t>
    <phoneticPr fontId="2" type="noConversion"/>
  </si>
  <si>
    <t>문지은</t>
    <phoneticPr fontId="2" type="noConversion"/>
  </si>
  <si>
    <t>031-929-9436</t>
    <phoneticPr fontId="2" type="noConversion"/>
  </si>
  <si>
    <t>2021년 일로읍 농촌중심지활성화사업 지역역량강화용역</t>
    <phoneticPr fontId="2" type="noConversion"/>
  </si>
  <si>
    <t>김재훈</t>
    <phoneticPr fontId="2" type="noConversion"/>
  </si>
  <si>
    <t>061-260-5560</t>
    <phoneticPr fontId="2" type="noConversion"/>
  </si>
  <si>
    <t>장정지구 배수개선사업 문화재 표본조사 용역</t>
    <phoneticPr fontId="2" type="noConversion"/>
  </si>
  <si>
    <t>경기지역본부 파주지사 지역개발부</t>
    <phoneticPr fontId="2" type="noConversion"/>
  </si>
  <si>
    <t>최재훈</t>
    <phoneticPr fontId="2" type="noConversion"/>
  </si>
  <si>
    <t>031-950-3252</t>
    <phoneticPr fontId="2" type="noConversion"/>
  </si>
  <si>
    <t>동부면 권역단위거점개발사업 지역역량강화사업 용역</t>
    <phoneticPr fontId="2" type="noConversion"/>
  </si>
  <si>
    <t>경남지역본부 고성통영거제지사 지역개발부</t>
    <phoneticPr fontId="2" type="noConversion"/>
  </si>
  <si>
    <t>최민호</t>
    <phoneticPr fontId="2" type="noConversion"/>
  </si>
  <si>
    <t>055-670-7040</t>
    <phoneticPr fontId="2" type="noConversion"/>
  </si>
  <si>
    <t>2021년 청량2지구 수리시설개보수사업 폐기물처리용역</t>
    <phoneticPr fontId="2" type="noConversion"/>
  </si>
  <si>
    <t>전북지역본부 부안지사 수자원관리부</t>
    <phoneticPr fontId="2" type="noConversion"/>
  </si>
  <si>
    <t>정명우</t>
    <phoneticPr fontId="2" type="noConversion"/>
  </si>
  <si>
    <t>063-580-1040</t>
    <phoneticPr fontId="2" type="noConversion"/>
  </si>
  <si>
    <t>음성읍 농촌중심지활성화사업 지역역량강화 용역</t>
    <phoneticPr fontId="2" type="noConversion"/>
  </si>
  <si>
    <t>충북지역본부 음성지사 지역개발부</t>
    <phoneticPr fontId="2" type="noConversion"/>
  </si>
  <si>
    <t>원광연</t>
    <phoneticPr fontId="2" type="noConversion"/>
  </si>
  <si>
    <t>043-871-7340</t>
    <phoneticPr fontId="2" type="noConversion"/>
  </si>
  <si>
    <t>당골마을 마을만들기사업 지역역량강화 용역</t>
    <phoneticPr fontId="2" type="noConversion"/>
  </si>
  <si>
    <t>충북지역본부 음성지사 지역개발부</t>
    <phoneticPr fontId="2" type="noConversion"/>
  </si>
  <si>
    <t>황인찬</t>
    <phoneticPr fontId="2" type="noConversion"/>
  </si>
  <si>
    <t>043-871-7350</t>
    <phoneticPr fontId="2" type="noConversion"/>
  </si>
  <si>
    <t>서산5공구 건설폐기물(폐콘크리트) 처리용역</t>
    <phoneticPr fontId="2" type="noConversion"/>
  </si>
  <si>
    <t>천수만사업단 유지관리부</t>
    <phoneticPr fontId="2" type="noConversion"/>
  </si>
  <si>
    <t>양준석</t>
    <phoneticPr fontId="2" type="noConversion"/>
  </si>
  <si>
    <t>041-630-5858</t>
    <phoneticPr fontId="2" type="noConversion"/>
  </si>
  <si>
    <t>철동지구 수원공 연계 물관리 지침 수립 용역</t>
    <phoneticPr fontId="2" type="noConversion"/>
  </si>
  <si>
    <t>강원지역본부 수자원관리부</t>
    <phoneticPr fontId="2" type="noConversion"/>
  </si>
  <si>
    <t>문종훈</t>
    <phoneticPr fontId="2" type="noConversion"/>
  </si>
  <si>
    <t>033-240-9667</t>
    <phoneticPr fontId="2" type="noConversion"/>
  </si>
  <si>
    <t>현암리 마을만들기사업 지역역량강화 용역</t>
    <phoneticPr fontId="2" type="noConversion"/>
  </si>
  <si>
    <t>충북지역본부 청주지사 지역개발부</t>
    <phoneticPr fontId="2" type="noConversion"/>
  </si>
  <si>
    <t>이정현</t>
    <phoneticPr fontId="2" type="noConversion"/>
  </si>
  <si>
    <t>043-290-0577</t>
    <phoneticPr fontId="2" type="noConversion"/>
  </si>
  <si>
    <t>용담면 농촌중심지활성화사업 건설폐기물처리 용역</t>
    <phoneticPr fontId="2" type="noConversion"/>
  </si>
  <si>
    <t>전북지역본부 무진장지사 지역개발부</t>
    <phoneticPr fontId="2" type="noConversion"/>
  </si>
  <si>
    <t>안기혁</t>
    <phoneticPr fontId="2" type="noConversion"/>
  </si>
  <si>
    <t>063-350-7076</t>
    <phoneticPr fontId="2" type="noConversion"/>
  </si>
  <si>
    <t>송진지구 수리시설개보수사업 세부설계용역</t>
    <phoneticPr fontId="2" type="noConversion"/>
  </si>
  <si>
    <t>경남지역본부 창녕지사 수자원관리부</t>
    <phoneticPr fontId="2" type="noConversion"/>
  </si>
  <si>
    <t>이수원</t>
    <phoneticPr fontId="2" type="noConversion"/>
  </si>
  <si>
    <t>055-530-7723</t>
    <phoneticPr fontId="2" type="noConversion"/>
  </si>
  <si>
    <t>북하면 농촌중심지활성화사업 지역역량강화 및 경관형성계획수립 용역</t>
    <phoneticPr fontId="2" type="noConversion"/>
  </si>
  <si>
    <t>전남지역본부 장성지사 지역개발부</t>
    <phoneticPr fontId="2" type="noConversion"/>
  </si>
  <si>
    <t>여의주</t>
    <phoneticPr fontId="2" type="noConversion"/>
  </si>
  <si>
    <t>061-390-8661</t>
    <phoneticPr fontId="2" type="noConversion"/>
  </si>
  <si>
    <t>삼계지구 용배수로 수리시설개보수사업 건설폐기물처리 용역</t>
    <phoneticPr fontId="2" type="noConversion"/>
  </si>
  <si>
    <t>황인균</t>
    <phoneticPr fontId="2" type="noConversion"/>
  </si>
  <si>
    <t>061-390-8645</t>
    <phoneticPr fontId="2" type="noConversion"/>
  </si>
  <si>
    <t>지방3리 마을만들기사업 지역역량강화용역</t>
    <phoneticPr fontId="2" type="noConversion"/>
  </si>
  <si>
    <t>충남지역본부 세종대전금산지사 지역개발부</t>
    <phoneticPr fontId="2" type="noConversion"/>
  </si>
  <si>
    <t>최재웅</t>
    <phoneticPr fontId="2" type="noConversion"/>
  </si>
  <si>
    <t>044-860-3350</t>
    <phoneticPr fontId="2" type="noConversion"/>
  </si>
  <si>
    <t>영산강Ⅳ지구 3-1공구 분할측량 용역</t>
    <phoneticPr fontId="2" type="noConversion"/>
  </si>
  <si>
    <t>영산강사업단 공무부</t>
    <phoneticPr fontId="2" type="noConversion"/>
  </si>
  <si>
    <t>신길채</t>
    <phoneticPr fontId="2" type="noConversion"/>
  </si>
  <si>
    <t>061-270-6480</t>
    <phoneticPr fontId="2" type="noConversion"/>
  </si>
  <si>
    <t>고아지구 21년 폐기물 운반·처리용역</t>
    <phoneticPr fontId="2" type="noConversion"/>
  </si>
  <si>
    <t>경북지역본부 구미김천지사 수자원관리부</t>
    <phoneticPr fontId="2" type="noConversion"/>
  </si>
  <si>
    <t>이윤지</t>
    <phoneticPr fontId="2" type="noConversion"/>
  </si>
  <si>
    <t>054-712-3428</t>
    <phoneticPr fontId="2" type="noConversion"/>
  </si>
  <si>
    <t>백운지구 수리시설개보수사업 폐기물처리용역</t>
    <phoneticPr fontId="2" type="noConversion"/>
  </si>
  <si>
    <t>충북지역본부 충주제천단양지사 수자원관리부</t>
    <phoneticPr fontId="2" type="noConversion"/>
  </si>
  <si>
    <t>박예준</t>
    <phoneticPr fontId="2" type="noConversion"/>
  </si>
  <si>
    <t>043-841-3038</t>
    <phoneticPr fontId="2" type="noConversion"/>
  </si>
  <si>
    <t>소랑 마을단위특화개발사업 세부설계 용역</t>
    <phoneticPr fontId="2" type="noConversion"/>
  </si>
  <si>
    <t>경남지역본부 고성통영거제지사 지역개발부</t>
    <phoneticPr fontId="2" type="noConversion"/>
  </si>
  <si>
    <t>김창수</t>
    <phoneticPr fontId="2" type="noConversion"/>
  </si>
  <si>
    <t>055-670-7041</t>
    <phoneticPr fontId="2" type="noConversion"/>
  </si>
  <si>
    <t>음성읍 농촌중심지활성화사업 건설폐기물처리 용역</t>
    <phoneticPr fontId="2" type="noConversion"/>
  </si>
  <si>
    <t>원광연</t>
    <phoneticPr fontId="2" type="noConversion"/>
  </si>
  <si>
    <t>043-871-7340</t>
    <phoneticPr fontId="2" type="noConversion"/>
  </si>
  <si>
    <t>율포 마을단위특화개발사업 지역역량강화사업 용역</t>
    <phoneticPr fontId="2" type="noConversion"/>
  </si>
  <si>
    <t>당우리 마을만들기사업 지역역량강화 용역</t>
    <phoneticPr fontId="2" type="noConversion"/>
  </si>
  <si>
    <t>신규</t>
    <phoneticPr fontId="2" type="noConversion"/>
  </si>
  <si>
    <t>충북지역본부 보은지사 지역개발부</t>
    <phoneticPr fontId="2" type="noConversion"/>
  </si>
  <si>
    <t>정영규</t>
    <phoneticPr fontId="2" type="noConversion"/>
  </si>
  <si>
    <t>043-540-2534</t>
    <phoneticPr fontId="2" type="noConversion"/>
  </si>
  <si>
    <t>달천지구 수리시설개보수사업 폐기물처리용역</t>
    <phoneticPr fontId="2" type="noConversion"/>
  </si>
  <si>
    <t>장기</t>
    <phoneticPr fontId="2" type="noConversion"/>
  </si>
  <si>
    <t>충북지역본부 충주제천단양지사 수자원관리부</t>
    <phoneticPr fontId="2" type="noConversion"/>
  </si>
  <si>
    <t>임효성</t>
    <phoneticPr fontId="2" type="noConversion"/>
  </si>
  <si>
    <t>043-841-3036</t>
    <phoneticPr fontId="2" type="noConversion"/>
  </si>
  <si>
    <t>2021년 농업용수 수질측정망조사 용역</t>
    <phoneticPr fontId="2" type="noConversion"/>
  </si>
  <si>
    <t>경기지역본부 수자원관리부</t>
    <phoneticPr fontId="2" type="noConversion"/>
  </si>
  <si>
    <t>김상진</t>
    <phoneticPr fontId="2" type="noConversion"/>
  </si>
  <si>
    <t>031-250-3077</t>
    <phoneticPr fontId="2" type="noConversion"/>
  </si>
  <si>
    <t>2021년 안좌면 농촌중심지활성화사업 지역역량강화용역</t>
    <phoneticPr fontId="2" type="noConversion"/>
  </si>
  <si>
    <t>전남지역본부 목포무안신안지사 지역개발부</t>
    <phoneticPr fontId="2" type="noConversion"/>
  </si>
  <si>
    <t>최소연</t>
    <phoneticPr fontId="2" type="noConversion"/>
  </si>
  <si>
    <t>061-260-5576</t>
    <phoneticPr fontId="2" type="noConversion"/>
  </si>
  <si>
    <t>장성읍 맑은물 푸른농촌가꾸기사업 지역역량강화 용역</t>
    <phoneticPr fontId="2" type="noConversion"/>
  </si>
  <si>
    <t>전남지역본부 장성지사 지역개발부</t>
    <phoneticPr fontId="2" type="noConversion"/>
  </si>
  <si>
    <t>정상오</t>
    <phoneticPr fontId="2" type="noConversion"/>
  </si>
  <si>
    <t>061-390-8651</t>
    <phoneticPr fontId="2" type="noConversion"/>
  </si>
  <si>
    <t>2021년 봄마무리 망상1지구 대구획경지정리사업 폐기물 처리 용역</t>
    <phoneticPr fontId="2" type="noConversion"/>
  </si>
  <si>
    <t>신규</t>
    <phoneticPr fontId="2" type="noConversion"/>
  </si>
  <si>
    <t>전북지역본부 부안지사 지역개발부</t>
    <phoneticPr fontId="2" type="noConversion"/>
  </si>
  <si>
    <t>윤성훈</t>
    <phoneticPr fontId="2" type="noConversion"/>
  </si>
  <si>
    <t>063-580-1056</t>
    <phoneticPr fontId="2" type="noConversion"/>
  </si>
  <si>
    <t>한발대비 용수개발사업(효갈2양수장 개보수) 폐기물처리 용역</t>
    <phoneticPr fontId="2" type="noConversion"/>
  </si>
  <si>
    <t>경북지역본부 예천지사 지역개발부</t>
    <phoneticPr fontId="2" type="noConversion"/>
  </si>
  <si>
    <t>현은수</t>
    <phoneticPr fontId="2" type="noConversion"/>
  </si>
  <si>
    <t>054-650-7147</t>
    <phoneticPr fontId="2" type="noConversion"/>
  </si>
  <si>
    <t>내동고을 농촌다움복원사업 세부설계 용역</t>
    <phoneticPr fontId="2" type="noConversion"/>
  </si>
  <si>
    <t>김용현</t>
    <phoneticPr fontId="2" type="noConversion"/>
  </si>
  <si>
    <t>063-350-7015</t>
    <phoneticPr fontId="2" type="noConversion"/>
  </si>
  <si>
    <t>배양지구 수리시설개보수사업 폐기물 처리용역</t>
    <phoneticPr fontId="2" type="noConversion"/>
  </si>
  <si>
    <t>경남지역본부 진주산청지사 수자원관리부</t>
    <phoneticPr fontId="2" type="noConversion"/>
  </si>
  <si>
    <t>강성민</t>
    <phoneticPr fontId="2" type="noConversion"/>
  </si>
  <si>
    <t>055-760-2553</t>
    <phoneticPr fontId="2" type="noConversion"/>
  </si>
  <si>
    <t>신월지구 지표수보강개발사업 소규모환경영향평가</t>
    <phoneticPr fontId="2" type="noConversion"/>
  </si>
  <si>
    <t>경북지역본부 사업계획부</t>
    <phoneticPr fontId="2" type="noConversion"/>
  </si>
  <si>
    <t>정재훈</t>
    <phoneticPr fontId="2" type="noConversion"/>
  </si>
  <si>
    <t>054-320-0754</t>
    <phoneticPr fontId="2" type="noConversion"/>
  </si>
  <si>
    <t>홍길동권역 지역역량강화사업 용역</t>
    <phoneticPr fontId="2" type="noConversion"/>
  </si>
  <si>
    <t>전남지역본부 장성지사 지역개발부</t>
    <phoneticPr fontId="2" type="noConversion"/>
  </si>
  <si>
    <t>백인술</t>
    <phoneticPr fontId="2" type="noConversion"/>
  </si>
  <si>
    <t>061-390-8641</t>
    <phoneticPr fontId="2" type="noConversion"/>
  </si>
  <si>
    <t>구인리 마을만들기사업 지역역량강화 용역</t>
    <phoneticPr fontId="2" type="noConversion"/>
  </si>
  <si>
    <t>정영규</t>
    <phoneticPr fontId="2" type="noConversion"/>
  </si>
  <si>
    <t>043-540-2534</t>
    <phoneticPr fontId="2" type="noConversion"/>
  </si>
  <si>
    <t>만경지구 수리시설개보수사업 폐기물처리용역</t>
    <phoneticPr fontId="2" type="noConversion"/>
  </si>
  <si>
    <t>전북지역본부 동진지사 수자원관리1부</t>
    <phoneticPr fontId="2" type="noConversion"/>
  </si>
  <si>
    <t>송지훈</t>
    <phoneticPr fontId="2" type="noConversion"/>
  </si>
  <si>
    <t>063-540-1158</t>
    <phoneticPr fontId="2" type="noConversion"/>
  </si>
  <si>
    <t>68해일 신촌마을 농어촌취약지역 생활여건개조사업 구조안전진단</t>
    <phoneticPr fontId="2" type="noConversion"/>
  </si>
  <si>
    <t>강원지역본부 영북지사 어촌수산부</t>
    <phoneticPr fontId="2" type="noConversion"/>
  </si>
  <si>
    <t>오상배</t>
    <phoneticPr fontId="2" type="noConversion"/>
  </si>
  <si>
    <t>033-630-0137</t>
    <phoneticPr fontId="2" type="noConversion"/>
  </si>
  <si>
    <t>눌곡리 마을만들기사업 지역역량강화 용역</t>
    <phoneticPr fontId="2" type="noConversion"/>
  </si>
  <si>
    <t>복심1지구 수리시설개보수사업 건설폐기물처리용역</t>
    <phoneticPr fontId="2" type="noConversion"/>
  </si>
  <si>
    <t>충남지역본부 부여지사 수자원관리부</t>
    <phoneticPr fontId="2" type="noConversion"/>
  </si>
  <si>
    <t>강준구</t>
    <phoneticPr fontId="2" type="noConversion"/>
  </si>
  <si>
    <t>041-837-9534</t>
    <phoneticPr fontId="2" type="noConversion"/>
  </si>
  <si>
    <t>우봉지구 수원공 수리시설개보수사업 건설폐기물처리용역</t>
    <phoneticPr fontId="2" type="noConversion"/>
  </si>
  <si>
    <t>전남지역본부 화순지사 지역개발부</t>
    <phoneticPr fontId="2" type="noConversion"/>
  </si>
  <si>
    <t>구은광</t>
    <phoneticPr fontId="2" type="noConversion"/>
  </si>
  <si>
    <t>061-370-8544</t>
    <phoneticPr fontId="2" type="noConversion"/>
  </si>
  <si>
    <t>평리지구 대구획경지정리사업 환지업무 용역</t>
    <phoneticPr fontId="2" type="noConversion"/>
  </si>
  <si>
    <t>전남지역본부 강진지사 지역개발부</t>
    <phoneticPr fontId="2" type="noConversion"/>
  </si>
  <si>
    <t>윤영구</t>
    <phoneticPr fontId="2" type="noConversion"/>
  </si>
  <si>
    <t>061-111-1234</t>
    <phoneticPr fontId="2" type="noConversion"/>
  </si>
  <si>
    <t>천안북부 및 장항 지구 설계VE 용역</t>
    <phoneticPr fontId="2" type="noConversion"/>
  </si>
  <si>
    <t>본사 기반사업처 (기술심사부)</t>
    <phoneticPr fontId="2" type="noConversion"/>
  </si>
  <si>
    <t>여현기</t>
    <phoneticPr fontId="2" type="noConversion"/>
  </si>
  <si>
    <t>061-338-6570</t>
    <phoneticPr fontId="2" type="noConversion"/>
  </si>
  <si>
    <t>외봉촌 농촌다움복원사업 기본계획수립 용역</t>
    <phoneticPr fontId="2" type="noConversion"/>
  </si>
  <si>
    <t>김판종</t>
    <phoneticPr fontId="2" type="noConversion"/>
  </si>
  <si>
    <t>055-580-0332</t>
    <phoneticPr fontId="2" type="noConversion"/>
  </si>
  <si>
    <t>장함2지구 수원공 수리시설개보수사업 건설폐기물처리 용역</t>
    <phoneticPr fontId="2" type="noConversion"/>
  </si>
  <si>
    <t>전남지역본부 장성지사 지역개발부</t>
    <phoneticPr fontId="2" type="noConversion"/>
  </si>
  <si>
    <t>손기채</t>
    <phoneticPr fontId="2" type="noConversion"/>
  </si>
  <si>
    <t>061-390-8672</t>
    <phoneticPr fontId="2" type="noConversion"/>
  </si>
  <si>
    <t>평리지구 대구획경지정리사업 건설폐기물처리용역</t>
    <phoneticPr fontId="2" type="noConversion"/>
  </si>
  <si>
    <t>김종혁</t>
    <phoneticPr fontId="2" type="noConversion"/>
  </si>
  <si>
    <t>061-430-7763</t>
    <phoneticPr fontId="2" type="noConversion"/>
  </si>
  <si>
    <t>남면 기초생활거점육성사업 세부설계 용역</t>
    <phoneticPr fontId="2" type="noConversion"/>
  </si>
  <si>
    <t>백인술</t>
    <phoneticPr fontId="2" type="noConversion"/>
  </si>
  <si>
    <t>061-390-8641</t>
    <phoneticPr fontId="2" type="noConversion"/>
  </si>
  <si>
    <t>용촌모산마을 취약지역 생활여건 개조사업 세부설계 용역</t>
    <phoneticPr fontId="2" type="noConversion"/>
  </si>
  <si>
    <t>전남지역본부 함평지사 지역개발부</t>
    <phoneticPr fontId="2" type="noConversion"/>
  </si>
  <si>
    <t>김대천</t>
    <phoneticPr fontId="2" type="noConversion"/>
  </si>
  <si>
    <t>061-320-5236</t>
    <phoneticPr fontId="2" type="noConversion"/>
  </si>
  <si>
    <t>국전2리 마을만들기사업 지역역량강화 용역</t>
    <phoneticPr fontId="2" type="noConversion"/>
  </si>
  <si>
    <t>이정현</t>
    <phoneticPr fontId="2" type="noConversion"/>
  </si>
  <si>
    <t>043-290-0577</t>
    <phoneticPr fontId="2" type="noConversion"/>
  </si>
  <si>
    <t>나산신촌 취약지역 생활여건 개조사업 세부설계 용역</t>
    <phoneticPr fontId="2" type="noConversion"/>
  </si>
  <si>
    <t>박준형</t>
    <phoneticPr fontId="2" type="noConversion"/>
  </si>
  <si>
    <t>061-320-5243</t>
    <phoneticPr fontId="2" type="noConversion"/>
  </si>
  <si>
    <t>용두지구 용배수로 수리시설개보수사업 건설폐기물처리용역</t>
    <phoneticPr fontId="2" type="noConversion"/>
  </si>
  <si>
    <t>전남지역본부 광주지사 지역개발부</t>
    <phoneticPr fontId="2" type="noConversion"/>
  </si>
  <si>
    <t>손관철</t>
    <phoneticPr fontId="2" type="noConversion"/>
  </si>
  <si>
    <t>062-380-8642</t>
    <phoneticPr fontId="2" type="noConversion"/>
  </si>
  <si>
    <t>문천지구 수리시설개보수사업 건설 폐기물처리용역</t>
    <phoneticPr fontId="2" type="noConversion"/>
  </si>
  <si>
    <t>신명호</t>
    <phoneticPr fontId="2" type="noConversion"/>
  </si>
  <si>
    <t>053-819-6022</t>
    <phoneticPr fontId="2" type="noConversion"/>
  </si>
  <si>
    <t>중등포지구 배수개선사업 폐기물처리 용역</t>
    <phoneticPr fontId="2" type="noConversion"/>
  </si>
  <si>
    <t>강치경</t>
    <phoneticPr fontId="2" type="noConversion"/>
  </si>
  <si>
    <t>061-260-5574</t>
    <phoneticPr fontId="2" type="noConversion"/>
  </si>
  <si>
    <t>언별저수지 용수확보사업(2차분) 재해영향평가 용역</t>
    <phoneticPr fontId="2" type="noConversion"/>
  </si>
  <si>
    <t>김진훈</t>
    <phoneticPr fontId="2" type="noConversion"/>
  </si>
  <si>
    <t>033-650-3252</t>
    <phoneticPr fontId="2" type="noConversion"/>
  </si>
  <si>
    <t>언별저수지 용수확보사업(2차분) 소규모환경영향평가 용역</t>
    <phoneticPr fontId="2" type="noConversion"/>
  </si>
  <si>
    <t>양덕지구 수리시설개보수사업 건설사업관리(감리) 용역</t>
    <phoneticPr fontId="2" type="noConversion"/>
  </si>
  <si>
    <t>조성갑</t>
    <phoneticPr fontId="2" type="noConversion"/>
  </si>
  <si>
    <t>043-871-7330</t>
    <phoneticPr fontId="2" type="noConversion"/>
  </si>
  <si>
    <t>궁산 어촌종합개발사업 기본계획 수립용역</t>
    <phoneticPr fontId="2" type="noConversion"/>
  </si>
  <si>
    <t>전북지역본부 농어촌개발부</t>
    <phoneticPr fontId="2" type="noConversion"/>
  </si>
  <si>
    <t>황시영</t>
    <phoneticPr fontId="2" type="noConversion"/>
  </si>
  <si>
    <t>063-239-2063</t>
    <phoneticPr fontId="2" type="noConversion"/>
  </si>
  <si>
    <t>청운지구 수리시설개보수사업 폐기물처리 용역</t>
    <phoneticPr fontId="2" type="noConversion"/>
  </si>
  <si>
    <t>경북지역본부 예천지사 지역개발부</t>
    <phoneticPr fontId="2" type="noConversion"/>
  </si>
  <si>
    <t>현은수</t>
    <phoneticPr fontId="2" type="noConversion"/>
  </si>
  <si>
    <t>054-650-7147</t>
    <phoneticPr fontId="2" type="noConversion"/>
  </si>
  <si>
    <t>설피마을 마을만들기사업 지역역량강화 용역</t>
    <phoneticPr fontId="2" type="noConversion"/>
  </si>
  <si>
    <t>박동진</t>
    <phoneticPr fontId="2" type="noConversion"/>
  </si>
  <si>
    <t>043-871-7326</t>
    <phoneticPr fontId="2" type="noConversion"/>
  </si>
  <si>
    <t>가회청포지구 지표수보악개발사업 건설폐기물처리용역</t>
    <phoneticPr fontId="2" type="noConversion"/>
  </si>
  <si>
    <t>충남지역본부 부여지사 지역개발부</t>
    <phoneticPr fontId="2" type="noConversion"/>
  </si>
  <si>
    <t>이광솔</t>
    <phoneticPr fontId="2" type="noConversion"/>
  </si>
  <si>
    <t>041-837-9544</t>
    <phoneticPr fontId="2" type="noConversion"/>
  </si>
  <si>
    <t>보통지구 영농한해특별대책지원사업 하천점용 인허가 용역</t>
    <phoneticPr fontId="2" type="noConversion"/>
  </si>
  <si>
    <t>서영천</t>
    <phoneticPr fontId="2" type="noConversion"/>
  </si>
  <si>
    <t>031-240-4850</t>
    <phoneticPr fontId="2" type="noConversion"/>
  </si>
  <si>
    <t>하옥지구 건설폐기물처리용역</t>
    <phoneticPr fontId="2" type="noConversion"/>
  </si>
  <si>
    <t>041-754-9226</t>
    <phoneticPr fontId="2" type="noConversion"/>
  </si>
  <si>
    <t>칠북면 기초생활거점조성사업 기본계획수립 용역</t>
    <phoneticPr fontId="2" type="noConversion"/>
  </si>
  <si>
    <t>장기</t>
    <phoneticPr fontId="2" type="noConversion"/>
  </si>
  <si>
    <t>경남지역본부 함안지사 지역개발부</t>
    <phoneticPr fontId="2" type="noConversion"/>
  </si>
  <si>
    <t>이상일</t>
    <phoneticPr fontId="2" type="noConversion"/>
  </si>
  <si>
    <t>055-580-0331</t>
    <phoneticPr fontId="2" type="noConversion"/>
  </si>
  <si>
    <t>2021년 청량3지구 수리시설개보수사업 폐기물처리용역</t>
    <phoneticPr fontId="2" type="noConversion"/>
  </si>
  <si>
    <t>전북지역본부 부안지사 수자원관리부</t>
    <phoneticPr fontId="2" type="noConversion"/>
  </si>
  <si>
    <t>정명우</t>
    <phoneticPr fontId="2" type="noConversion"/>
  </si>
  <si>
    <t>063-580-1040</t>
    <phoneticPr fontId="2" type="noConversion"/>
  </si>
  <si>
    <t>용담면 농촌중심지활성화사업 건축감리 용역</t>
    <phoneticPr fontId="2" type="noConversion"/>
  </si>
  <si>
    <t>신규</t>
    <phoneticPr fontId="2" type="noConversion"/>
  </si>
  <si>
    <t>전북지역본부 무진장지사 지역개발부</t>
    <phoneticPr fontId="2" type="noConversion"/>
  </si>
  <si>
    <t>안기혁</t>
    <phoneticPr fontId="2" type="noConversion"/>
  </si>
  <si>
    <t>063-350-7076</t>
    <phoneticPr fontId="2" type="noConversion"/>
  </si>
  <si>
    <t>대술면농촌중심지활성화사업 건축감리용역</t>
    <phoneticPr fontId="2" type="noConversion"/>
  </si>
  <si>
    <t>충남지역본부 예산지사 지역개발부</t>
    <phoneticPr fontId="2" type="noConversion"/>
  </si>
  <si>
    <t>김인수</t>
    <phoneticPr fontId="2" type="noConversion"/>
  </si>
  <si>
    <t>041-330-3581</t>
    <phoneticPr fontId="2" type="noConversion"/>
  </si>
  <si>
    <t>마성면 기초생활거점 육성사업 소방감리 용역</t>
    <phoneticPr fontId="2" type="noConversion"/>
  </si>
  <si>
    <t>경북지역본부 문경지사 수자원관리부</t>
    <phoneticPr fontId="2" type="noConversion"/>
  </si>
  <si>
    <t>이신우</t>
    <phoneticPr fontId="2" type="noConversion"/>
  </si>
  <si>
    <t>054-556-2744</t>
    <phoneticPr fontId="2" type="noConversion"/>
  </si>
  <si>
    <t>68해일 신촌마을 농어촌취약지역 생활여건개조사업 세부설계</t>
    <phoneticPr fontId="2" type="noConversion"/>
  </si>
  <si>
    <t>강원지역본부 영북지사 어촌수산부</t>
    <phoneticPr fontId="2" type="noConversion"/>
  </si>
  <si>
    <t>오상배</t>
    <phoneticPr fontId="2" type="noConversion"/>
  </si>
  <si>
    <t>033-630-0137</t>
    <phoneticPr fontId="2" type="noConversion"/>
  </si>
  <si>
    <t>키르기스스탄 채소종자 생산기반 구축지원사업 타당성조사 용역</t>
    <phoneticPr fontId="2" type="noConversion"/>
  </si>
  <si>
    <t>본사 해외사업처</t>
    <phoneticPr fontId="2" type="noConversion"/>
  </si>
  <si>
    <t>안성일</t>
    <phoneticPr fontId="2" type="noConversion"/>
  </si>
  <si>
    <t>061-338-6527</t>
    <phoneticPr fontId="2" type="noConversion"/>
  </si>
  <si>
    <t>필리핀 고품질 쌀 종자의 지속가능한 생산 및 보급을 위한 역량강화사업 타당성조사 용역</t>
    <phoneticPr fontId="2" type="noConversion"/>
  </si>
  <si>
    <t>채희태</t>
    <phoneticPr fontId="2" type="noConversion"/>
  </si>
  <si>
    <t>061-338-6530</t>
    <phoneticPr fontId="2" type="noConversion"/>
  </si>
  <si>
    <t>베트남 국립가축질병진단센터 역량강화 지원사업(2차) 타당성조사 용역</t>
    <phoneticPr fontId="2" type="noConversion"/>
  </si>
  <si>
    <t>정주원</t>
    <phoneticPr fontId="2" type="noConversion"/>
  </si>
  <si>
    <t>061-338-6529</t>
    <phoneticPr fontId="2" type="noConversion"/>
  </si>
  <si>
    <t>베트남 남부지역 양돈산업 가치사슬 향상 및 K-방역 대응체계 구축사업(1단계) 타당성조사 용역</t>
    <phoneticPr fontId="2" type="noConversion"/>
  </si>
  <si>
    <t>061-338-6526</t>
    <phoneticPr fontId="2" type="noConversion"/>
  </si>
  <si>
    <t>우즈벡 타슈켄트 스마트팜 딸기 생산 및 육묘체계 구축사업 타당성조사 용역</t>
    <phoneticPr fontId="2" type="noConversion"/>
  </si>
  <si>
    <t>본사 해외사업처</t>
    <phoneticPr fontId="2" type="noConversion"/>
  </si>
  <si>
    <t>박기욱</t>
    <phoneticPr fontId="2" type="noConversion"/>
  </si>
  <si>
    <t>061-338-6523</t>
    <phoneticPr fontId="2" type="noConversion"/>
  </si>
  <si>
    <t>순창군 농촌테마공원조성사업 소규모환경영향평가</t>
    <phoneticPr fontId="2" type="noConversion"/>
  </si>
  <si>
    <t>전북지역본부 농어촌개발부</t>
    <phoneticPr fontId="2" type="noConversion"/>
  </si>
  <si>
    <t>황시영</t>
    <phoneticPr fontId="2" type="noConversion"/>
  </si>
  <si>
    <t>063-239-2063</t>
    <phoneticPr fontId="2" type="noConversion"/>
  </si>
  <si>
    <t>미얀마 샨주 스마트팜 기술을 적용한 고부가가치 작물 생산체계 구축사업 타당성조사 용역</t>
    <phoneticPr fontId="2" type="noConversion"/>
  </si>
  <si>
    <t>윤휘서</t>
    <phoneticPr fontId="2" type="noConversion"/>
  </si>
  <si>
    <t>061-338-6525</t>
    <phoneticPr fontId="2" type="noConversion"/>
  </si>
  <si>
    <t>태흥2리 마을만들기사업 옥돔역 문화사랑방 건설폐기물처리 용역</t>
    <phoneticPr fontId="2" type="noConversion"/>
  </si>
  <si>
    <t>제주지역본부 남부지부</t>
    <phoneticPr fontId="2" type="noConversion"/>
  </si>
  <si>
    <t>고광수</t>
    <phoneticPr fontId="2" type="noConversion"/>
  </si>
  <si>
    <t>064-750-8834</t>
    <phoneticPr fontId="2" type="noConversion"/>
  </si>
  <si>
    <t>계화면 농촌중심지활성화사업 중앙공원 실시계획인가 작성 용역</t>
    <phoneticPr fontId="2" type="noConversion"/>
  </si>
  <si>
    <t>전북지역본부 부안지사 지역개발부</t>
    <phoneticPr fontId="2" type="noConversion"/>
  </si>
  <si>
    <t>김태호</t>
    <phoneticPr fontId="2" type="noConversion"/>
  </si>
  <si>
    <t>063-580-1055</t>
    <phoneticPr fontId="2" type="noConversion"/>
  </si>
  <si>
    <t>계화면 농촌중심지활성화사업 중앙공원 소규모 재해영향평가 용역</t>
    <phoneticPr fontId="2" type="noConversion"/>
  </si>
  <si>
    <t>미얀마 옥수수 가공 및 교육훈련센터 설립과 종자보급사업 타당성조사 용역</t>
    <phoneticPr fontId="2" type="noConversion"/>
  </si>
  <si>
    <t>최병한</t>
    <phoneticPr fontId="2" type="noConversion"/>
  </si>
  <si>
    <t>061-338-6528</t>
    <phoneticPr fontId="2" type="noConversion"/>
  </si>
  <si>
    <t>영산강 1-3 및 3-2공구 토질조사 용역</t>
    <phoneticPr fontId="2" type="noConversion"/>
  </si>
  <si>
    <t>본사 대단위간척처 대단위사업부</t>
    <phoneticPr fontId="2" type="noConversion"/>
  </si>
  <si>
    <t>박병순</t>
    <phoneticPr fontId="2" type="noConversion"/>
  </si>
  <si>
    <t>061-338-5362</t>
    <phoneticPr fontId="2" type="noConversion"/>
  </si>
  <si>
    <t>미얀마 채소종자 생산기반 구축지원사업 타당성조사 용역</t>
    <phoneticPr fontId="2" type="noConversion"/>
  </si>
  <si>
    <t>본사 해외사업처</t>
    <phoneticPr fontId="2" type="noConversion"/>
  </si>
  <si>
    <t>안성일</t>
    <phoneticPr fontId="2" type="noConversion"/>
  </si>
  <si>
    <t>061-338-6527</t>
    <phoneticPr fontId="2" type="noConversion"/>
  </si>
  <si>
    <t>지방3리 마을만들기사업 실시설계용역</t>
    <phoneticPr fontId="2" type="noConversion"/>
  </si>
  <si>
    <t>산이교 정밀점검 용역</t>
    <phoneticPr fontId="2" type="noConversion"/>
  </si>
  <si>
    <t>영산강사업단 시설운영부</t>
    <phoneticPr fontId="2" type="noConversion"/>
  </si>
  <si>
    <t>최규혁</t>
    <phoneticPr fontId="2" type="noConversion"/>
  </si>
  <si>
    <t>061-270-6438</t>
    <phoneticPr fontId="2" type="noConversion"/>
  </si>
  <si>
    <t>68해일 신촌마을 농어촌취약지역 생활여건개조사업 석면조사</t>
    <phoneticPr fontId="2" type="noConversion"/>
  </si>
  <si>
    <t>오상배</t>
    <phoneticPr fontId="2" type="noConversion"/>
  </si>
  <si>
    <t>033-630-0137</t>
    <phoneticPr fontId="2" type="noConversion"/>
  </si>
  <si>
    <t>계남면 농촌중심지활성화사업 석면해체철거 용역</t>
    <phoneticPr fontId="2" type="noConversion"/>
  </si>
  <si>
    <t>김재일</t>
    <phoneticPr fontId="2" type="noConversion"/>
  </si>
  <si>
    <t>063-350-7077</t>
    <phoneticPr fontId="2" type="noConversion"/>
  </si>
  <si>
    <t>벽류정마을만들기자율개발사업 지정폐기물해체 및 처리용역</t>
    <phoneticPr fontId="2" type="noConversion"/>
  </si>
  <si>
    <t>황산지구 수리시설개보수사업 폐기물처리용역</t>
    <phoneticPr fontId="2" type="noConversion"/>
  </si>
  <si>
    <t>전북지역본부 동진지사 수자원관리1부</t>
    <phoneticPr fontId="2" type="noConversion"/>
  </si>
  <si>
    <t>안규탁</t>
    <phoneticPr fontId="2" type="noConversion"/>
  </si>
  <si>
    <t>063-540-1160</t>
    <phoneticPr fontId="2" type="noConversion"/>
  </si>
  <si>
    <t>군산시 광역해양레저체험복합단지조성사업 전략환경영향평가</t>
    <phoneticPr fontId="2" type="noConversion"/>
  </si>
  <si>
    <t>진안읍 농촌중심지활성화사업(초록문화충전소 등) 건축감리 용역</t>
    <phoneticPr fontId="2" type="noConversion"/>
  </si>
  <si>
    <t>안기혁</t>
    <phoneticPr fontId="2" type="noConversion"/>
  </si>
  <si>
    <t>063-350-7076</t>
    <phoneticPr fontId="2" type="noConversion"/>
  </si>
  <si>
    <t>양산면 기초생활거점육성사업 건강센터 석면조사 감리용역</t>
    <phoneticPr fontId="2" type="noConversion"/>
  </si>
  <si>
    <t>김용선</t>
    <phoneticPr fontId="2" type="noConversion"/>
  </si>
  <si>
    <t>043-730-2560</t>
    <phoneticPr fontId="2" type="noConversion"/>
  </si>
  <si>
    <t>2021년 우동지구 수리시설개보수사업 폐기물처리용역</t>
    <phoneticPr fontId="2" type="noConversion"/>
  </si>
  <si>
    <t>전북지역본부 부안지사 수자원관리부</t>
    <phoneticPr fontId="2" type="noConversion"/>
  </si>
  <si>
    <t>정명우</t>
    <phoneticPr fontId="2" type="noConversion"/>
  </si>
  <si>
    <t>063-580-1040</t>
    <phoneticPr fontId="2" type="noConversion"/>
  </si>
  <si>
    <t>2021년 농업기반시설 설치사업 세부설계 용역</t>
    <phoneticPr fontId="2" type="noConversion"/>
  </si>
  <si>
    <t>경북지역본부 포항울릉지사 수자원관리부</t>
    <phoneticPr fontId="2" type="noConversion"/>
  </si>
  <si>
    <t>배대현</t>
    <phoneticPr fontId="2" type="noConversion"/>
  </si>
  <si>
    <t>054-720-7018</t>
    <phoneticPr fontId="2" type="noConversion"/>
  </si>
  <si>
    <t>고삼(장계)지구 태양광발전소 등 8개소 전기안전관리대행</t>
    <phoneticPr fontId="2" type="noConversion"/>
  </si>
  <si>
    <t>경기지역본부 안성지사 수자원관리부</t>
    <phoneticPr fontId="2" type="noConversion"/>
  </si>
  <si>
    <t>박호준</t>
    <phoneticPr fontId="2" type="noConversion"/>
  </si>
  <si>
    <t>031-678-3560</t>
    <phoneticPr fontId="2" type="noConversion"/>
  </si>
  <si>
    <t>방축지구 배수개선사업 폐기물처리용역</t>
    <phoneticPr fontId="2" type="noConversion"/>
  </si>
  <si>
    <t>충남지역본부 논산지사 지역개발부</t>
    <phoneticPr fontId="2" type="noConversion"/>
  </si>
  <si>
    <t>김동현</t>
    <phoneticPr fontId="2" type="noConversion"/>
  </si>
  <si>
    <t>041-730-2142</t>
    <phoneticPr fontId="2" type="noConversion"/>
  </si>
  <si>
    <t>동강지구 개보수사업 폐기물처리 용역</t>
    <phoneticPr fontId="2" type="noConversion"/>
  </si>
  <si>
    <t>충남지역본부 청양지사 지역개발부</t>
    <phoneticPr fontId="2" type="noConversion"/>
  </si>
  <si>
    <t>김순동</t>
    <phoneticPr fontId="2" type="noConversion"/>
  </si>
  <si>
    <t>041-940-1783</t>
    <phoneticPr fontId="2" type="noConversion"/>
  </si>
  <si>
    <t>중산지구 개보수사업 폐기물처리 용역</t>
    <phoneticPr fontId="2" type="noConversion"/>
  </si>
  <si>
    <t>바이오첨단농업복합단지 지원센터 건축기획</t>
    <phoneticPr fontId="2" type="noConversion"/>
  </si>
  <si>
    <t>충북지역본부 지역특화사업단</t>
    <phoneticPr fontId="2" type="noConversion"/>
  </si>
  <si>
    <t>이윤성</t>
    <phoneticPr fontId="2" type="noConversion"/>
  </si>
  <si>
    <t>043-290-3496</t>
    <phoneticPr fontId="2" type="noConversion"/>
  </si>
  <si>
    <t>하의지구 용배수로 수리시설개보수사업 폐기물처리 용역</t>
    <phoneticPr fontId="2" type="noConversion"/>
  </si>
  <si>
    <t>박상진</t>
    <phoneticPr fontId="2" type="noConversion"/>
  </si>
  <si>
    <t>061-260-5570</t>
    <phoneticPr fontId="2" type="noConversion"/>
  </si>
  <si>
    <t>수륜면 농촌중심지활성화사업 소방감리용역</t>
    <phoneticPr fontId="2" type="noConversion"/>
  </si>
  <si>
    <t>경북지역본부 성주지사 수자원관리부</t>
    <phoneticPr fontId="2" type="noConversion"/>
  </si>
  <si>
    <t>이창연</t>
    <phoneticPr fontId="2" type="noConversion"/>
  </si>
  <si>
    <t>054-930-0751</t>
    <phoneticPr fontId="2" type="noConversion"/>
  </si>
  <si>
    <t>해남 남천지구 경지정리사업 측량용역 발주</t>
    <phoneticPr fontId="2" type="noConversion"/>
  </si>
  <si>
    <t>전남지역본부 사업계획부</t>
    <phoneticPr fontId="2" type="noConversion"/>
  </si>
  <si>
    <t>김민우</t>
    <phoneticPr fontId="2" type="noConversion"/>
  </si>
  <si>
    <t>062-958-2406</t>
    <phoneticPr fontId="2" type="noConversion"/>
  </si>
  <si>
    <t>구룡지구 지표수 보강개발사업 폐기물처리용역</t>
    <phoneticPr fontId="2" type="noConversion"/>
  </si>
  <si>
    <t>충남지역본부 아산지사 수자원관리부</t>
    <phoneticPr fontId="2" type="noConversion"/>
  </si>
  <si>
    <t>박상용</t>
    <phoneticPr fontId="2" type="noConversion"/>
  </si>
  <si>
    <t>041-539-7152</t>
    <phoneticPr fontId="2" type="noConversion"/>
  </si>
  <si>
    <t>일리지구 수리시설개보수사업 폐기물처리용역</t>
    <phoneticPr fontId="2" type="noConversion"/>
  </si>
  <si>
    <t>전북지역본부 정읍지사 수자원관리부</t>
    <phoneticPr fontId="2" type="noConversion"/>
  </si>
  <si>
    <t>송낙수</t>
    <phoneticPr fontId="2" type="noConversion"/>
  </si>
  <si>
    <t>063-530-0353</t>
    <phoneticPr fontId="2" type="noConversion"/>
  </si>
  <si>
    <t>남면 기초생활거점육성사업 정밀안전진단 용역</t>
    <phoneticPr fontId="2" type="noConversion"/>
  </si>
  <si>
    <t>백인술</t>
    <phoneticPr fontId="2" type="noConversion"/>
  </si>
  <si>
    <t>061-390-8641</t>
    <phoneticPr fontId="2" type="noConversion"/>
  </si>
  <si>
    <t>상삼리 마을만들기사업 지역역량강화</t>
    <phoneticPr fontId="2" type="noConversion"/>
  </si>
  <si>
    <t>충북지역본부 옥천영동지사 지역개발부</t>
    <phoneticPr fontId="2" type="noConversion"/>
  </si>
  <si>
    <t>김태정</t>
    <phoneticPr fontId="2" type="noConversion"/>
  </si>
  <si>
    <t>043-730-2559</t>
    <phoneticPr fontId="2" type="noConversion"/>
  </si>
  <si>
    <t>장성읍 맑은물 푸른농촌가꾸기사업 세부설계 용역</t>
    <phoneticPr fontId="2" type="noConversion"/>
  </si>
  <si>
    <t>송호배수장 호우피해복구사업 폐기물처리용역</t>
    <phoneticPr fontId="2" type="noConversion"/>
  </si>
  <si>
    <t>신현주</t>
    <phoneticPr fontId="2" type="noConversion"/>
  </si>
  <si>
    <t>043-730-2572</t>
    <phoneticPr fontId="2" type="noConversion"/>
  </si>
  <si>
    <t>농소면 농촌중심지활성화사업 건축감리 용역</t>
    <phoneticPr fontId="2" type="noConversion"/>
  </si>
  <si>
    <t>신규</t>
    <phoneticPr fontId="2" type="noConversion"/>
  </si>
  <si>
    <t>경북지역본부 구미김천지사 수자원관리부</t>
    <phoneticPr fontId="2" type="noConversion"/>
  </si>
  <si>
    <t>김기현</t>
    <phoneticPr fontId="2" type="noConversion"/>
  </si>
  <si>
    <t>054-712-3424</t>
    <phoneticPr fontId="2" type="noConversion"/>
  </si>
  <si>
    <t>신옥마을만들기자율개발사업 건설폐기물처리용역</t>
    <phoneticPr fontId="2" type="noConversion"/>
  </si>
  <si>
    <t>송형식</t>
    <phoneticPr fontId="2" type="noConversion"/>
  </si>
  <si>
    <t>061-330-9584</t>
    <phoneticPr fontId="2" type="noConversion"/>
  </si>
  <si>
    <t>신옥마을만들기자율개발사업 지정폐기물해체 및 처리용역</t>
    <phoneticPr fontId="2" type="noConversion"/>
  </si>
  <si>
    <t>영동 아열대온실조성사업 소방감리</t>
    <phoneticPr fontId="2" type="noConversion"/>
  </si>
  <si>
    <t>충북지역본부 지역특화사업단</t>
    <phoneticPr fontId="2" type="noConversion"/>
  </si>
  <si>
    <t>이윤성</t>
    <phoneticPr fontId="2" type="noConversion"/>
  </si>
  <si>
    <t>043-290-3496</t>
    <phoneticPr fontId="2" type="noConversion"/>
  </si>
  <si>
    <t>계남면 농촌중심지활성화사업 백화마당 BF본인증 용역</t>
    <phoneticPr fontId="2" type="noConversion"/>
  </si>
  <si>
    <t>캠프 모빌 환경오염정화 용역</t>
    <phoneticPr fontId="2" type="noConversion"/>
  </si>
  <si>
    <t>본사 환경지질처</t>
    <phoneticPr fontId="2" type="noConversion"/>
  </si>
  <si>
    <t>김은진</t>
    <phoneticPr fontId="2" type="noConversion"/>
  </si>
  <si>
    <t>061-338-5785</t>
    <phoneticPr fontId="2" type="noConversion"/>
  </si>
  <si>
    <t>괴산 노지스마트농업 통합 플랫폼 구축</t>
    <phoneticPr fontId="2" type="noConversion"/>
  </si>
  <si>
    <t>043-290-3496</t>
    <phoneticPr fontId="2" type="noConversion"/>
  </si>
  <si>
    <t>경북본부 농촌용수 수질자동측정망 제조구매설치</t>
    <phoneticPr fontId="2" type="noConversion"/>
  </si>
  <si>
    <t>경북지역본부 지질환경부</t>
    <phoneticPr fontId="2" type="noConversion"/>
  </si>
  <si>
    <t>최선희</t>
    <phoneticPr fontId="2" type="noConversion"/>
  </si>
  <si>
    <t>053-320-4867</t>
    <phoneticPr fontId="2" type="noConversion"/>
  </si>
  <si>
    <t>인흥지 주변부지 지구단위계획수립 용역</t>
    <phoneticPr fontId="2" type="noConversion"/>
  </si>
  <si>
    <t>강원지역본부 그린뉴딜부</t>
    <phoneticPr fontId="2" type="noConversion"/>
  </si>
  <si>
    <t>박창섭</t>
    <phoneticPr fontId="2" type="noConversion"/>
  </si>
  <si>
    <t>032-240-9686</t>
    <phoneticPr fontId="2" type="noConversion"/>
  </si>
  <si>
    <t>가평읍 농촌중심지활성화사업 기본 및 실시설계 용역</t>
    <phoneticPr fontId="2" type="noConversion"/>
  </si>
  <si>
    <t>경기지역본부 사업관리부</t>
    <phoneticPr fontId="2" type="noConversion"/>
  </si>
  <si>
    <t>이아라</t>
    <phoneticPr fontId="2" type="noConversion"/>
  </si>
  <si>
    <t>031-250-3059</t>
    <phoneticPr fontId="2" type="noConversion"/>
  </si>
  <si>
    <t>후진광진항 어촌뉴딜300 세부설계</t>
    <phoneticPr fontId="2" type="noConversion"/>
  </si>
  <si>
    <t>전종필</t>
    <phoneticPr fontId="2" type="noConversion"/>
  </si>
  <si>
    <t>033-650-3251</t>
    <phoneticPr fontId="2" type="noConversion"/>
  </si>
  <si>
    <t>보은읍 농촌중심지활성화사업 지역역량강화용역</t>
    <phoneticPr fontId="2" type="noConversion"/>
  </si>
  <si>
    <t>충북지역본부 보은지사 지역개발부</t>
    <phoneticPr fontId="2" type="noConversion"/>
  </si>
  <si>
    <t>신대섭</t>
    <phoneticPr fontId="2" type="noConversion"/>
  </si>
  <si>
    <t>043-540-2551</t>
    <phoneticPr fontId="2" type="noConversion"/>
  </si>
  <si>
    <t>서호-고색2지구 지구단위계획(변경) 결정 용역</t>
    <phoneticPr fontId="2" type="noConversion"/>
  </si>
  <si>
    <t>토지개발사업단 토지개발부</t>
    <phoneticPr fontId="2" type="noConversion"/>
  </si>
  <si>
    <t>이재준</t>
    <phoneticPr fontId="2" type="noConversion"/>
  </si>
  <si>
    <t>031-299-7821</t>
    <phoneticPr fontId="2" type="noConversion"/>
  </si>
  <si>
    <t>왕포작당 항만분야 기본및실시설계용역</t>
    <phoneticPr fontId="2" type="noConversion"/>
  </si>
  <si>
    <t>서래포구 항만분야 기본및실시설계용역</t>
    <phoneticPr fontId="2" type="noConversion"/>
  </si>
  <si>
    <r>
      <t>2</t>
    </r>
    <r>
      <rPr>
        <sz val="11"/>
        <color rgb="FF000000"/>
        <rFont val="돋움"/>
        <family val="3"/>
        <charset val="129"/>
      </rPr>
      <t>021년 농촌관광 등급결정 현장심사 용역</t>
    </r>
    <phoneticPr fontId="2" type="noConversion"/>
  </si>
  <si>
    <t>농어촌자원개발원 농어촌평가부</t>
    <phoneticPr fontId="2" type="noConversion"/>
  </si>
  <si>
    <t>김민우</t>
    <phoneticPr fontId="2" type="noConversion"/>
  </si>
  <si>
    <r>
      <t>0</t>
    </r>
    <r>
      <rPr>
        <sz val="11"/>
        <color rgb="FF000000"/>
        <rFont val="돋움"/>
        <family val="3"/>
        <charset val="129"/>
      </rPr>
      <t>31-8084-9544</t>
    </r>
    <phoneticPr fontId="2" type="noConversion"/>
  </si>
  <si>
    <t>오가면 기초생활거점육성사업 지역역량강화용역</t>
    <phoneticPr fontId="2" type="noConversion"/>
  </si>
  <si>
    <t>김정국</t>
    <phoneticPr fontId="2" type="noConversion"/>
  </si>
  <si>
    <t>041-330-3572</t>
    <phoneticPr fontId="2" type="noConversion"/>
  </si>
  <si>
    <t>농어촌용수 및 농업생산기반시설 분야 기후변화 영향 취약성 평가 보완 및 2주기 실태조사 방법론 고도화</t>
    <phoneticPr fontId="2" type="noConversion"/>
  </si>
  <si>
    <t>본사 기반사업처 (기후변화대응부)</t>
    <phoneticPr fontId="2" type="noConversion"/>
  </si>
  <si>
    <t>송석호</t>
    <phoneticPr fontId="2" type="noConversion"/>
  </si>
  <si>
    <t>061-338-6562</t>
    <phoneticPr fontId="2" type="noConversion"/>
  </si>
  <si>
    <t>구좌권역 농업용수 누수율 모니터링 시스템 구축</t>
    <phoneticPr fontId="2" type="noConversion"/>
  </si>
  <si>
    <t>엄재연</t>
    <phoneticPr fontId="2" type="noConversion"/>
  </si>
  <si>
    <t>064-750-8806</t>
    <phoneticPr fontId="2" type="noConversion"/>
  </si>
  <si>
    <t>연산면 기초생활거점육성사업 지역역량강화 용역</t>
    <phoneticPr fontId="2" type="noConversion"/>
  </si>
  <si>
    <t>충남지역본부 논산지사 지역개발부</t>
    <phoneticPr fontId="2" type="noConversion"/>
  </si>
  <si>
    <t>박지혜</t>
    <phoneticPr fontId="2" type="noConversion"/>
  </si>
  <si>
    <t>041-730-2146</t>
    <phoneticPr fontId="2" type="noConversion"/>
  </si>
  <si>
    <t>공덕면 기초생활거점조성사업 지역역량강화</t>
    <phoneticPr fontId="2" type="noConversion"/>
  </si>
  <si>
    <t>전북지역본부 동진지사 지역개발부</t>
    <phoneticPr fontId="2" type="noConversion"/>
  </si>
  <si>
    <t>김근호</t>
    <phoneticPr fontId="2" type="noConversion"/>
  </si>
  <si>
    <t>063-540-1176</t>
    <phoneticPr fontId="2" type="noConversion"/>
  </si>
  <si>
    <t>석호항 어촌뉴딜 300사업 지역역량강화용역</t>
    <phoneticPr fontId="2" type="noConversion"/>
  </si>
  <si>
    <t>경북지역본부 영덕울진지사 지역개발부</t>
    <phoneticPr fontId="2" type="noConversion"/>
  </si>
  <si>
    <t>김태어</t>
    <phoneticPr fontId="2" type="noConversion"/>
  </si>
  <si>
    <t>054-730-5075</t>
    <phoneticPr fontId="2" type="noConversion"/>
  </si>
  <si>
    <t>홍동면 기초생활거점조성사업 지역역량강화용역</t>
    <phoneticPr fontId="2" type="noConversion"/>
  </si>
  <si>
    <t>충남지역본부 홍성지사 지역개발부</t>
    <phoneticPr fontId="2" type="noConversion"/>
  </si>
  <si>
    <t>김민태</t>
    <phoneticPr fontId="2" type="noConversion"/>
  </si>
  <si>
    <t>041-630-5740</t>
    <phoneticPr fontId="2" type="noConversion"/>
  </si>
  <si>
    <t>죽도항 어촌뉴딜 지역역량강화(S/W) 용역</t>
    <phoneticPr fontId="2" type="noConversion"/>
  </si>
  <si>
    <t>배문식</t>
    <phoneticPr fontId="2" type="noConversion"/>
  </si>
  <si>
    <t>041-630-5739</t>
    <phoneticPr fontId="2" type="noConversion"/>
  </si>
  <si>
    <t>바이오첨단농업복합단지 지원센터 설계</t>
    <phoneticPr fontId="2" type="noConversion"/>
  </si>
  <si>
    <t>충북지역본부 지역특화사업단</t>
    <phoneticPr fontId="2" type="noConversion"/>
  </si>
  <si>
    <t>이윤성</t>
    <phoneticPr fontId="2" type="noConversion"/>
  </si>
  <si>
    <t>043-290-3496</t>
    <phoneticPr fontId="2" type="noConversion"/>
  </si>
  <si>
    <t>금산1지구 수리시설개보수사업 폐기물처리용역</t>
    <phoneticPr fontId="2" type="noConversion"/>
  </si>
  <si>
    <t>충남지역본부 세종대전금산지사 지역개발부</t>
    <phoneticPr fontId="2" type="noConversion"/>
  </si>
  <si>
    <t>허현진</t>
    <phoneticPr fontId="2" type="noConversion"/>
  </si>
  <si>
    <t>044-860-3340</t>
    <phoneticPr fontId="2" type="noConversion"/>
  </si>
  <si>
    <t>영산강Ⅲ-1지구 성산2공구 분할측량 용역</t>
    <phoneticPr fontId="2" type="noConversion"/>
  </si>
  <si>
    <t>영산강사업단 공무부</t>
    <phoneticPr fontId="2" type="noConversion"/>
  </si>
  <si>
    <t>신길채</t>
    <phoneticPr fontId="2" type="noConversion"/>
  </si>
  <si>
    <t>061-270-6480</t>
    <phoneticPr fontId="2" type="noConversion"/>
  </si>
  <si>
    <t>내죽지구 수리시설개보수사업 건설폐기물처리 용역</t>
    <phoneticPr fontId="2" type="noConversion"/>
  </si>
  <si>
    <t>경북지역본부 영주봉화지사 지역개발부</t>
    <phoneticPr fontId="2" type="noConversion"/>
  </si>
  <si>
    <t>김용길</t>
    <phoneticPr fontId="2" type="noConversion"/>
  </si>
  <si>
    <t>054-639-5041</t>
    <phoneticPr fontId="2" type="noConversion"/>
  </si>
  <si>
    <t>마지2지구 수리시설개보수사업 폐기물 용역</t>
    <phoneticPr fontId="2" type="noConversion"/>
  </si>
  <si>
    <t>경기지역본부 파주지사 지역개발부</t>
    <phoneticPr fontId="2" type="noConversion"/>
  </si>
  <si>
    <t>김동환</t>
    <phoneticPr fontId="2" type="noConversion"/>
  </si>
  <si>
    <t>031-950-3241</t>
    <phoneticPr fontId="2" type="noConversion"/>
  </si>
  <si>
    <t>화옹지구 7공구 토취장개발사업 사후환경영향조사 용역</t>
    <phoneticPr fontId="2" type="noConversion"/>
  </si>
  <si>
    <t>본사 환경지질처</t>
    <phoneticPr fontId="2" type="noConversion"/>
  </si>
  <si>
    <t>이의행</t>
    <phoneticPr fontId="2" type="noConversion"/>
  </si>
  <si>
    <t>061-338-5825</t>
    <phoneticPr fontId="2" type="noConversion"/>
  </si>
  <si>
    <t>함덕지구 다목적농촌용수 폐기물처리 용역</t>
    <phoneticPr fontId="2" type="noConversion"/>
  </si>
  <si>
    <t>제주지역본부 사업관리부</t>
    <phoneticPr fontId="2" type="noConversion"/>
  </si>
  <si>
    <t>신상효</t>
    <phoneticPr fontId="2" type="noConversion"/>
  </si>
  <si>
    <t>064-784-4883</t>
    <phoneticPr fontId="2" type="noConversion"/>
  </si>
  <si>
    <t>백석지구 수리시설개보수사업 폐기물처리용역</t>
    <phoneticPr fontId="2" type="noConversion"/>
  </si>
  <si>
    <t>전북지역본부 군산지사 수자원관리부</t>
    <phoneticPr fontId="2" type="noConversion"/>
  </si>
  <si>
    <t>소형석</t>
    <phoneticPr fontId="2" type="noConversion"/>
  </si>
  <si>
    <t>063-440-5827</t>
    <phoneticPr fontId="2" type="noConversion"/>
  </si>
  <si>
    <t>예산군 소규모수도시설 사후관리용역</t>
    <phoneticPr fontId="2" type="noConversion"/>
  </si>
  <si>
    <t>충남지역본부 환경지질부</t>
    <phoneticPr fontId="2" type="noConversion"/>
  </si>
  <si>
    <t>성낙현</t>
    <phoneticPr fontId="2" type="noConversion"/>
  </si>
  <si>
    <t>042-480-0357</t>
    <phoneticPr fontId="2" type="noConversion"/>
  </si>
  <si>
    <t xml:space="preserve">수리시설 감시원 재해보험 </t>
    <phoneticPr fontId="2" type="noConversion"/>
  </si>
  <si>
    <t>경북지역본부 수자원관리부</t>
    <phoneticPr fontId="2" type="noConversion"/>
  </si>
  <si>
    <t>정원철</t>
    <phoneticPr fontId="2" type="noConversion"/>
  </si>
  <si>
    <t>053-320-0781</t>
    <phoneticPr fontId="2" type="noConversion"/>
  </si>
  <si>
    <t>지정면 기초생활거점육성사업 지역역량강화용역</t>
    <phoneticPr fontId="2" type="noConversion"/>
  </si>
  <si>
    <t>경남지역본부 의령지사 지역개발부</t>
    <phoneticPr fontId="2" type="noConversion"/>
  </si>
  <si>
    <t>김민규</t>
    <phoneticPr fontId="2" type="noConversion"/>
  </si>
  <si>
    <t>055-570-6030</t>
    <phoneticPr fontId="2" type="noConversion"/>
  </si>
  <si>
    <t>벽제지구 수리시설개보수사업 건설폐기물처리 용역</t>
    <phoneticPr fontId="2" type="noConversion"/>
  </si>
  <si>
    <t>경기지역본부 고양지사 수자원관리부</t>
    <phoneticPr fontId="2" type="noConversion"/>
  </si>
  <si>
    <t>이참범</t>
    <phoneticPr fontId="2" type="noConversion"/>
  </si>
  <si>
    <t>031-929-9432</t>
    <phoneticPr fontId="2" type="noConversion"/>
  </si>
  <si>
    <t>속리산면 농촌중심지활성화사업 지역역량강화용역</t>
    <phoneticPr fontId="2" type="noConversion"/>
  </si>
  <si>
    <t>민준기</t>
    <phoneticPr fontId="2" type="noConversion"/>
  </si>
  <si>
    <t>043-540-2553</t>
    <phoneticPr fontId="2" type="noConversion"/>
  </si>
  <si>
    <t>예안면 농촌중심지활성화사업</t>
    <phoneticPr fontId="2" type="noConversion"/>
  </si>
  <si>
    <t>신암면 기초생활거점육성사업 지역역량강화용역</t>
    <phoneticPr fontId="2" type="noConversion"/>
  </si>
  <si>
    <t>충남지역본부 예산지사 지역개발부</t>
    <phoneticPr fontId="2" type="noConversion"/>
  </si>
  <si>
    <t>이연희</t>
    <phoneticPr fontId="2" type="noConversion"/>
  </si>
  <si>
    <t>041-330-3517</t>
    <phoneticPr fontId="2" type="noConversion"/>
  </si>
  <si>
    <t>내동고을 농촌다움복원사업 지역역량강화 용역</t>
    <phoneticPr fontId="2" type="noConversion"/>
  </si>
  <si>
    <t>서림지구 다목적농촌용수 폐기물처리 용역</t>
    <phoneticPr fontId="2" type="noConversion"/>
  </si>
  <si>
    <t>고천석</t>
    <phoneticPr fontId="2" type="noConversion"/>
  </si>
  <si>
    <t>064-750-8842</t>
    <phoneticPr fontId="2" type="noConversion"/>
  </si>
  <si>
    <t>증석지구 수리시설개보수사업 폐기물처리용역</t>
    <phoneticPr fontId="2" type="noConversion"/>
  </si>
  <si>
    <t>강윤식</t>
    <phoneticPr fontId="2" type="noConversion"/>
  </si>
  <si>
    <t>063-440-5814</t>
    <phoneticPr fontId="2" type="noConversion"/>
  </si>
  <si>
    <t>석보면 농촌중심지활성화사업 건설폐기물처리 용역</t>
    <phoneticPr fontId="2" type="noConversion"/>
  </si>
  <si>
    <t>경북지역본부 청송영양지사 수자원관리부</t>
    <phoneticPr fontId="2" type="noConversion"/>
  </si>
  <si>
    <t>신정호</t>
    <phoneticPr fontId="2" type="noConversion"/>
  </si>
  <si>
    <t>054-870-0533</t>
    <phoneticPr fontId="2" type="noConversion"/>
  </si>
  <si>
    <t>농업농촌분야 기후변화 영향 취약성 검증 및 통합평가</t>
    <phoneticPr fontId="2" type="noConversion"/>
  </si>
  <si>
    <t>송석호</t>
    <phoneticPr fontId="2" type="noConversion"/>
  </si>
  <si>
    <t>061-338-6562</t>
    <phoneticPr fontId="2" type="noConversion"/>
  </si>
  <si>
    <t>지포지구 수리시설개보수사업 폐기물처리용역</t>
    <phoneticPr fontId="2" type="noConversion"/>
  </si>
  <si>
    <t>강원지역본부 철원지사 지역개발부</t>
    <phoneticPr fontId="2" type="noConversion"/>
  </si>
  <si>
    <t>김은억</t>
    <phoneticPr fontId="2" type="noConversion"/>
  </si>
  <si>
    <t>033-450-1371</t>
    <phoneticPr fontId="2" type="noConversion"/>
  </si>
  <si>
    <t>연제지구 수리시설개보수사업 폐기물처리용역</t>
    <phoneticPr fontId="2" type="noConversion"/>
  </si>
  <si>
    <t>이현준</t>
    <phoneticPr fontId="2" type="noConversion"/>
  </si>
  <si>
    <t>063-440-5816</t>
    <phoneticPr fontId="2" type="noConversion"/>
  </si>
  <si>
    <t>부안읍 농촌중심지활성화사업 기본계획 수립 용역</t>
    <phoneticPr fontId="2" type="noConversion"/>
  </si>
  <si>
    <t>김선화</t>
    <phoneticPr fontId="2" type="noConversion"/>
  </si>
  <si>
    <t>063-239-2096</t>
    <phoneticPr fontId="2" type="noConversion"/>
  </si>
  <si>
    <t>2021년 농업용수 수질측정망조사 용역</t>
    <phoneticPr fontId="2" type="noConversion"/>
  </si>
  <si>
    <t>전남지역본부 환경지질부</t>
    <phoneticPr fontId="2" type="noConversion"/>
  </si>
  <si>
    <t>성하영</t>
    <phoneticPr fontId="2" type="noConversion"/>
  </si>
  <si>
    <t>062-958-2662</t>
    <phoneticPr fontId="2" type="noConversion"/>
  </si>
  <si>
    <t>21년 거제시 지역역량강화사업 용역</t>
    <phoneticPr fontId="2" type="noConversion"/>
  </si>
  <si>
    <t>고양영상밸리 및 일산테크노밸리 대체시설 설치사업 건설폐기물처리 용역</t>
    <phoneticPr fontId="2" type="noConversion"/>
  </si>
  <si>
    <t>한건용</t>
    <phoneticPr fontId="2" type="noConversion"/>
  </si>
  <si>
    <t>031-929-9468</t>
    <phoneticPr fontId="2" type="noConversion"/>
  </si>
  <si>
    <t>산서지구 수리시설개보수사업 폐기물처리 용역</t>
    <phoneticPr fontId="2" type="noConversion"/>
  </si>
  <si>
    <t>김용석</t>
    <phoneticPr fontId="2" type="noConversion"/>
  </si>
  <si>
    <t>055-580-0361</t>
    <phoneticPr fontId="2" type="noConversion"/>
  </si>
  <si>
    <t>횡성읍 농촌중심지활성화사업 세부설계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</si>
  <si>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</si>
  <si>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</si>
  <si>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</si>
  <si>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조연지구 대구획경지정리사업 건설폐기물처리용역</t>
    <phoneticPr fontId="2" type="noConversion"/>
  </si>
  <si>
    <t>강원지역본부 홍천춘천지사 수자원관리부</t>
    <phoneticPr fontId="2" type="noConversion"/>
  </si>
  <si>
    <t>이상용</t>
    <phoneticPr fontId="2" type="noConversion"/>
  </si>
  <si>
    <t>033-430-9544</t>
    <phoneticPr fontId="2" type="noConversion"/>
  </si>
  <si>
    <t>성읍지구 농촌용수개발사업 사후환경영향조사 용역</t>
    <phoneticPr fontId="2" type="noConversion"/>
  </si>
  <si>
    <t>구좌권역 자동화시스템 유지관리</t>
    <phoneticPr fontId="2" type="noConversion"/>
  </si>
  <si>
    <t>제주지역본부 지하수지질부</t>
    <phoneticPr fontId="2" type="noConversion"/>
  </si>
  <si>
    <t>엄재연</t>
    <phoneticPr fontId="2" type="noConversion"/>
  </si>
  <si>
    <t>064-750-8806</t>
    <phoneticPr fontId="2" type="noConversion"/>
  </si>
  <si>
    <t>개천면 기초생활거점육성사업 지역역량강화사업 용역</t>
    <phoneticPr fontId="2" type="noConversion"/>
  </si>
  <si>
    <t>김성훈</t>
    <phoneticPr fontId="2" type="noConversion"/>
  </si>
  <si>
    <t>055-670-7044</t>
    <phoneticPr fontId="2" type="noConversion"/>
  </si>
  <si>
    <t xml:space="preserve">농업용수 수질측정망 현장수질조사 </t>
    <phoneticPr fontId="2" type="noConversion"/>
  </si>
  <si>
    <t>경북지역본부 지질환경부</t>
    <phoneticPr fontId="2" type="noConversion"/>
  </si>
  <si>
    <t>최선희</t>
    <phoneticPr fontId="2" type="noConversion"/>
  </si>
  <si>
    <t>053-320-4867</t>
    <phoneticPr fontId="2" type="noConversion"/>
  </si>
  <si>
    <t>장산지구 수리시설개보수사업 폐기물처리용역</t>
    <phoneticPr fontId="2" type="noConversion"/>
  </si>
  <si>
    <t>전북지역본부 군산지사 수자원관리부</t>
    <phoneticPr fontId="2" type="noConversion"/>
  </si>
  <si>
    <t>박희영</t>
    <phoneticPr fontId="2" type="noConversion"/>
  </si>
  <si>
    <t>063-440-5813</t>
    <phoneticPr fontId="2" type="noConversion"/>
  </si>
  <si>
    <t>홍정지구 배수개선사업 건설폐기물 처리용역</t>
    <phoneticPr fontId="2" type="noConversion"/>
  </si>
  <si>
    <t>경남지역본부 진주산청지사 지역개발부</t>
    <phoneticPr fontId="2" type="noConversion"/>
  </si>
  <si>
    <t>임재영</t>
    <phoneticPr fontId="2" type="noConversion"/>
  </si>
  <si>
    <t>055-760-2579</t>
    <phoneticPr fontId="2" type="noConversion"/>
  </si>
  <si>
    <t>내북면 농촌중심지활성화사업 지역역량강화용역</t>
    <phoneticPr fontId="2" type="noConversion"/>
  </si>
  <si>
    <t>김학용</t>
    <phoneticPr fontId="2" type="noConversion"/>
  </si>
  <si>
    <t>043-540-2530</t>
    <phoneticPr fontId="2" type="noConversion"/>
  </si>
  <si>
    <t>황청하도지구 수리시설개보수사업 폐기물처리용역</t>
    <phoneticPr fontId="2" type="noConversion"/>
  </si>
  <si>
    <t>경기지역본부 강화옹진지사 지역개발부</t>
    <phoneticPr fontId="2" type="noConversion"/>
  </si>
  <si>
    <t>김종만</t>
    <phoneticPr fontId="2" type="noConversion"/>
  </si>
  <si>
    <t>032-930-2523</t>
    <phoneticPr fontId="2" type="noConversion"/>
  </si>
  <si>
    <t>오가면 기초생활거점육성사업 세부설계용역</t>
    <phoneticPr fontId="2" type="noConversion"/>
  </si>
  <si>
    <t>충남지역본부 예산지사 지역개발부</t>
    <phoneticPr fontId="2" type="noConversion"/>
  </si>
  <si>
    <t>김종봉</t>
    <phoneticPr fontId="2" type="noConversion"/>
  </si>
  <si>
    <t>041-330-3580</t>
    <phoneticPr fontId="2" type="noConversion"/>
  </si>
  <si>
    <t>사석리 마을만들기사업 지역역량강화 용역</t>
    <phoneticPr fontId="2" type="noConversion"/>
  </si>
  <si>
    <t>김우중</t>
    <phoneticPr fontId="2" type="noConversion"/>
  </si>
  <si>
    <t>041-330-3545</t>
    <phoneticPr fontId="2" type="noConversion"/>
  </si>
  <si>
    <t>옹포지구 농촌용수개발사업 사후환경영향조사 용역</t>
    <phoneticPr fontId="2" type="noConversion"/>
  </si>
  <si>
    <t>본사 환경지질처</t>
    <phoneticPr fontId="2" type="noConversion"/>
  </si>
  <si>
    <t>이의행</t>
    <phoneticPr fontId="2" type="noConversion"/>
  </si>
  <si>
    <t>061-338-5825</t>
    <phoneticPr fontId="2" type="noConversion"/>
  </si>
  <si>
    <t>도농교류협력사업 농촌체험 프로그램 운영ㆍ정산 및 보완ㆍ관리 용역</t>
    <phoneticPr fontId="2" type="noConversion"/>
  </si>
  <si>
    <t>농어촌자원개발원 도농교류부</t>
    <phoneticPr fontId="2" type="noConversion"/>
  </si>
  <si>
    <t>유영선</t>
    <phoneticPr fontId="2" type="noConversion"/>
  </si>
  <si>
    <t>031-8084-9518</t>
    <phoneticPr fontId="2" type="noConversion"/>
  </si>
  <si>
    <t>동강면 기초생활거점조성사업 세부설계용역</t>
    <phoneticPr fontId="2" type="noConversion"/>
  </si>
  <si>
    <t>전남지역본부 나주지사 지역개발부</t>
    <phoneticPr fontId="2" type="noConversion"/>
  </si>
  <si>
    <t>김보미</t>
    <phoneticPr fontId="2" type="noConversion"/>
  </si>
  <si>
    <t>061-330-9572</t>
    <phoneticPr fontId="2" type="noConversion"/>
  </si>
  <si>
    <t>신암면 기초생활거점육성사업 세부설계용역</t>
    <phoneticPr fontId="2" type="noConversion"/>
  </si>
  <si>
    <t>김종봉</t>
    <phoneticPr fontId="2" type="noConversion"/>
  </si>
  <si>
    <t>041-330-3580</t>
    <phoneticPr fontId="2" type="noConversion"/>
  </si>
  <si>
    <t>신림면 기초생활거점사업 기본계획 수립 용역</t>
    <phoneticPr fontId="2" type="noConversion"/>
  </si>
  <si>
    <t>김선화</t>
    <phoneticPr fontId="2" type="noConversion"/>
  </si>
  <si>
    <t>063-239-2096</t>
    <phoneticPr fontId="2" type="noConversion"/>
  </si>
  <si>
    <t>백산면 기초생활거점사업 기본계획 수립 용역</t>
    <phoneticPr fontId="2" type="noConversion"/>
  </si>
  <si>
    <t>진봉면  기초생활거점사업 기본계획 수립 용역</t>
    <phoneticPr fontId="2" type="noConversion"/>
  </si>
  <si>
    <t>송동면 기초생활거점사업 기본계획 수립 용역</t>
    <phoneticPr fontId="2" type="noConversion"/>
  </si>
  <si>
    <t>행안면  기초생활거점사업 기본계획 수립 용역</t>
    <phoneticPr fontId="2" type="noConversion"/>
  </si>
  <si>
    <t>구이면  기초생활거점사업 기본계획 수립 용역</t>
    <phoneticPr fontId="2" type="noConversion"/>
  </si>
  <si>
    <t>전북지역본부 농어촌개발부</t>
    <phoneticPr fontId="2" type="noConversion"/>
  </si>
  <si>
    <t>김선화</t>
    <phoneticPr fontId="2" type="noConversion"/>
  </si>
  <si>
    <t>063-239-2096</t>
    <phoneticPr fontId="2" type="noConversion"/>
  </si>
  <si>
    <t>비봉면  기초생활거점사업 기본계획 수립 용역</t>
    <phoneticPr fontId="2" type="noConversion"/>
  </si>
  <si>
    <r>
      <t>2021년 고등학생 농업</t>
    </r>
    <r>
      <rPr>
        <sz val="11"/>
        <color rgb="FF000000"/>
        <rFont val="맑은 고딕"/>
        <family val="3"/>
        <charset val="129"/>
      </rPr>
      <t>·농촌분야</t>
    </r>
    <r>
      <rPr>
        <sz val="11"/>
        <color rgb="FF000000"/>
        <rFont val="돋움"/>
        <family val="3"/>
        <charset val="129"/>
      </rPr>
      <t xml:space="preserve"> 진로체험 프로그램 지원사업 용역</t>
    </r>
    <phoneticPr fontId="2" type="noConversion"/>
  </si>
  <si>
    <t>농어촌자원개발원 농어촌평가부</t>
    <phoneticPr fontId="2" type="noConversion"/>
  </si>
  <si>
    <t>이은경</t>
    <phoneticPr fontId="2" type="noConversion"/>
  </si>
  <si>
    <r>
      <t>0</t>
    </r>
    <r>
      <rPr>
        <sz val="11"/>
        <color rgb="FF000000"/>
        <rFont val="돋움"/>
        <family val="3"/>
        <charset val="129"/>
      </rPr>
      <t>31</t>
    </r>
    <r>
      <rPr>
        <sz val="11"/>
        <color rgb="FF000000"/>
        <rFont val="돋움"/>
        <family val="3"/>
        <charset val="129"/>
      </rPr>
      <t>-</t>
    </r>
    <r>
      <rPr>
        <sz val="11"/>
        <color rgb="FF000000"/>
        <rFont val="돋움"/>
        <family val="3"/>
        <charset val="129"/>
      </rPr>
      <t>8084</t>
    </r>
    <r>
      <rPr>
        <sz val="11"/>
        <color rgb="FF000000"/>
        <rFont val="돋움"/>
        <family val="3"/>
        <charset val="129"/>
      </rPr>
      <t>-</t>
    </r>
    <r>
      <rPr>
        <sz val="11"/>
        <color rgb="FF000000"/>
        <rFont val="돋움"/>
        <family val="3"/>
        <charset val="129"/>
      </rPr>
      <t>9545</t>
    </r>
    <phoneticPr fontId="2" type="noConversion"/>
  </si>
  <si>
    <t>유강4지구 대구획경지정리사업 환지업무용역</t>
    <phoneticPr fontId="2" type="noConversion"/>
  </si>
  <si>
    <t>전북지역본부 동진지사 지역개발부</t>
    <phoneticPr fontId="2" type="noConversion"/>
  </si>
  <si>
    <t>박정선</t>
    <phoneticPr fontId="2" type="noConversion"/>
  </si>
  <si>
    <t>063-540-1178</t>
    <phoneticPr fontId="2" type="noConversion"/>
  </si>
  <si>
    <t>구좌권역 농업용 지하수 영향조사 현장조사</t>
    <phoneticPr fontId="2" type="noConversion"/>
  </si>
  <si>
    <t>제주지역본부 지하수지질부</t>
    <phoneticPr fontId="2" type="noConversion"/>
  </si>
  <si>
    <t>엄재연</t>
    <phoneticPr fontId="2" type="noConversion"/>
  </si>
  <si>
    <t>064-750-8806</t>
    <phoneticPr fontId="2" type="noConversion"/>
  </si>
  <si>
    <t>아산시 지하수 기초현황조사 용역</t>
    <phoneticPr fontId="2" type="noConversion"/>
  </si>
  <si>
    <t>충남지역본부 환경지질부</t>
    <phoneticPr fontId="2" type="noConversion"/>
  </si>
  <si>
    <t>송양권</t>
    <phoneticPr fontId="2" type="noConversion"/>
  </si>
  <si>
    <t>042-480-0352</t>
    <phoneticPr fontId="2" type="noConversion"/>
  </si>
  <si>
    <t>20년 상주시군역량강화 용역</t>
    <phoneticPr fontId="2" type="noConversion"/>
  </si>
  <si>
    <t>경북지역본부 상주지사 지역개발부</t>
    <phoneticPr fontId="2" type="noConversion"/>
  </si>
  <si>
    <t>이상민</t>
    <phoneticPr fontId="2" type="noConversion"/>
  </si>
  <si>
    <t>054-531-3628</t>
    <phoneticPr fontId="2" type="noConversion"/>
  </si>
  <si>
    <t>백운지구 수원공 수리시설개보수사업 폐기물처리</t>
    <phoneticPr fontId="2" type="noConversion"/>
  </si>
  <si>
    <t>전남지역본부 순천광양여수지사 수자원관리부</t>
    <phoneticPr fontId="2" type="noConversion"/>
  </si>
  <si>
    <t>김종칠</t>
    <phoneticPr fontId="2" type="noConversion"/>
  </si>
  <si>
    <t>061-740-1150</t>
    <phoneticPr fontId="2" type="noConversion"/>
  </si>
  <si>
    <t>관기지구 수원공 수리시설개보수사업 폐기물처리</t>
    <phoneticPr fontId="2" type="noConversion"/>
  </si>
  <si>
    <t>김대연</t>
    <phoneticPr fontId="2" type="noConversion"/>
  </si>
  <si>
    <t>061-740-1151</t>
    <phoneticPr fontId="2" type="noConversion"/>
  </si>
  <si>
    <t>석곡어룡지구 수리시설개보수사업 폐기물처리용역</t>
    <phoneticPr fontId="2" type="noConversion"/>
  </si>
  <si>
    <t>충남지역본부 천안지사 지역개발부</t>
    <phoneticPr fontId="2" type="noConversion"/>
  </si>
  <si>
    <t>나기선</t>
    <phoneticPr fontId="2" type="noConversion"/>
  </si>
  <si>
    <t>041-539-7085</t>
    <phoneticPr fontId="2" type="noConversion"/>
  </si>
  <si>
    <t>곰소항 어촌뉴딜300사업 기본 및 실시설계(건축및일반토목)</t>
    <phoneticPr fontId="2" type="noConversion"/>
  </si>
  <si>
    <t>황시영</t>
    <phoneticPr fontId="2" type="noConversion"/>
  </si>
  <si>
    <t>063-239-2063</t>
    <phoneticPr fontId="2" type="noConversion"/>
  </si>
  <si>
    <t>모항항 어촌뉴딜300사업 기본 및 실시설계(건축및일반토목)</t>
    <phoneticPr fontId="2" type="noConversion"/>
  </si>
  <si>
    <t>광승항  어촌뉴딜300사업 기본 및 실시설계(건축및일반토목)</t>
    <phoneticPr fontId="2" type="noConversion"/>
  </si>
  <si>
    <t>장자도항  어촌뉴딜300사업 기본 및 실시설계(건축및일반토목)</t>
    <phoneticPr fontId="2" type="noConversion"/>
  </si>
  <si>
    <t>공덕면 기초생활거점조성사업 세부설계용역</t>
    <phoneticPr fontId="2" type="noConversion"/>
  </si>
  <si>
    <t>김근호</t>
    <phoneticPr fontId="2" type="noConversion"/>
  </si>
  <si>
    <t>063-540-1176</t>
    <phoneticPr fontId="2" type="noConversion"/>
  </si>
  <si>
    <t>영광 찰보리 신활력플러스 실시설계 용역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</si>
  <si>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</si>
  <si>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</si>
  <si>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062-3506574</t>
    <phoneticPr fontId="2" type="noConversion"/>
  </si>
  <si>
    <t>경북 상주 청년 농촌보금자리 조성사업 건축공사 감리용역</t>
    <phoneticPr fontId="2" type="noConversion"/>
  </si>
  <si>
    <t>신규</t>
    <phoneticPr fontId="2" type="noConversion"/>
  </si>
  <si>
    <t>경북지역본부 신성장사업추진단</t>
    <phoneticPr fontId="2" type="noConversion"/>
  </si>
  <si>
    <t>김지혁</t>
    <phoneticPr fontId="2" type="noConversion"/>
  </si>
  <si>
    <t>070-5030-5345</t>
    <phoneticPr fontId="2" type="noConversion"/>
  </si>
  <si>
    <t>황계지구 수리시설개보수사업 폐기물 운반·처리용역</t>
    <phoneticPr fontId="2" type="noConversion"/>
  </si>
  <si>
    <t>경북지역본부 구미김천지사 수자원관리부</t>
    <phoneticPr fontId="2" type="noConversion"/>
  </si>
  <si>
    <t>김형만</t>
    <phoneticPr fontId="2" type="noConversion"/>
  </si>
  <si>
    <t>054-712-3452</t>
    <phoneticPr fontId="2" type="noConversion"/>
  </si>
  <si>
    <t>백구3지구 대구획경지정리사업 환지업무용역</t>
    <phoneticPr fontId="2" type="noConversion"/>
  </si>
  <si>
    <t>전북지역본부 동진지사 지역개발부</t>
    <phoneticPr fontId="2" type="noConversion"/>
  </si>
  <si>
    <t>이윤항</t>
    <phoneticPr fontId="2" type="noConversion"/>
  </si>
  <si>
    <t>063-540-1173</t>
    <phoneticPr fontId="2" type="noConversion"/>
  </si>
  <si>
    <t>지정면 기초생활거점육성사업 세부설계용역</t>
    <phoneticPr fontId="2" type="noConversion"/>
  </si>
  <si>
    <t>경남지역본부 의령지사 지역개발부</t>
    <phoneticPr fontId="2" type="noConversion"/>
  </si>
  <si>
    <t>김민규</t>
    <phoneticPr fontId="2" type="noConversion"/>
  </si>
  <si>
    <t>055-570-6030</t>
    <phoneticPr fontId="2" type="noConversion"/>
  </si>
  <si>
    <t>기북면 기초생활거점조성사업 세부설계용역</t>
    <phoneticPr fontId="2" type="noConversion"/>
  </si>
  <si>
    <t>경북지역본부 포항울릉지사 수자원관리부</t>
    <phoneticPr fontId="2" type="noConversion"/>
  </si>
  <si>
    <t>박재완</t>
    <phoneticPr fontId="2" type="noConversion"/>
  </si>
  <si>
    <t>054-720-7014</t>
    <phoneticPr fontId="2" type="noConversion"/>
  </si>
  <si>
    <t>농업용수질측정망 수질현장조사 용역</t>
    <phoneticPr fontId="2" type="noConversion"/>
  </si>
  <si>
    <t>충남지역본부 환경지질부</t>
    <phoneticPr fontId="2" type="noConversion"/>
  </si>
  <si>
    <t>김광수</t>
    <phoneticPr fontId="2" type="noConversion"/>
  </si>
  <si>
    <t>042-480-0524</t>
    <phoneticPr fontId="2" type="noConversion"/>
  </si>
  <si>
    <t>무봉리 마을만들기사업 지역역량강화 용역</t>
    <phoneticPr fontId="2" type="noConversion"/>
  </si>
  <si>
    <t>충남지역본부 예산지사 지역개발부</t>
    <phoneticPr fontId="2" type="noConversion"/>
  </si>
  <si>
    <t>김우중</t>
    <phoneticPr fontId="2" type="noConversion"/>
  </si>
  <si>
    <t>041-330-3545</t>
    <phoneticPr fontId="2" type="noConversion"/>
  </si>
  <si>
    <t>황계리 마을만들기사업 지역역량강화 용역</t>
    <phoneticPr fontId="2" type="noConversion"/>
  </si>
  <si>
    <t>2021년 농업용수 수질측정망 조사 외주용역</t>
    <phoneticPr fontId="2" type="noConversion"/>
  </si>
  <si>
    <t>전북지역본부 친환경사업부</t>
    <phoneticPr fontId="2" type="noConversion"/>
  </si>
  <si>
    <t>박재준</t>
    <phoneticPr fontId="2" type="noConversion"/>
  </si>
  <si>
    <t>063-239-2114</t>
    <phoneticPr fontId="2" type="noConversion"/>
  </si>
  <si>
    <t xml:space="preserve">연산면 기초생활거점육성사업 세부설계 용역 </t>
    <phoneticPr fontId="2" type="noConversion"/>
  </si>
  <si>
    <t>충남지역본부 논산지사 지역개발부</t>
    <phoneticPr fontId="2" type="noConversion"/>
  </si>
  <si>
    <t>박지혜</t>
    <phoneticPr fontId="2" type="noConversion"/>
  </si>
  <si>
    <t>041-730-2146</t>
    <phoneticPr fontId="2" type="noConversion"/>
  </si>
  <si>
    <t>선비문화탐방로 활성화사업 지역역량강화용역</t>
    <phoneticPr fontId="2" type="noConversion"/>
  </si>
  <si>
    <t>경남지역본부 거창함양지사 지역개발부</t>
    <phoneticPr fontId="2" type="noConversion"/>
  </si>
  <si>
    <t>강영성</t>
    <phoneticPr fontId="2" type="noConversion"/>
  </si>
  <si>
    <t>055-940-5545</t>
    <phoneticPr fontId="2" type="noConversion"/>
  </si>
  <si>
    <t>삼평지구 대구획경지정리사업 환지업무용역</t>
    <phoneticPr fontId="2" type="noConversion"/>
  </si>
  <si>
    <t>양승훈</t>
    <phoneticPr fontId="2" type="noConversion"/>
  </si>
  <si>
    <t>063-540-1172</t>
    <phoneticPr fontId="2" type="noConversion"/>
  </si>
  <si>
    <t>백계지구 수리시설개보수사업 건설폐기물 처리 용역</t>
    <phoneticPr fontId="2" type="noConversion"/>
  </si>
  <si>
    <t>전남지역본부 영암지사 지역개발부</t>
    <phoneticPr fontId="2" type="noConversion"/>
  </si>
  <si>
    <t>성정현</t>
    <phoneticPr fontId="2" type="noConversion"/>
  </si>
  <si>
    <t>061-470-5587</t>
    <phoneticPr fontId="2" type="noConversion"/>
  </si>
  <si>
    <t>2021년 대황강강마을 재생사업 세부설계</t>
    <phoneticPr fontId="2" type="noConversion"/>
  </si>
  <si>
    <t>전남지역본부 곡성지사 지역개발부</t>
    <phoneticPr fontId="2" type="noConversion"/>
  </si>
  <si>
    <t>한정호</t>
    <phoneticPr fontId="2" type="noConversion"/>
  </si>
  <si>
    <t>061-360-1153</t>
    <phoneticPr fontId="2" type="noConversion"/>
  </si>
  <si>
    <t>연화지구 수원공 수리시설개보수사업 건설폐기물처리용역</t>
    <phoneticPr fontId="2" type="noConversion"/>
  </si>
  <si>
    <r>
      <t>2021년 농업</t>
    </r>
    <r>
      <rPr>
        <sz val="11"/>
        <color rgb="FF000000"/>
        <rFont val="맑은 고딕"/>
        <family val="3"/>
        <charset val="129"/>
      </rPr>
      <t>·농촌분야</t>
    </r>
    <r>
      <rPr>
        <sz val="11"/>
        <color rgb="FF000000"/>
        <rFont val="돋움"/>
        <family val="3"/>
        <charset val="129"/>
      </rPr>
      <t xml:space="preserve"> 자유학년제 연계사업 교육과정 운영지원 용역</t>
    </r>
    <phoneticPr fontId="2" type="noConversion"/>
  </si>
  <si>
    <t>농어촌자원개발원 농어촌평가부</t>
    <phoneticPr fontId="2" type="noConversion"/>
  </si>
  <si>
    <t>이은경</t>
    <phoneticPr fontId="2" type="noConversion"/>
  </si>
  <si>
    <r>
      <t>0</t>
    </r>
    <r>
      <rPr>
        <sz val="11"/>
        <color rgb="FF000000"/>
        <rFont val="돋움"/>
        <family val="3"/>
        <charset val="129"/>
      </rPr>
      <t>31</t>
    </r>
    <r>
      <rPr>
        <sz val="11"/>
        <color rgb="FF000000"/>
        <rFont val="돋움"/>
        <family val="3"/>
        <charset val="129"/>
      </rPr>
      <t>-</t>
    </r>
    <r>
      <rPr>
        <sz val="11"/>
        <color rgb="FF000000"/>
        <rFont val="돋움"/>
        <family val="3"/>
        <charset val="129"/>
      </rPr>
      <t>8084</t>
    </r>
    <r>
      <rPr>
        <sz val="11"/>
        <color rgb="FF000000"/>
        <rFont val="돋움"/>
        <family val="3"/>
        <charset val="129"/>
      </rPr>
      <t>-</t>
    </r>
    <r>
      <rPr>
        <sz val="11"/>
        <color rgb="FF000000"/>
        <rFont val="돋움"/>
        <family val="3"/>
        <charset val="129"/>
      </rPr>
      <t>9545</t>
    </r>
    <phoneticPr fontId="2" type="noConversion"/>
  </si>
  <si>
    <t>부창지구 농지범용화시범사업 폐기물처리용역</t>
    <phoneticPr fontId="2" type="noConversion"/>
  </si>
  <si>
    <t>강원지역본부 홍천춘천지사 지역개발부</t>
    <phoneticPr fontId="2" type="noConversion"/>
  </si>
  <si>
    <t>최종구</t>
    <phoneticPr fontId="2" type="noConversion"/>
  </si>
  <si>
    <t>033-430-9531</t>
    <phoneticPr fontId="2" type="noConversion"/>
  </si>
  <si>
    <t>별량지구 용배수로 수리시설개보수사업 폐기물처리</t>
    <phoneticPr fontId="2" type="noConversion"/>
  </si>
  <si>
    <t>전남지역본부 순천광양여수지사 수자원관리부</t>
    <phoneticPr fontId="2" type="noConversion"/>
  </si>
  <si>
    <t>강대선</t>
    <phoneticPr fontId="2" type="noConversion"/>
  </si>
  <si>
    <t>061-740-1152</t>
    <phoneticPr fontId="2" type="noConversion"/>
  </si>
  <si>
    <t>광활7지구 대구획경지정리사업 환지업무용역</t>
    <phoneticPr fontId="2" type="noConversion"/>
  </si>
  <si>
    <t>이윤항</t>
    <phoneticPr fontId="2" type="noConversion"/>
  </si>
  <si>
    <t>063-540-1173</t>
    <phoneticPr fontId="2" type="noConversion"/>
  </si>
  <si>
    <t>회포리 마을만들기사업 지역역량강화 용역</t>
    <phoneticPr fontId="2" type="noConversion"/>
  </si>
  <si>
    <t>충북지역본부 옥천영동지사 지역개발부</t>
    <phoneticPr fontId="2" type="noConversion"/>
  </si>
  <si>
    <t>이상호</t>
    <phoneticPr fontId="2" type="noConversion"/>
  </si>
  <si>
    <t>043-730-2563</t>
    <phoneticPr fontId="2" type="noConversion"/>
  </si>
  <si>
    <t>마산리 마을만들기사업 지역역량강화용역</t>
    <phoneticPr fontId="2" type="noConversion"/>
  </si>
  <si>
    <t>충북지역본부 옥천영동지사 지역개발부</t>
    <phoneticPr fontId="2" type="noConversion"/>
  </si>
  <si>
    <t>이상호</t>
    <phoneticPr fontId="2" type="noConversion"/>
  </si>
  <si>
    <t>043-730-2563</t>
    <phoneticPr fontId="2" type="noConversion"/>
  </si>
  <si>
    <t>남산2지구 대구획경지정리사업 확정측량 용역</t>
    <phoneticPr fontId="2" type="noConversion"/>
  </si>
  <si>
    <t>충남지역본부 서천지사 지역개발부</t>
    <phoneticPr fontId="2" type="noConversion"/>
  </si>
  <si>
    <t>유권호</t>
    <phoneticPr fontId="2" type="noConversion"/>
  </si>
  <si>
    <t>041-950-7772</t>
    <phoneticPr fontId="2" type="noConversion"/>
  </si>
  <si>
    <t>서림지구 다목적농촌용수 사후환경조사 용역</t>
    <phoneticPr fontId="2" type="noConversion"/>
  </si>
  <si>
    <t>제주지역본부 사업관리부</t>
    <phoneticPr fontId="2" type="noConversion"/>
  </si>
  <si>
    <t>고천석</t>
    <phoneticPr fontId="2" type="noConversion"/>
  </si>
  <si>
    <t>064-750-8842</t>
    <phoneticPr fontId="2" type="noConversion"/>
  </si>
  <si>
    <t>월하지구 수리시설개보수사업 폐기물처리용역</t>
    <phoneticPr fontId="2" type="noConversion"/>
  </si>
  <si>
    <t>충남지역본부 세종대전금산지사 지역개발부</t>
    <phoneticPr fontId="2" type="noConversion"/>
  </si>
  <si>
    <t>이종보</t>
    <phoneticPr fontId="2" type="noConversion"/>
  </si>
  <si>
    <t>044-860-3351</t>
    <phoneticPr fontId="2" type="noConversion"/>
  </si>
  <si>
    <t>봉산면 농촌중심지활성화사업 건설폐기물 처리용역</t>
    <phoneticPr fontId="2" type="noConversion"/>
  </si>
  <si>
    <t>전남지역본부 담양지사 지역개발부</t>
    <phoneticPr fontId="2" type="noConversion"/>
  </si>
  <si>
    <t>신정</t>
    <phoneticPr fontId="2" type="noConversion"/>
  </si>
  <si>
    <t>061-380-4133</t>
    <phoneticPr fontId="2" type="noConversion"/>
  </si>
  <si>
    <t>2021년 농업용수 수질측정망조사 용역</t>
    <phoneticPr fontId="2" type="noConversion"/>
  </si>
  <si>
    <t>충북지역본부 수자원관리부</t>
    <phoneticPr fontId="2" type="noConversion"/>
  </si>
  <si>
    <t>김동일</t>
    <phoneticPr fontId="2" type="noConversion"/>
  </si>
  <si>
    <t>043-290-3398</t>
    <phoneticPr fontId="2" type="noConversion"/>
  </si>
  <si>
    <t>양율지구 용배수로 수리시설개보수사업 폐기물처리</t>
    <phoneticPr fontId="2" type="noConversion"/>
  </si>
  <si>
    <t>전남지역본부 순천광양여수지사 수자원관리부</t>
    <phoneticPr fontId="2" type="noConversion"/>
  </si>
  <si>
    <t>김종칠</t>
    <phoneticPr fontId="2" type="noConversion"/>
  </si>
  <si>
    <t>061-740-1150</t>
    <phoneticPr fontId="2" type="noConversion"/>
  </si>
  <si>
    <t>영산강Ⅳ지구 5-2공구 분할측량 용역</t>
    <phoneticPr fontId="2" type="noConversion"/>
  </si>
  <si>
    <t>영산강사업단 공무부</t>
    <phoneticPr fontId="2" type="noConversion"/>
  </si>
  <si>
    <t>신길채</t>
    <phoneticPr fontId="2" type="noConversion"/>
  </si>
  <si>
    <t>061-271-6480</t>
    <phoneticPr fontId="2" type="noConversion"/>
  </si>
  <si>
    <t>태백춘동지구 수리시설개보수사업 건설폐기물 처리 용역</t>
    <phoneticPr fontId="2" type="noConversion"/>
  </si>
  <si>
    <t>전남지역본부 영암지사 지역개발부</t>
    <phoneticPr fontId="2" type="noConversion"/>
  </si>
  <si>
    <t>성정현</t>
    <phoneticPr fontId="2" type="noConversion"/>
  </si>
  <si>
    <t>061-470-5587</t>
    <phoneticPr fontId="2" type="noConversion"/>
  </si>
  <si>
    <t>축산지구 배수개선사업 폐기물처리용역</t>
    <phoneticPr fontId="2" type="noConversion"/>
  </si>
  <si>
    <t>전북지역본부 군산지사 지역개발부</t>
    <phoneticPr fontId="2" type="noConversion"/>
  </si>
  <si>
    <t>이병선</t>
    <phoneticPr fontId="2" type="noConversion"/>
  </si>
  <si>
    <t>063-440-5714</t>
    <phoneticPr fontId="2" type="noConversion"/>
  </si>
  <si>
    <t>삼막골지구 소규모농촌용수개발사업 소규모환경영향평가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</si>
  <si>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</si>
  <si>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</si>
  <si>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</si>
  <si>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광활7지구 대구획경지정리사업 폐기물처리용역</t>
    <phoneticPr fontId="2" type="noConversion"/>
  </si>
  <si>
    <t>전북지역본부 동진지사 지역개발부</t>
    <phoneticPr fontId="2" type="noConversion"/>
  </si>
  <si>
    <t>이윤항</t>
    <phoneticPr fontId="2" type="noConversion"/>
  </si>
  <si>
    <t>063-540-1173</t>
    <phoneticPr fontId="2" type="noConversion"/>
  </si>
  <si>
    <t>윤정리 마을만들기사업 지역역량강화용역</t>
    <phoneticPr fontId="2" type="noConversion"/>
  </si>
  <si>
    <t>충북지역본부 옥천영동지사 지역개발부</t>
    <phoneticPr fontId="2" type="noConversion"/>
  </si>
  <si>
    <t>이상호</t>
    <phoneticPr fontId="2" type="noConversion"/>
  </si>
  <si>
    <t>043-730-2563</t>
    <phoneticPr fontId="2" type="noConversion"/>
  </si>
  <si>
    <t>부여군 지하수 기초현황조사 용역</t>
    <phoneticPr fontId="2" type="noConversion"/>
  </si>
  <si>
    <t>충남지역본부 환경지질부</t>
    <phoneticPr fontId="2" type="noConversion"/>
  </si>
  <si>
    <t>송양권</t>
    <phoneticPr fontId="2" type="noConversion"/>
  </si>
  <si>
    <t>042-480-0352</t>
    <phoneticPr fontId="2" type="noConversion"/>
  </si>
  <si>
    <t>하옥리 도시취약 생활여건개조사업 세부설계 용역</t>
    <phoneticPr fontId="2" type="noConversion"/>
  </si>
  <si>
    <t>충남지역본부 세종대전금산지사 지역개발부</t>
    <phoneticPr fontId="2" type="noConversion"/>
  </si>
  <si>
    <t>권영진</t>
    <phoneticPr fontId="2" type="noConversion"/>
  </si>
  <si>
    <t>044-860-3331</t>
    <phoneticPr fontId="2" type="noConversion"/>
  </si>
  <si>
    <t>달서지구 수리시설개보수사업 건설폐기물처리 용역</t>
    <phoneticPr fontId="2" type="noConversion"/>
  </si>
  <si>
    <t>경북지역본부 칠곡지사 수자원관리부</t>
    <phoneticPr fontId="2" type="noConversion"/>
  </si>
  <si>
    <t>박현철</t>
    <phoneticPr fontId="2" type="noConversion"/>
  </si>
  <si>
    <t>054-800-5051</t>
    <phoneticPr fontId="2" type="noConversion"/>
  </si>
  <si>
    <t>흥백지구 폐기물처리용역</t>
    <phoneticPr fontId="2" type="noConversion"/>
  </si>
  <si>
    <t>경기지역본부 여주이천지사 지역개발부</t>
    <phoneticPr fontId="2" type="noConversion"/>
  </si>
  <si>
    <t>신현일</t>
    <phoneticPr fontId="2" type="noConversion"/>
  </si>
  <si>
    <t>031-887-7536</t>
    <phoneticPr fontId="2" type="noConversion"/>
  </si>
  <si>
    <t>양전지구 수리시설개보수사업 건설폐기물처리 처리 용역</t>
    <phoneticPr fontId="2" type="noConversion"/>
  </si>
  <si>
    <t>충남지역본부 천안지사 지역개발부</t>
    <phoneticPr fontId="2" type="noConversion"/>
  </si>
  <si>
    <t>안현빈</t>
    <phoneticPr fontId="2" type="noConversion"/>
  </si>
  <si>
    <t>041-539-7096</t>
    <phoneticPr fontId="2" type="noConversion"/>
  </si>
  <si>
    <t>2021년 글로벌 농촌관광 서포터즈 운영 용역</t>
    <phoneticPr fontId="2" type="noConversion"/>
  </si>
  <si>
    <t>농어촌자원개발원 도농교류부</t>
    <phoneticPr fontId="2" type="noConversion"/>
  </si>
  <si>
    <t>심대열</t>
    <phoneticPr fontId="2" type="noConversion"/>
  </si>
  <si>
    <t>031-8084-9527</t>
    <phoneticPr fontId="2" type="noConversion"/>
  </si>
  <si>
    <t>장흥1지구 수리시설개보수사업 폐기물처리용역</t>
    <phoneticPr fontId="2" type="noConversion"/>
  </si>
  <si>
    <t>최규진</t>
    <phoneticPr fontId="2" type="noConversion"/>
  </si>
  <si>
    <t>033-450-1375</t>
    <phoneticPr fontId="2" type="noConversion"/>
  </si>
  <si>
    <t>하갈지구 수리시설개보수사업 폐기물처리용역</t>
    <phoneticPr fontId="2" type="noConversion"/>
  </si>
  <si>
    <t>21년 통영시 지역역량강화사업 용역</t>
    <phoneticPr fontId="2" type="noConversion"/>
  </si>
  <si>
    <t>함덕지구 다목적농촌용수 사후환경조사 용역</t>
    <phoneticPr fontId="2" type="noConversion"/>
  </si>
  <si>
    <t>제주지역본부 사업관리부</t>
    <phoneticPr fontId="2" type="noConversion"/>
  </si>
  <si>
    <t>신상효</t>
    <phoneticPr fontId="2" type="noConversion"/>
  </si>
  <si>
    <t>064-784-4883</t>
    <phoneticPr fontId="2" type="noConversion"/>
  </si>
  <si>
    <t>종암2리 마을만들기사업 지역역량강화 용역</t>
    <phoneticPr fontId="2" type="noConversion"/>
  </si>
  <si>
    <t>김민수</t>
    <phoneticPr fontId="2" type="noConversion"/>
  </si>
  <si>
    <t>043-290-0584</t>
    <phoneticPr fontId="2" type="noConversion"/>
  </si>
  <si>
    <t>농업용저수지 수질전수조사 수질분석시험</t>
    <phoneticPr fontId="2" type="noConversion"/>
  </si>
  <si>
    <t>용인시 시군역량강화사업 용역</t>
    <phoneticPr fontId="2" type="noConversion"/>
  </si>
  <si>
    <t>031-678-3581</t>
    <phoneticPr fontId="2" type="noConversion"/>
  </si>
  <si>
    <t>봉산면 농촌중심지활성화사업 지정폐기물 처리용역</t>
    <phoneticPr fontId="2" type="noConversion"/>
  </si>
  <si>
    <t>전남지역본부 담양지사 지역개발부</t>
    <phoneticPr fontId="2" type="noConversion"/>
  </si>
  <si>
    <t>신정</t>
    <phoneticPr fontId="2" type="noConversion"/>
  </si>
  <si>
    <t>061-380-4133</t>
    <phoneticPr fontId="2" type="noConversion"/>
  </si>
  <si>
    <t>덕천지구 배수개선사업 건설폐기물처리 및 운반용역</t>
    <phoneticPr fontId="2" type="noConversion"/>
  </si>
  <si>
    <t>경북지역본부 영덕울진지사 지역개발부</t>
    <phoneticPr fontId="2" type="noConversion"/>
  </si>
  <si>
    <t>전병민</t>
    <phoneticPr fontId="2" type="noConversion"/>
  </si>
  <si>
    <t>054-730-5071</t>
    <phoneticPr fontId="2" type="noConversion"/>
  </si>
  <si>
    <t>대사지구 지방관리 방조제개보수사업 페기물처리용역</t>
    <phoneticPr fontId="2" type="noConversion"/>
  </si>
  <si>
    <t>구미리 마을만들기사업 기본 및 세부설계 용역</t>
    <phoneticPr fontId="2" type="noConversion"/>
  </si>
  <si>
    <t>갈산리 마을만들기사업 기본 및 세부설계 용역</t>
    <phoneticPr fontId="2" type="noConversion"/>
  </si>
  <si>
    <t>삼산2리 마을만들기사업 기본 및 세부설계 용역</t>
    <phoneticPr fontId="2" type="noConversion"/>
  </si>
  <si>
    <t>중1리 마을만들기사업 기본 및 세부설계 용역</t>
    <phoneticPr fontId="2" type="noConversion"/>
  </si>
  <si>
    <t>화상2리 마을만들기사업 기본 및 세부설계 용역</t>
    <phoneticPr fontId="2" type="noConversion"/>
  </si>
  <si>
    <t>금계리 마을만들기사업 기본 및 세부설계 용역</t>
    <phoneticPr fontId="2" type="noConversion"/>
  </si>
  <si>
    <t>장흥2지구 수리시설개보수사업 폐기물처리용역</t>
    <phoneticPr fontId="2" type="noConversion"/>
  </si>
  <si>
    <t>대장지구 배수개선사업 폐기물처리용역</t>
    <phoneticPr fontId="2" type="noConversion"/>
  </si>
  <si>
    <t>전북지역본부 고창지사 지역개발부</t>
    <phoneticPr fontId="2" type="noConversion"/>
  </si>
  <si>
    <t>홍영택</t>
    <phoneticPr fontId="2" type="noConversion"/>
  </si>
  <si>
    <t>063-560-1522</t>
    <phoneticPr fontId="2" type="noConversion"/>
  </si>
  <si>
    <t>옥성지구 농지범용화사업 폐기물처리용역</t>
    <phoneticPr fontId="2" type="noConversion"/>
  </si>
  <si>
    <t>전북지역본부 동진지사 지역개발부</t>
    <phoneticPr fontId="2" type="noConversion"/>
  </si>
  <si>
    <t>이용석</t>
    <phoneticPr fontId="2" type="noConversion"/>
  </si>
  <si>
    <t>063-540-1175</t>
    <phoneticPr fontId="2" type="noConversion"/>
  </si>
  <si>
    <t>청안 및 장자도항 지구 설계VE 용역</t>
    <phoneticPr fontId="2" type="noConversion"/>
  </si>
  <si>
    <t>본사 기반사업처 (기술심사부)</t>
    <phoneticPr fontId="2" type="noConversion"/>
  </si>
  <si>
    <t>여현기</t>
    <phoneticPr fontId="2" type="noConversion"/>
  </si>
  <si>
    <t>061-338-6570</t>
    <phoneticPr fontId="2" type="noConversion"/>
  </si>
  <si>
    <t>마을만들기사업(노성2리, 창내2리, 덕우1리) 세부설계 용역</t>
    <phoneticPr fontId="2" type="noConversion"/>
  </si>
  <si>
    <t>김강섭</t>
    <phoneticPr fontId="2" type="noConversion"/>
  </si>
  <si>
    <t>031-680-5648</t>
    <phoneticPr fontId="2" type="noConversion"/>
  </si>
  <si>
    <t>사천리 창조적마을만들기사업 지역역량강화</t>
    <phoneticPr fontId="2" type="noConversion"/>
  </si>
  <si>
    <t>북내지구 및 궁리항 지구 설계VE 용역</t>
    <phoneticPr fontId="2" type="noConversion"/>
  </si>
  <si>
    <t>유강4지구 대구획경지정리사업 폐기물처리용역</t>
    <phoneticPr fontId="2" type="noConversion"/>
  </si>
  <si>
    <t>박정선</t>
    <phoneticPr fontId="2" type="noConversion"/>
  </si>
  <si>
    <t>063-540-1178</t>
    <phoneticPr fontId="2" type="noConversion"/>
  </si>
  <si>
    <t>삼막골지구 소규모농촌용수개발사업 재해영향평가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</si>
  <si>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</si>
  <si>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</si>
  <si>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</si>
  <si>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한계2리 마을만들기사업 지역역량강화 용역</t>
    <phoneticPr fontId="2" type="noConversion"/>
  </si>
  <si>
    <t>금호지구 배수개선사업 건설폐기물 처리용역</t>
    <phoneticPr fontId="2" type="noConversion"/>
  </si>
  <si>
    <t>공기관대행사업 폐기물처리용역</t>
    <phoneticPr fontId="2" type="noConversion"/>
  </si>
  <si>
    <t>전북지역본부 정읍지사 수자원관리부</t>
    <phoneticPr fontId="2" type="noConversion"/>
  </si>
  <si>
    <t>유경옥</t>
    <phoneticPr fontId="2" type="noConversion"/>
  </si>
  <si>
    <t>063-530-0358</t>
    <phoneticPr fontId="2" type="noConversion"/>
  </si>
  <si>
    <t>금강지구 수리시설개보수사업 건설폐기물 처리 용역</t>
    <phoneticPr fontId="2" type="noConversion"/>
  </si>
  <si>
    <t>구만저수지 교량 재해복구사업 폐기물처리용역</t>
    <phoneticPr fontId="2" type="noConversion"/>
  </si>
  <si>
    <t>마포지구 배수개선사업 폐기물처리용역</t>
    <phoneticPr fontId="2" type="noConversion"/>
  </si>
  <si>
    <t>전북지역본부 부안지사 지역개발부</t>
    <phoneticPr fontId="2" type="noConversion"/>
  </si>
  <si>
    <t>안영선</t>
    <phoneticPr fontId="2" type="noConversion"/>
  </si>
  <si>
    <t>063-580-1052</t>
    <phoneticPr fontId="2" type="noConversion"/>
  </si>
  <si>
    <t>취적지구 수원공 수리시설개보수사업 폐기물처리</t>
    <phoneticPr fontId="2" type="noConversion"/>
  </si>
  <si>
    <t>전남지역본부 순천광양여수지사 수자원관리부</t>
    <phoneticPr fontId="2" type="noConversion"/>
  </si>
  <si>
    <t>김대연</t>
    <phoneticPr fontId="2" type="noConversion"/>
  </si>
  <si>
    <t>061-740-1151</t>
    <phoneticPr fontId="2" type="noConversion"/>
  </si>
  <si>
    <t>산명호지구 수리시설개보수사업 폐기물처리용역</t>
    <phoneticPr fontId="2" type="noConversion"/>
  </si>
  <si>
    <t>강원지역본부 철원지사 지역개발부</t>
    <phoneticPr fontId="2" type="noConversion"/>
  </si>
  <si>
    <t>김은억</t>
    <phoneticPr fontId="2" type="noConversion"/>
  </si>
  <si>
    <t>033-450-1371</t>
    <phoneticPr fontId="2" type="noConversion"/>
  </si>
  <si>
    <t>함양군 지역역량강화사업 용역</t>
    <phoneticPr fontId="2" type="noConversion"/>
  </si>
  <si>
    <t>경남지역본부 거창함양지사 지역개발부</t>
    <phoneticPr fontId="2" type="noConversion"/>
  </si>
  <si>
    <t>강영성</t>
    <phoneticPr fontId="2" type="noConversion"/>
  </si>
  <si>
    <t>055-940-5545</t>
    <phoneticPr fontId="2" type="noConversion"/>
  </si>
  <si>
    <t>남산교 정밀안전점검 용역</t>
    <phoneticPr fontId="2" type="noConversion"/>
  </si>
  <si>
    <t>영산강사업단 유지관리부</t>
    <phoneticPr fontId="2" type="noConversion"/>
  </si>
  <si>
    <t>홍경필</t>
    <phoneticPr fontId="2" type="noConversion"/>
  </si>
  <si>
    <t>061-270-6441</t>
    <phoneticPr fontId="2" type="noConversion"/>
  </si>
  <si>
    <t>해암교 정밀안전점검 용역</t>
    <phoneticPr fontId="2" type="noConversion"/>
  </si>
  <si>
    <t>백구3지구 대구획경지정리사업 폐기물처리용역</t>
    <phoneticPr fontId="2" type="noConversion"/>
  </si>
  <si>
    <t>전북지역본부 동진지사 지역개발부</t>
    <phoneticPr fontId="2" type="noConversion"/>
  </si>
  <si>
    <t>이윤항</t>
    <phoneticPr fontId="2" type="noConversion"/>
  </si>
  <si>
    <t>063-540-1173</t>
    <phoneticPr fontId="2" type="noConversion"/>
  </si>
  <si>
    <t>하남 산업단지 지하수오염 시료채취 용역</t>
    <phoneticPr fontId="2" type="noConversion"/>
  </si>
  <si>
    <t>전남지역본부 환경지질부</t>
    <phoneticPr fontId="2" type="noConversion"/>
  </si>
  <si>
    <t>김대화</t>
    <phoneticPr fontId="2" type="noConversion"/>
  </si>
  <si>
    <t>062-958-2445</t>
    <phoneticPr fontId="2" type="noConversion"/>
  </si>
  <si>
    <t>재해예방계측 장기계측 용역</t>
    <phoneticPr fontId="2" type="noConversion"/>
  </si>
  <si>
    <t>강원지역본부 지역사업부</t>
    <phoneticPr fontId="2" type="noConversion"/>
  </si>
  <si>
    <t>김명주</t>
    <phoneticPr fontId="2" type="noConversion"/>
  </si>
  <si>
    <t>033-240-9694</t>
    <phoneticPr fontId="2" type="noConversion"/>
  </si>
  <si>
    <t>당우리 마을만들기사업 폐기물처리 용역</t>
    <phoneticPr fontId="2" type="noConversion"/>
  </si>
  <si>
    <t>충북지역본부 보은지사 지역개발부</t>
    <phoneticPr fontId="2" type="noConversion"/>
  </si>
  <si>
    <t>정영규</t>
    <phoneticPr fontId="2" type="noConversion"/>
  </si>
  <si>
    <t>043-540-2534</t>
    <phoneticPr fontId="2" type="noConversion"/>
  </si>
  <si>
    <t>남산2지구 대구획경지정리사업 폐기물처리용역</t>
    <phoneticPr fontId="2" type="noConversion"/>
  </si>
  <si>
    <t>충남지역본부 서천지사 지역개발부</t>
    <phoneticPr fontId="2" type="noConversion"/>
  </si>
  <si>
    <t>유권호</t>
    <phoneticPr fontId="2" type="noConversion"/>
  </si>
  <si>
    <t>041-950-7772</t>
    <phoneticPr fontId="2" type="noConversion"/>
  </si>
  <si>
    <t>삼평지구 대구획경지정리사업 폐기물처리용역</t>
    <phoneticPr fontId="2" type="noConversion"/>
  </si>
  <si>
    <t>양승훈</t>
    <phoneticPr fontId="2" type="noConversion"/>
  </si>
  <si>
    <t>063-540-1172</t>
    <phoneticPr fontId="2" type="noConversion"/>
  </si>
  <si>
    <t>보은읍 농촌중심지활성화사업 폐기물처리용역</t>
    <phoneticPr fontId="2" type="noConversion"/>
  </si>
  <si>
    <t>삼막골지구 소규모농촌용수개발사업 산지전용 용역</t>
    <phoneticPr fontId="2" type="noConversion"/>
  </si>
  <si>
    <t>강원지역본부 사업계획부</t>
    <phoneticPr fontId="2" type="noConversion"/>
  </si>
  <si>
    <t>홍천 북방면 기초생활거점사업 건축 기본설계 용역</t>
    <phoneticPr fontId="2" type="noConversion"/>
  </si>
  <si>
    <t>봉학마을만들기 자율개발사업 건설폐기물처리용역</t>
    <phoneticPr fontId="2" type="noConversion"/>
  </si>
  <si>
    <t>전남지역본부 나주지사 지역개발부</t>
    <phoneticPr fontId="2" type="noConversion"/>
  </si>
  <si>
    <t>임종윤</t>
    <phoneticPr fontId="2" type="noConversion"/>
  </si>
  <si>
    <t>061-330-9550</t>
    <phoneticPr fontId="2" type="noConversion"/>
  </si>
  <si>
    <t>눌곡리 마을만들기사업폐기물처리 용역</t>
    <phoneticPr fontId="2" type="noConversion"/>
  </si>
  <si>
    <t>정영규</t>
    <phoneticPr fontId="2" type="noConversion"/>
  </si>
  <si>
    <t>043-540-2534</t>
    <phoneticPr fontId="2" type="noConversion"/>
  </si>
  <si>
    <t>상반기 준설용역(강서지소)</t>
    <phoneticPr fontId="2" type="noConversion"/>
  </si>
  <si>
    <t>경기지역본부 강화옹진지사 수자원관리부</t>
    <phoneticPr fontId="2" type="noConversion"/>
  </si>
  <si>
    <t>김세훈</t>
    <phoneticPr fontId="2" type="noConversion"/>
  </si>
  <si>
    <t>032-930-2544</t>
    <phoneticPr fontId="2" type="noConversion"/>
  </si>
  <si>
    <t>상반기 준설용역(강남, 삼산지소)</t>
    <phoneticPr fontId="2" type="noConversion"/>
  </si>
  <si>
    <t>상반기 준설용역(교동지소)</t>
    <phoneticPr fontId="2" type="noConversion"/>
  </si>
  <si>
    <t>2021년 서봉1구마을만들기사업 세부설계</t>
    <phoneticPr fontId="2" type="noConversion"/>
  </si>
  <si>
    <t>전남지역본부 곡성지사 지역개발부</t>
    <phoneticPr fontId="2" type="noConversion"/>
  </si>
  <si>
    <t>오흥섭</t>
    <phoneticPr fontId="2" type="noConversion"/>
  </si>
  <si>
    <t>061-360-1440</t>
    <phoneticPr fontId="2" type="noConversion"/>
  </si>
  <si>
    <t>2021년 관음사마을만들기사업 세부설계</t>
    <phoneticPr fontId="2" type="noConversion"/>
  </si>
  <si>
    <t>윤석준</t>
    <phoneticPr fontId="2" type="noConversion"/>
  </si>
  <si>
    <t>061-360-1143</t>
    <phoneticPr fontId="2" type="noConversion"/>
  </si>
  <si>
    <t>2021년 곡촌마을만들기사업 세부설계</t>
    <phoneticPr fontId="2" type="noConversion"/>
  </si>
  <si>
    <t>정흥기</t>
    <phoneticPr fontId="2" type="noConversion"/>
  </si>
  <si>
    <t>061-360-1133</t>
    <phoneticPr fontId="2" type="noConversion"/>
  </si>
  <si>
    <t>2021년 약천마을만들기사업 세부설계</t>
    <phoneticPr fontId="2" type="noConversion"/>
  </si>
  <si>
    <t>2021년 신흥마을만들기사업 세부설계</t>
    <phoneticPr fontId="2" type="noConversion"/>
  </si>
  <si>
    <t>이정섭</t>
    <phoneticPr fontId="2" type="noConversion"/>
  </si>
  <si>
    <t>061-360-1152</t>
    <phoneticPr fontId="2" type="noConversion"/>
  </si>
  <si>
    <t>2021년 신수마을만들기사업 세부설계</t>
    <phoneticPr fontId="2" type="noConversion"/>
  </si>
  <si>
    <t>2021년 소룡마을만들기사업 세부설계</t>
    <phoneticPr fontId="2" type="noConversion"/>
  </si>
  <si>
    <t>2021년 반송마을만들기사업 세부설계</t>
    <phoneticPr fontId="2" type="noConversion"/>
  </si>
  <si>
    <t>임병헌</t>
    <phoneticPr fontId="2" type="noConversion"/>
  </si>
  <si>
    <t>061-360-1141</t>
    <phoneticPr fontId="2" type="noConversion"/>
  </si>
  <si>
    <t>2021년 홍척마을만들기사업 세부설계</t>
    <phoneticPr fontId="2" type="noConversion"/>
  </si>
  <si>
    <t>2021년 근촌마을만들기사업 세부설계</t>
    <phoneticPr fontId="2" type="noConversion"/>
  </si>
  <si>
    <t>당촌저수지 재해복구사업 폐기물처리용역</t>
    <phoneticPr fontId="2" type="noConversion"/>
  </si>
  <si>
    <t>전남지역본부 구례지사 지역개발부</t>
    <phoneticPr fontId="2" type="noConversion"/>
  </si>
  <si>
    <t>박제국</t>
    <phoneticPr fontId="2" type="noConversion"/>
  </si>
  <si>
    <t>061-780-3137</t>
    <phoneticPr fontId="2" type="noConversion"/>
  </si>
  <si>
    <t>속리산면 농촌중심지활성화사업 폐기물처리용역</t>
    <phoneticPr fontId="2" type="noConversion"/>
  </si>
  <si>
    <t>민준기</t>
    <phoneticPr fontId="2" type="noConversion"/>
  </si>
  <si>
    <t>043-540-2553</t>
    <phoneticPr fontId="2" type="noConversion"/>
  </si>
  <si>
    <t>홍천 북방면 기초생활거점사업 생활권 분석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</si>
  <si>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</si>
  <si>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</si>
  <si>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</si>
  <si>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백학지구 배수개선사업 폐기물처리용역</t>
    <phoneticPr fontId="2" type="noConversion"/>
  </si>
  <si>
    <t>전북지역본부 동진지사 지역개발부</t>
    <phoneticPr fontId="2" type="noConversion"/>
  </si>
  <si>
    <t>전승식</t>
    <phoneticPr fontId="2" type="noConversion"/>
  </si>
  <si>
    <t>063-540-1174</t>
    <phoneticPr fontId="2" type="noConversion"/>
  </si>
  <si>
    <t>구좌읍 농촌중심지 활성화사업(선도지구) 구좌 생태놀이숲터 조성계획 결정(변경) 용역</t>
    <phoneticPr fontId="2" type="noConversion"/>
  </si>
  <si>
    <t>이창헌</t>
    <phoneticPr fontId="2" type="noConversion"/>
  </si>
  <si>
    <t>오산마을 마을만들기사업 폐기물처리용역</t>
    <phoneticPr fontId="2" type="noConversion"/>
  </si>
  <si>
    <t>경남지역본부 거창함양지사 지역개발부</t>
    <phoneticPr fontId="2" type="noConversion"/>
  </si>
  <si>
    <t>강영성</t>
    <phoneticPr fontId="2" type="noConversion"/>
  </si>
  <si>
    <t>055-940-5545</t>
    <phoneticPr fontId="2" type="noConversion"/>
  </si>
  <si>
    <t>석호항 어촌뉴딜 300사업 건설폐기물 처리용역</t>
    <phoneticPr fontId="2" type="noConversion"/>
  </si>
  <si>
    <t>김태어</t>
    <phoneticPr fontId="2" type="noConversion"/>
  </si>
  <si>
    <t>054-730-5075</t>
    <phoneticPr fontId="2" type="noConversion"/>
  </si>
  <si>
    <t>오금지구 수리시설개보수사업 폐기물 용역</t>
    <phoneticPr fontId="2" type="noConversion"/>
  </si>
  <si>
    <t>경기지역본부 파주지사 지역개발부</t>
    <phoneticPr fontId="2" type="noConversion"/>
  </si>
  <si>
    <t>김동환</t>
    <phoneticPr fontId="2" type="noConversion"/>
  </si>
  <si>
    <t>031-950-3241</t>
    <phoneticPr fontId="2" type="noConversion"/>
  </si>
  <si>
    <t>용강지구 지표수보강개발사업 산지전용허가</t>
    <phoneticPr fontId="2" type="noConversion"/>
  </si>
  <si>
    <t>경기지역본부 김포지사 지역개발부</t>
    <phoneticPr fontId="2" type="noConversion"/>
  </si>
  <si>
    <t>정주현</t>
    <phoneticPr fontId="2" type="noConversion"/>
  </si>
  <si>
    <t>031-980-8180</t>
    <phoneticPr fontId="2" type="noConversion"/>
  </si>
  <si>
    <t>모동 정양리 지역역량강화사업 용역</t>
    <phoneticPr fontId="2" type="noConversion"/>
  </si>
  <si>
    <t>경북지역본부 상주지사 지역개발부</t>
    <phoneticPr fontId="2" type="noConversion"/>
  </si>
  <si>
    <t>김병대</t>
    <phoneticPr fontId="2" type="noConversion"/>
  </si>
  <si>
    <t>054-531-3632</t>
    <phoneticPr fontId="2" type="noConversion"/>
  </si>
  <si>
    <t>한국판뉴딜 재해예방계측사업</t>
    <phoneticPr fontId="2" type="noConversion"/>
  </si>
  <si>
    <t>임성택</t>
    <phoneticPr fontId="2" type="noConversion"/>
  </si>
  <si>
    <t>053-320-4864</t>
    <phoneticPr fontId="2" type="noConversion"/>
  </si>
  <si>
    <t>재해예방 누수계측시스템 설치용역</t>
    <phoneticPr fontId="2" type="noConversion"/>
  </si>
  <si>
    <t>오의환</t>
    <phoneticPr fontId="2" type="noConversion"/>
  </si>
  <si>
    <t>042-480-0355</t>
    <phoneticPr fontId="2" type="noConversion"/>
  </si>
  <si>
    <t>범들지구 농어촌취약지역생활여건개조사업 건설폐기물 운반처리 용역</t>
    <phoneticPr fontId="2" type="noConversion"/>
  </si>
  <si>
    <t>가평읍 농촌중심지활성화사업 배후마을 버스승강장 리모델링</t>
    <phoneticPr fontId="2" type="noConversion"/>
  </si>
  <si>
    <t>경기지역본부 연천포천가평지사 지역개발부</t>
    <phoneticPr fontId="2" type="noConversion"/>
  </si>
  <si>
    <t>최원우</t>
    <phoneticPr fontId="2" type="noConversion"/>
  </si>
  <si>
    <t>031-860-8940</t>
    <phoneticPr fontId="2" type="noConversion"/>
  </si>
  <si>
    <t>농촌융복합산업 기초실태조사 및 분석 용역</t>
    <phoneticPr fontId="2" type="noConversion"/>
  </si>
  <si>
    <t>농어촌자원개발원 산업육성부</t>
    <phoneticPr fontId="2" type="noConversion"/>
  </si>
  <si>
    <t>이혜정</t>
    <phoneticPr fontId="2" type="noConversion"/>
  </si>
  <si>
    <t xml:space="preserve"> 031-8084-9558 </t>
    <phoneticPr fontId="2" type="noConversion"/>
  </si>
  <si>
    <t>금강(2)지구 사후평가 보고 연구용역</t>
    <phoneticPr fontId="2" type="noConversion"/>
  </si>
  <si>
    <t>금강사업단</t>
    <phoneticPr fontId="2" type="noConversion"/>
  </si>
  <si>
    <t>한윤종</t>
    <phoneticPr fontId="2" type="noConversion"/>
  </si>
  <si>
    <t>063-450-9952</t>
    <phoneticPr fontId="2" type="noConversion"/>
  </si>
  <si>
    <t>장안2지구 수리시설개보수사업 폐기물 처리 용역</t>
    <phoneticPr fontId="2" type="noConversion"/>
  </si>
  <si>
    <t>경기지역본부 화성수원지사 지역개발부</t>
    <phoneticPr fontId="2" type="noConversion"/>
  </si>
  <si>
    <t>임영수</t>
    <phoneticPr fontId="2" type="noConversion"/>
  </si>
  <si>
    <t>031-240-4923</t>
    <phoneticPr fontId="2" type="noConversion"/>
  </si>
  <si>
    <t>호복포항(영복항) 어촌뉴딜300 사업 세부설계 용역</t>
    <phoneticPr fontId="2" type="noConversion"/>
  </si>
  <si>
    <t>경남지역본부 사천지사 지역개발부</t>
    <phoneticPr fontId="2" type="noConversion"/>
  </si>
  <si>
    <t>김근식</t>
    <phoneticPr fontId="2" type="noConversion"/>
  </si>
  <si>
    <t>055-851-8146</t>
    <phoneticPr fontId="2" type="noConversion"/>
  </si>
  <si>
    <t>논산시 소규모수도시설 연장허가 및 사후관리 용역</t>
    <phoneticPr fontId="2" type="noConversion"/>
  </si>
  <si>
    <t>충남지역본부 환경지질부</t>
    <phoneticPr fontId="2" type="noConversion"/>
  </si>
  <si>
    <t>노영조</t>
    <phoneticPr fontId="2" type="noConversion"/>
  </si>
  <si>
    <t>042-480-0351</t>
    <phoneticPr fontId="2" type="noConversion"/>
  </si>
  <si>
    <t xml:space="preserve">2021년 농촌용수 수질자동측정망 제조구매설치 </t>
    <phoneticPr fontId="2" type="noConversion"/>
  </si>
  <si>
    <t>강원지역본부 수자원관리부</t>
    <phoneticPr fontId="2" type="noConversion"/>
  </si>
  <si>
    <t>남창동</t>
    <phoneticPr fontId="2" type="noConversion"/>
  </si>
  <si>
    <t>033-240-9669</t>
    <phoneticPr fontId="2" type="noConversion"/>
  </si>
  <si>
    <t xml:space="preserve">직무과정 신규개발 및 내용현행화 작업 </t>
    <phoneticPr fontId="2" type="noConversion"/>
  </si>
  <si>
    <t xml:space="preserve"> 인재개발원 교육기획부</t>
    <phoneticPr fontId="2" type="noConversion"/>
  </si>
  <si>
    <t>황인철</t>
    <phoneticPr fontId="2" type="noConversion"/>
  </si>
  <si>
    <t>031-420-0715</t>
    <phoneticPr fontId="2" type="noConversion"/>
  </si>
  <si>
    <t>하옥리 도시취약 생활여건개조사업 역량강화 용역</t>
    <phoneticPr fontId="2" type="noConversion"/>
  </si>
  <si>
    <t>충남지역본부 세종대전금산지사 지역개발부</t>
    <phoneticPr fontId="2" type="noConversion"/>
  </si>
  <si>
    <t>권영진</t>
    <phoneticPr fontId="2" type="noConversion"/>
  </si>
  <si>
    <t>044-860-3331</t>
    <phoneticPr fontId="2" type="noConversion"/>
  </si>
  <si>
    <t>논산시 농업용대형관정 영향조사용역</t>
    <phoneticPr fontId="2" type="noConversion"/>
  </si>
  <si>
    <t>김동호</t>
    <phoneticPr fontId="2" type="noConversion"/>
  </si>
  <si>
    <t>042-480-0359</t>
    <phoneticPr fontId="2" type="noConversion"/>
  </si>
  <si>
    <t>공간정보통합운영체계, KRC랜드뷰 등 유지관리(고도화) 용역</t>
    <phoneticPr fontId="2" type="noConversion"/>
  </si>
  <si>
    <t>본사 기획관리실</t>
    <phoneticPr fontId="2" type="noConversion"/>
  </si>
  <si>
    <t>이명수</t>
    <phoneticPr fontId="2" type="noConversion"/>
  </si>
  <si>
    <t>061-338-6911</t>
    <phoneticPr fontId="2" type="noConversion"/>
  </si>
  <si>
    <t>스마트농업 복합단지조성사업 공공건축 건축기획 및 설계공모 용역</t>
    <phoneticPr fontId="2" type="noConversion"/>
  </si>
  <si>
    <t>이종석</t>
    <phoneticPr fontId="2" type="noConversion"/>
  </si>
  <si>
    <t>041-730-2143</t>
    <phoneticPr fontId="2" type="noConversion"/>
  </si>
  <si>
    <t>영동군 농촌생활권활성화계획수립 용역</t>
    <phoneticPr fontId="2" type="noConversion"/>
  </si>
  <si>
    <t>충북지역본부 사업계획부</t>
    <phoneticPr fontId="2" type="noConversion"/>
  </si>
  <si>
    <t>강현모</t>
    <phoneticPr fontId="2" type="noConversion"/>
  </si>
  <si>
    <t>043-290-3366</t>
    <phoneticPr fontId="2" type="noConversion"/>
  </si>
  <si>
    <t>농촌주택표준도개발용역</t>
    <phoneticPr fontId="2" type="noConversion"/>
  </si>
  <si>
    <t>본사 지역개발지원단</t>
    <phoneticPr fontId="2" type="noConversion"/>
  </si>
  <si>
    <t>이재수</t>
    <phoneticPr fontId="2" type="noConversion"/>
  </si>
  <si>
    <t>농촌공간 분석ㆍ진단 연구용역</t>
    <phoneticPr fontId="2" type="noConversion"/>
  </si>
  <si>
    <t>본사 지역개발지원단</t>
    <phoneticPr fontId="2" type="noConversion"/>
  </si>
  <si>
    <t>박성진</t>
    <phoneticPr fontId="2" type="noConversion"/>
  </si>
  <si>
    <t>042-610-1923</t>
    <phoneticPr fontId="2" type="noConversion"/>
  </si>
  <si>
    <t>농경지 중금속 등 오염실태 조사사업 토양시료 채취 및 조제용역(북부권역)</t>
    <phoneticPr fontId="2" type="noConversion"/>
  </si>
  <si>
    <t>본사 환경지질처</t>
    <phoneticPr fontId="2" type="noConversion"/>
  </si>
  <si>
    <t>박학윤</t>
    <phoneticPr fontId="2" type="noConversion"/>
  </si>
  <si>
    <t>061-338-5779</t>
    <phoneticPr fontId="2" type="noConversion"/>
  </si>
  <si>
    <t>금강(2)지구 준공기록지 작성 연구용역</t>
    <phoneticPr fontId="2" type="noConversion"/>
  </si>
  <si>
    <t>금강사업단</t>
    <phoneticPr fontId="2" type="noConversion"/>
  </si>
  <si>
    <t>한윤종</t>
    <phoneticPr fontId="2" type="noConversion"/>
  </si>
  <si>
    <t>063-450-9952</t>
    <phoneticPr fontId="2" type="noConversion"/>
  </si>
  <si>
    <t>용봉지구 배수개선사업 건설폐기물처리용역</t>
    <phoneticPr fontId="2" type="noConversion"/>
  </si>
  <si>
    <t>경남지역본부 진주산청지사 지역개발부</t>
    <phoneticPr fontId="2" type="noConversion"/>
  </si>
  <si>
    <t>양영종</t>
    <phoneticPr fontId="2" type="noConversion"/>
  </si>
  <si>
    <t>055-760-2577</t>
    <phoneticPr fontId="2" type="noConversion"/>
  </si>
  <si>
    <t>정동 외 1지구 농촌지하수 현황 및 수리수질조사 용역</t>
    <phoneticPr fontId="2" type="noConversion"/>
  </si>
  <si>
    <t>강원지역본부 지역사업부</t>
    <phoneticPr fontId="2" type="noConversion"/>
  </si>
  <si>
    <t>유지혜</t>
    <phoneticPr fontId="2" type="noConversion"/>
  </si>
  <si>
    <t>033-240-9697</t>
    <phoneticPr fontId="2" type="noConversion"/>
  </si>
  <si>
    <t>금강(2)지구 군산4 건설폐기물처리 용역</t>
    <phoneticPr fontId="2" type="noConversion"/>
  </si>
  <si>
    <t>063-450-9952</t>
    <phoneticPr fontId="2" type="noConversion"/>
  </si>
  <si>
    <t>농촌융복합산업 경영체 콘텐츠 제작지원 사업</t>
    <phoneticPr fontId="2" type="noConversion"/>
  </si>
  <si>
    <t>농어촌자원개발원 산업육성부</t>
    <phoneticPr fontId="2" type="noConversion"/>
  </si>
  <si>
    <t>백미정</t>
    <phoneticPr fontId="2" type="noConversion"/>
  </si>
  <si>
    <t>031-8084-9559</t>
    <phoneticPr fontId="2" type="noConversion"/>
  </si>
  <si>
    <t>보안면 농촌중심지 활성화사업 폐기물처리</t>
    <phoneticPr fontId="2" type="noConversion"/>
  </si>
  <si>
    <t>전북지역본부 부안지사 지역개발부</t>
    <phoneticPr fontId="2" type="noConversion"/>
  </si>
  <si>
    <t>황영재</t>
    <phoneticPr fontId="2" type="noConversion"/>
  </si>
  <si>
    <t>063-580-1051</t>
    <phoneticPr fontId="2" type="noConversion"/>
  </si>
  <si>
    <t>농촌관광 온라인 결제플랫폼 서비스 운영</t>
    <phoneticPr fontId="2" type="noConversion"/>
  </si>
  <si>
    <t>농어촌자원개발원 콘텐츠운영부</t>
    <phoneticPr fontId="2" type="noConversion"/>
  </si>
  <si>
    <t>이준상</t>
    <phoneticPr fontId="2" type="noConversion"/>
  </si>
  <si>
    <t>031-8084-9536</t>
    <phoneticPr fontId="2" type="noConversion"/>
  </si>
  <si>
    <t>도원리 마을만들기사업 지역역량강화 용역</t>
    <phoneticPr fontId="2" type="noConversion"/>
  </si>
  <si>
    <t>천안지역 농어촌지하수 현황 및 수리수질조사 용역</t>
    <phoneticPr fontId="2" type="noConversion"/>
  </si>
  <si>
    <t>손지현</t>
    <phoneticPr fontId="2" type="noConversion"/>
  </si>
  <si>
    <t>042-480-0361</t>
    <phoneticPr fontId="2" type="noConversion"/>
  </si>
  <si>
    <t>금성면 농촌중심지활성화사업 폐기물처리용역</t>
    <phoneticPr fontId="2" type="noConversion"/>
  </si>
  <si>
    <t>충북지역본부 충주제천단양지사 지역개발부</t>
    <phoneticPr fontId="2" type="noConversion"/>
  </si>
  <si>
    <t>심규호</t>
    <phoneticPr fontId="2" type="noConversion"/>
  </si>
  <si>
    <t>043-841-3065</t>
    <phoneticPr fontId="2" type="noConversion"/>
  </si>
  <si>
    <t>당왕2 등 공사관리 관정 지하수영향조사 용역</t>
    <phoneticPr fontId="2" type="noConversion"/>
  </si>
  <si>
    <t>경기지역본부 지하수사업부</t>
    <phoneticPr fontId="2" type="noConversion"/>
  </si>
  <si>
    <t>조시범</t>
    <phoneticPr fontId="2" type="noConversion"/>
  </si>
  <si>
    <t>031-250-3636</t>
    <phoneticPr fontId="2" type="noConversion"/>
  </si>
  <si>
    <t>논산시 농업용대형관정 사후관리용역</t>
    <phoneticPr fontId="2" type="noConversion"/>
  </si>
  <si>
    <t>김동호</t>
    <phoneticPr fontId="2" type="noConversion"/>
  </si>
  <si>
    <t>042-480-0359</t>
    <phoneticPr fontId="2" type="noConversion"/>
  </si>
  <si>
    <t>웰촌포털 및 RUCOS 기능개선</t>
    <phoneticPr fontId="2" type="noConversion"/>
  </si>
  <si>
    <t>조민희</t>
    <phoneticPr fontId="2" type="noConversion"/>
  </si>
  <si>
    <t>031-8084-9533</t>
    <phoneticPr fontId="2" type="noConversion"/>
  </si>
  <si>
    <t>신월지구 지표수보강개발사업 세부설계 용역</t>
    <phoneticPr fontId="2" type="noConversion"/>
  </si>
  <si>
    <t>경북지역본부 사업계획부</t>
    <phoneticPr fontId="2" type="noConversion"/>
  </si>
  <si>
    <t>정재훈</t>
    <phoneticPr fontId="2" type="noConversion"/>
  </si>
  <si>
    <t>054-320-0754</t>
    <phoneticPr fontId="2" type="noConversion"/>
  </si>
  <si>
    <t>스마일재능뱅크 시스템 리뉴얼 용역</t>
    <phoneticPr fontId="2" type="noConversion"/>
  </si>
  <si>
    <t>농어촌자원개발원 공동체지원부</t>
    <phoneticPr fontId="2" type="noConversion"/>
  </si>
  <si>
    <t>이기훈</t>
    <phoneticPr fontId="2" type="noConversion"/>
  </si>
  <si>
    <t>031-8084-9565</t>
    <phoneticPr fontId="2" type="noConversion"/>
  </si>
  <si>
    <t>회포마을 농촌취약지역 생활여건 개조사업 지역역량강화</t>
    <phoneticPr fontId="2" type="noConversion"/>
  </si>
  <si>
    <t>홍천 동면 기초생활거점사업 세부설계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</si>
  <si>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</si>
  <si>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</si>
  <si>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</si>
  <si>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정선 남면 기초생활거점사업 세부설계 용역</t>
    <phoneticPr fontId="2" type="noConversion"/>
  </si>
  <si>
    <t>범들지구 농어촌취약지역생활여건개조사업 지정폐기물 운반처리 용역</t>
    <phoneticPr fontId="2" type="noConversion"/>
  </si>
  <si>
    <t>경북지역본부 영주봉화지사 지역개발부</t>
    <phoneticPr fontId="2" type="noConversion"/>
  </si>
  <si>
    <t>장효규</t>
    <phoneticPr fontId="2" type="noConversion"/>
  </si>
  <si>
    <t>054-639-5044</t>
    <phoneticPr fontId="2" type="noConversion"/>
  </si>
  <si>
    <t>화산면 기초생활거점조성사업 세부설계용역</t>
    <phoneticPr fontId="2" type="noConversion"/>
  </si>
  <si>
    <t>전북지역본부 전주완주임실지사 지역개발부</t>
    <phoneticPr fontId="2" type="noConversion"/>
  </si>
  <si>
    <t>송은선</t>
    <phoneticPr fontId="2" type="noConversion"/>
  </si>
  <si>
    <t>063-270-0557</t>
    <phoneticPr fontId="2" type="noConversion"/>
  </si>
  <si>
    <t>다인4지구 수리시설개보수사업 폐기물처리용역</t>
    <phoneticPr fontId="2" type="noConversion"/>
  </si>
  <si>
    <t>경북지역본부 의성군위지사 수자원관리부</t>
    <phoneticPr fontId="2" type="noConversion"/>
  </si>
  <si>
    <t>서준건</t>
    <phoneticPr fontId="2" type="noConversion"/>
  </si>
  <si>
    <t>054-830-8142</t>
    <phoneticPr fontId="2" type="noConversion"/>
  </si>
  <si>
    <t>청리면 기초생활거점조성사업 세부설계용역</t>
    <phoneticPr fontId="2" type="noConversion"/>
  </si>
  <si>
    <t>경북지역본부 상주지사 지역개발부</t>
    <phoneticPr fontId="2" type="noConversion"/>
  </si>
  <si>
    <t>박종순</t>
    <phoneticPr fontId="2" type="noConversion"/>
  </si>
  <si>
    <t>054-531-3630</t>
    <phoneticPr fontId="2" type="noConversion"/>
  </si>
  <si>
    <t>은척면 기초생활거점조성사업 세부설계용역</t>
    <phoneticPr fontId="2" type="noConversion"/>
  </si>
  <si>
    <t>안두영</t>
    <phoneticPr fontId="2" type="noConversion"/>
  </si>
  <si>
    <t>054-531-3748</t>
    <phoneticPr fontId="2" type="noConversion"/>
  </si>
  <si>
    <t>중동면 기초생활거점조성사업 세부설계용역</t>
    <phoneticPr fontId="2" type="noConversion"/>
  </si>
  <si>
    <t>화북면 기초생활거점조성사업 세부설계용역</t>
    <phoneticPr fontId="2" type="noConversion"/>
  </si>
  <si>
    <t>김병대</t>
    <phoneticPr fontId="2" type="noConversion"/>
  </si>
  <si>
    <t>054-531-3632</t>
    <phoneticPr fontId="2" type="noConversion"/>
  </si>
  <si>
    <t>농경지 중금속 등 오염실태 조사사업 토양시료 채취 및 조제용역(남부권역)</t>
    <phoneticPr fontId="2" type="noConversion"/>
  </si>
  <si>
    <t>박학윤</t>
    <phoneticPr fontId="2" type="noConversion"/>
  </si>
  <si>
    <t>061-338-5779</t>
    <phoneticPr fontId="2" type="noConversion"/>
  </si>
  <si>
    <t>진북면 기초생활거점육성사업 세부설계 용역</t>
    <phoneticPr fontId="2" type="noConversion"/>
  </si>
  <si>
    <t>김정철</t>
    <phoneticPr fontId="2" type="noConversion"/>
  </si>
  <si>
    <t>055-250-2252</t>
    <phoneticPr fontId="2" type="noConversion"/>
  </si>
  <si>
    <t>금산군 농업용공공관정 사후관리 용역</t>
    <phoneticPr fontId="2" type="noConversion"/>
  </si>
  <si>
    <t>노영조</t>
    <phoneticPr fontId="2" type="noConversion"/>
  </si>
  <si>
    <t>042-480-0351</t>
    <phoneticPr fontId="2" type="noConversion"/>
  </si>
  <si>
    <t>청산지구 수리시설 개보수사업 폐기물용역</t>
    <phoneticPr fontId="2" type="noConversion"/>
  </si>
  <si>
    <t>서재남</t>
    <phoneticPr fontId="2" type="noConversion"/>
  </si>
  <si>
    <t>043-730-2540</t>
    <phoneticPr fontId="2" type="noConversion"/>
  </si>
  <si>
    <t>금암1리 마을만들기사업 지역역량강화</t>
    <phoneticPr fontId="2" type="noConversion"/>
  </si>
  <si>
    <t>개포면 기초생활거좀조성사업 세부설계 용역</t>
    <phoneticPr fontId="2" type="noConversion"/>
  </si>
  <si>
    <t>경북지역본부 예천지사 지역개발부</t>
    <phoneticPr fontId="2" type="noConversion"/>
  </si>
  <si>
    <t>이상주</t>
    <phoneticPr fontId="2" type="noConversion"/>
  </si>
  <si>
    <t>054-650-7141</t>
    <phoneticPr fontId="2" type="noConversion"/>
  </si>
  <si>
    <t>감천면 기초생활거점육성사업 세부설계 용역</t>
    <phoneticPr fontId="2" type="noConversion"/>
  </si>
  <si>
    <t>손수영</t>
    <phoneticPr fontId="2" type="noConversion"/>
  </si>
  <si>
    <t>054-650-7149</t>
    <phoneticPr fontId="2" type="noConversion"/>
  </si>
  <si>
    <t>고단1리 마을만들기사업 지역역량강화용역</t>
    <phoneticPr fontId="2" type="noConversion"/>
  </si>
  <si>
    <t>강원지역본부 강릉지사 지역개발부</t>
    <phoneticPr fontId="2" type="noConversion"/>
  </si>
  <si>
    <t>반종혁</t>
    <phoneticPr fontId="2" type="noConversion"/>
  </si>
  <si>
    <t>033-650-3255</t>
    <phoneticPr fontId="2" type="noConversion"/>
  </si>
  <si>
    <t>병곡면 농촌중심지활성화사업 건설폐기물처리 용역</t>
    <phoneticPr fontId="2" type="noConversion"/>
  </si>
  <si>
    <t>김동기</t>
    <phoneticPr fontId="2" type="noConversion"/>
  </si>
  <si>
    <t>055-940-5531</t>
    <phoneticPr fontId="2" type="noConversion"/>
  </si>
  <si>
    <t>대현리 마을만들기 지역역량강화사업</t>
    <phoneticPr fontId="2" type="noConversion"/>
  </si>
  <si>
    <t>대산면 기초생활거점육성사업 세부설계 용역</t>
    <phoneticPr fontId="2" type="noConversion"/>
  </si>
  <si>
    <t>김정철</t>
    <phoneticPr fontId="2" type="noConversion"/>
  </si>
  <si>
    <t>055-250-2252</t>
    <phoneticPr fontId="2" type="noConversion"/>
  </si>
  <si>
    <t xml:space="preserve">2021년 재해예방계측 관리사업 현장계측 용역  </t>
    <phoneticPr fontId="2" type="noConversion"/>
  </si>
  <si>
    <t>조헌제</t>
    <phoneticPr fontId="2" type="noConversion"/>
  </si>
  <si>
    <t>053-320-4861</t>
    <phoneticPr fontId="2" type="noConversion"/>
  </si>
  <si>
    <t>홍성군 농업용공공관정 연장허가용역</t>
    <phoneticPr fontId="2" type="noConversion"/>
  </si>
  <si>
    <t>박정민</t>
    <phoneticPr fontId="2" type="noConversion"/>
  </si>
  <si>
    <t>042-480-0353</t>
    <phoneticPr fontId="2" type="noConversion"/>
  </si>
  <si>
    <t>금곡면 기초생활거점조성사업 세부설계 수립 용역</t>
    <phoneticPr fontId="2" type="noConversion"/>
  </si>
  <si>
    <t>경남지역본부 진주산청지사 지역개발부</t>
    <phoneticPr fontId="2" type="noConversion"/>
  </si>
  <si>
    <t>류창현</t>
    <phoneticPr fontId="2" type="noConversion"/>
  </si>
  <si>
    <t>055-760-2583</t>
    <phoneticPr fontId="2" type="noConversion"/>
  </si>
  <si>
    <t>홍성군 농업용공공관정 사후관리용역</t>
    <phoneticPr fontId="2" type="noConversion"/>
  </si>
  <si>
    <t>상구 마을만들기사업 지역역량강화용역</t>
    <phoneticPr fontId="2" type="noConversion"/>
  </si>
  <si>
    <t>김형섭</t>
    <phoneticPr fontId="2" type="noConversion"/>
  </si>
  <si>
    <t>043-530-5751</t>
    <phoneticPr fontId="2" type="noConversion"/>
  </si>
  <si>
    <t>2021년 농업용수 수질개선사업 기본조사 외주용역</t>
    <phoneticPr fontId="2" type="noConversion"/>
  </si>
  <si>
    <t>경기지역본부 수자원관리부</t>
    <phoneticPr fontId="2" type="noConversion"/>
  </si>
  <si>
    <t>최철관</t>
    <phoneticPr fontId="2" type="noConversion"/>
  </si>
  <si>
    <t>031-250-3078</t>
    <phoneticPr fontId="2" type="noConversion"/>
  </si>
  <si>
    <t>입곡지구 취약지역 생활여건개조사업 지역역량강화사업(S/W) 용역</t>
    <phoneticPr fontId="2" type="noConversion"/>
  </si>
  <si>
    <t>경남지역본부 함안지사 지역개발부</t>
    <phoneticPr fontId="2" type="noConversion"/>
  </si>
  <si>
    <t>양수민</t>
    <phoneticPr fontId="2" type="noConversion"/>
  </si>
  <si>
    <t>055-580-0337</t>
    <phoneticPr fontId="2" type="noConversion"/>
  </si>
  <si>
    <t>양산면 기초생활거점육성사업 폐기물처리</t>
    <phoneticPr fontId="2" type="noConversion"/>
  </si>
  <si>
    <t>김용선</t>
    <phoneticPr fontId="2" type="noConversion"/>
  </si>
  <si>
    <t>043-730-2560</t>
    <phoneticPr fontId="2" type="noConversion"/>
  </si>
  <si>
    <t>백의지구 농어촌취약지역생활여건개조사업 지역역량강화사업</t>
    <phoneticPr fontId="2" type="noConversion"/>
  </si>
  <si>
    <t>경기지역본부 연천포천가평지사 지역개발부</t>
    <phoneticPr fontId="2" type="noConversion"/>
  </si>
  <si>
    <t>최원우</t>
    <phoneticPr fontId="2" type="noConversion"/>
  </si>
  <si>
    <t>031-860-8940</t>
    <phoneticPr fontId="2" type="noConversion"/>
  </si>
  <si>
    <t>수질개선사업 기본조사 용역</t>
    <phoneticPr fontId="2" type="noConversion"/>
  </si>
  <si>
    <t>윤상현</t>
    <phoneticPr fontId="2" type="noConversion"/>
  </si>
  <si>
    <t>042-480-0232</t>
    <phoneticPr fontId="2" type="noConversion"/>
  </si>
  <si>
    <t>명심마을 산림휴양치유마을만들기사업 지역역량강화용역</t>
    <phoneticPr fontId="2" type="noConversion"/>
  </si>
  <si>
    <t>충북지역본부 진천지사 지역개발부</t>
    <phoneticPr fontId="2" type="noConversion"/>
  </si>
  <si>
    <t>김형섭</t>
    <phoneticPr fontId="2" type="noConversion"/>
  </si>
  <si>
    <t>043-530-5751</t>
    <phoneticPr fontId="2" type="noConversion"/>
  </si>
  <si>
    <t>정선 길운마을(조동1,2리) 취약지역생활여건개조사업 세부설계</t>
    <phoneticPr fontId="2" type="noConversion"/>
  </si>
  <si>
    <t>강원지역본부 원주지사 평창영월정선지부</t>
    <phoneticPr fontId="2" type="noConversion"/>
  </si>
  <si>
    <t>표성현</t>
    <phoneticPr fontId="2" type="noConversion"/>
  </si>
  <si>
    <t>033-335-9515</t>
    <phoneticPr fontId="2" type="noConversion"/>
  </si>
  <si>
    <t>대안W-1 등 공사관리 관정 사후관리 용역</t>
    <phoneticPr fontId="2" type="noConversion"/>
  </si>
  <si>
    <t>경기지역본부 지하수사업부</t>
    <phoneticPr fontId="2" type="noConversion"/>
  </si>
  <si>
    <t>조시범</t>
    <phoneticPr fontId="2" type="noConversion"/>
  </si>
  <si>
    <t>031-250-3636</t>
    <phoneticPr fontId="2" type="noConversion"/>
  </si>
  <si>
    <t>2021년 재해예방계측시스템 장기계측 용역</t>
    <phoneticPr fontId="2" type="noConversion"/>
  </si>
  <si>
    <t>배주호</t>
    <phoneticPr fontId="2" type="noConversion"/>
  </si>
  <si>
    <t>042-480-0366</t>
    <phoneticPr fontId="2" type="noConversion"/>
  </si>
  <si>
    <t>농업용수 관로 누수 감지센서 설치</t>
    <phoneticPr fontId="2" type="noConversion"/>
  </si>
  <si>
    <t>2020년  용배수로 준설공사(금촌,파주)</t>
    <phoneticPr fontId="2" type="noConversion"/>
  </si>
  <si>
    <t>경기지역본부 파주시사 수자원관리부</t>
    <phoneticPr fontId="2" type="noConversion"/>
  </si>
  <si>
    <t>최태호</t>
    <phoneticPr fontId="2" type="noConversion"/>
  </si>
  <si>
    <t>031-950-3262</t>
    <phoneticPr fontId="2" type="noConversion"/>
  </si>
  <si>
    <t>낙월권역 권역거점개발사업 지정폐기물(폐석면) 처리 용역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</si>
  <si>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</si>
  <si>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</si>
  <si>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062-3506574</t>
    <phoneticPr fontId="2" type="noConversion"/>
  </si>
  <si>
    <t>신암3지구 수리시설개보수사업 폐기물처리용역</t>
    <phoneticPr fontId="2" type="noConversion"/>
  </si>
  <si>
    <t>충남지역본부 예산지사 수자원관리부</t>
    <phoneticPr fontId="2" type="noConversion"/>
  </si>
  <si>
    <t>이강민</t>
    <phoneticPr fontId="2" type="noConversion"/>
  </si>
  <si>
    <t>041-330-3551</t>
    <phoneticPr fontId="2" type="noConversion"/>
  </si>
  <si>
    <t>지하해수 조사자료 통계분석 및 활용방안 연구</t>
    <phoneticPr fontId="2" type="noConversion"/>
  </si>
  <si>
    <t>본사 환경지질처</t>
    <phoneticPr fontId="2" type="noConversion"/>
  </si>
  <si>
    <t>오세봉</t>
    <phoneticPr fontId="2" type="noConversion"/>
  </si>
  <si>
    <t>061-338-5795</t>
    <phoneticPr fontId="2" type="noConversion"/>
  </si>
  <si>
    <t>평창 미탄면 농촌다움복원사업 세부설계</t>
    <phoneticPr fontId="2" type="noConversion"/>
  </si>
  <si>
    <t>강원지역본부 원주지사 평창영월정선지부</t>
    <phoneticPr fontId="2" type="noConversion"/>
  </si>
  <si>
    <t>공병수</t>
    <phoneticPr fontId="2" type="noConversion"/>
  </si>
  <si>
    <t>033-335-9512</t>
    <phoneticPr fontId="2" type="noConversion"/>
  </si>
  <si>
    <t>2021년 봄마무리 망상1지구 대구획경지정리사업 분할, 확정 측량</t>
    <phoneticPr fontId="2" type="noConversion"/>
  </si>
  <si>
    <t>윤성훈</t>
    <phoneticPr fontId="2" type="noConversion"/>
  </si>
  <si>
    <t>063-580-1056</t>
    <phoneticPr fontId="2" type="noConversion"/>
  </si>
  <si>
    <t>옥서지구 배수개선사업 폐기물처리용역</t>
    <phoneticPr fontId="2" type="noConversion"/>
  </si>
  <si>
    <t>전북지역본부 군산지사 지역개발부</t>
    <phoneticPr fontId="2" type="noConversion"/>
  </si>
  <si>
    <t>이대로</t>
    <phoneticPr fontId="2" type="noConversion"/>
  </si>
  <si>
    <t>063-440-5717</t>
    <phoneticPr fontId="2" type="noConversion"/>
  </si>
  <si>
    <t>회포마을 농촌취약지역 생활여건 개조사업 폐기물처리</t>
    <phoneticPr fontId="2" type="noConversion"/>
  </si>
  <si>
    <t>황영재</t>
    <phoneticPr fontId="2" type="noConversion"/>
  </si>
  <si>
    <t>063-580-1051</t>
    <phoneticPr fontId="2" type="noConversion"/>
  </si>
  <si>
    <t>천촌 취약지역생활여건개조사업 세부설계 용역</t>
    <phoneticPr fontId="2" type="noConversion"/>
  </si>
  <si>
    <t>경북지역본부 경주지사 지역개발부</t>
    <phoneticPr fontId="2" type="noConversion"/>
  </si>
  <si>
    <t>황지영</t>
    <phoneticPr fontId="2" type="noConversion"/>
  </si>
  <si>
    <t>054-778-1020</t>
    <phoneticPr fontId="2" type="noConversion"/>
  </si>
  <si>
    <t>2021년 농업용수 수질측정망조사</t>
    <phoneticPr fontId="2" type="noConversion"/>
  </si>
  <si>
    <t>강원지역본부 수자원관리부</t>
    <phoneticPr fontId="2" type="noConversion"/>
  </si>
  <si>
    <t>남창동</t>
    <phoneticPr fontId="2" type="noConversion"/>
  </si>
  <si>
    <t>033-240-9669</t>
    <phoneticPr fontId="2" type="noConversion"/>
  </si>
  <si>
    <t>용산지구 수리시설 개보수사업 폐기물용역</t>
    <phoneticPr fontId="2" type="noConversion"/>
  </si>
  <si>
    <t>서재남</t>
    <phoneticPr fontId="2" type="noConversion"/>
  </si>
  <si>
    <t>043-730-2540</t>
    <phoneticPr fontId="2" type="noConversion"/>
  </si>
  <si>
    <t>율리지구 다목적 농촌용수개발사업 설계VE 용역</t>
    <phoneticPr fontId="2" type="noConversion"/>
  </si>
  <si>
    <t>금강(2)지구 춘포5 건설폐기물처리 용역</t>
    <phoneticPr fontId="2" type="noConversion"/>
  </si>
  <si>
    <t>한윤종</t>
    <phoneticPr fontId="2" type="noConversion"/>
  </si>
  <si>
    <t>063-450-9952</t>
    <phoneticPr fontId="2" type="noConversion"/>
  </si>
  <si>
    <t>범들지구 농어촌취약지역생활여건개조사업 휴먼케어 및 지역역량강화사업</t>
    <phoneticPr fontId="2" type="noConversion"/>
  </si>
  <si>
    <t>세계중요농업유산 금산 전통인삼농업 모니터링 용역</t>
    <phoneticPr fontId="2" type="noConversion"/>
  </si>
  <si>
    <t>본사 지역개발지원단</t>
    <phoneticPr fontId="2" type="noConversion"/>
  </si>
  <si>
    <t>이재수</t>
    <phoneticPr fontId="2" type="noConversion"/>
  </si>
  <si>
    <t>042-610-1942</t>
    <phoneticPr fontId="2" type="noConversion"/>
  </si>
  <si>
    <t>세계중요농업유산 하동 전통차 농업 모니터링 용역</t>
    <phoneticPr fontId="2" type="noConversion"/>
  </si>
  <si>
    <t>정자지구 수리시설개보수사업 폐기물처리용역</t>
    <phoneticPr fontId="2" type="noConversion"/>
  </si>
  <si>
    <t>경남지역본부 울산지사 지역개발부</t>
    <phoneticPr fontId="2" type="noConversion"/>
  </si>
  <si>
    <t>안영대</t>
    <phoneticPr fontId="2" type="noConversion"/>
  </si>
  <si>
    <t>052-290-5316</t>
    <phoneticPr fontId="2" type="noConversion"/>
  </si>
  <si>
    <t>우물마을취약지역 생활여건개조사업 세부설계</t>
    <phoneticPr fontId="2" type="noConversion"/>
  </si>
  <si>
    <t>경남지역본부 하동남해지사 지역개발부</t>
    <phoneticPr fontId="2" type="noConversion"/>
  </si>
  <si>
    <t>김호철</t>
    <phoneticPr fontId="2" type="noConversion"/>
  </si>
  <si>
    <t>055-880-5142</t>
    <phoneticPr fontId="2" type="noConversion"/>
  </si>
  <si>
    <t>2020년  용배수로 준설공사(적성,양주)</t>
    <phoneticPr fontId="2" type="noConversion"/>
  </si>
  <si>
    <t>경기지역본부 파주시사 수자원관리부</t>
    <phoneticPr fontId="2" type="noConversion"/>
  </si>
  <si>
    <t>최태호</t>
    <phoneticPr fontId="2" type="noConversion"/>
  </si>
  <si>
    <t>031-950-3262</t>
    <phoneticPr fontId="2" type="noConversion"/>
  </si>
  <si>
    <t>곰소항 및 앙성감곡 지구 설계VE 용역</t>
    <phoneticPr fontId="2" type="noConversion"/>
  </si>
  <si>
    <t>061-338-6570</t>
    <phoneticPr fontId="2" type="noConversion"/>
  </si>
  <si>
    <t>농생명 3공구 및 삼례 지구 설계VE 용역</t>
    <phoneticPr fontId="2" type="noConversion"/>
  </si>
  <si>
    <t>동진1 및 화산2 지구 설계VE 용역</t>
    <phoneticPr fontId="2" type="noConversion"/>
  </si>
  <si>
    <t>경기어촌특화지원센터 어촌특화 역량강화</t>
    <phoneticPr fontId="2" type="noConversion"/>
  </si>
  <si>
    <t>경기지역본부 사업관리부</t>
    <phoneticPr fontId="2" type="noConversion"/>
  </si>
  <si>
    <t>김선희</t>
    <phoneticPr fontId="2" type="noConversion"/>
  </si>
  <si>
    <t>031-250-3096</t>
    <phoneticPr fontId="2" type="noConversion"/>
  </si>
  <si>
    <t>김포시 경영실습농장(온실)조성 및 임대사업 세부설계용역</t>
    <phoneticPr fontId="2" type="noConversion"/>
  </si>
  <si>
    <t>경기지역본부 그린에너지부</t>
    <phoneticPr fontId="2" type="noConversion"/>
  </si>
  <si>
    <t>진아</t>
    <phoneticPr fontId="2" type="noConversion"/>
  </si>
  <si>
    <t>031-250-3616</t>
    <phoneticPr fontId="2" type="noConversion"/>
  </si>
  <si>
    <t>2021년 농업용저수지 수질전수조사 수질분석시험 용역</t>
    <phoneticPr fontId="2" type="noConversion"/>
  </si>
  <si>
    <t>전남지역본부 환경지질부</t>
    <phoneticPr fontId="2" type="noConversion"/>
  </si>
  <si>
    <t>성하영</t>
    <phoneticPr fontId="2" type="noConversion"/>
  </si>
  <si>
    <t>062-958-2662</t>
    <phoneticPr fontId="2" type="noConversion"/>
  </si>
  <si>
    <r>
      <t>2</t>
    </r>
    <r>
      <rPr>
        <sz val="11"/>
        <color rgb="FF000000"/>
        <rFont val="돋움"/>
        <family val="3"/>
        <charset val="129"/>
      </rPr>
      <t>021년 으뜸촌 소비자 모니터링 용역</t>
    </r>
    <phoneticPr fontId="2" type="noConversion"/>
  </si>
  <si>
    <t>031-8084-9544</t>
    <phoneticPr fontId="2" type="noConversion"/>
  </si>
  <si>
    <t>영산강 1-3공구 설계안전성 평가 용역</t>
    <phoneticPr fontId="2" type="noConversion"/>
  </si>
  <si>
    <t>본사 대단위간척처 대단위사업부</t>
    <phoneticPr fontId="2" type="noConversion"/>
  </si>
  <si>
    <t>박병순</t>
    <phoneticPr fontId="2" type="noConversion"/>
  </si>
  <si>
    <t>061-338-5362</t>
    <phoneticPr fontId="2" type="noConversion"/>
  </si>
  <si>
    <t>영산강하구둑 배수갑문 및 영암연락수로제수문 기전정비작업</t>
    <phoneticPr fontId="2" type="noConversion"/>
  </si>
  <si>
    <t>영산강사업단 시설운영부</t>
    <phoneticPr fontId="2" type="noConversion"/>
  </si>
  <si>
    <t>설진선</t>
    <phoneticPr fontId="2" type="noConversion"/>
  </si>
  <si>
    <t>061-461-5500</t>
    <phoneticPr fontId="2" type="noConversion"/>
  </si>
  <si>
    <t>2021년 사회적 농장 소개책자 제작</t>
    <phoneticPr fontId="2" type="noConversion"/>
  </si>
  <si>
    <t>농어촌자원개발원 공동체지원부</t>
    <phoneticPr fontId="2" type="noConversion"/>
  </si>
  <si>
    <t>안하영</t>
    <phoneticPr fontId="2" type="noConversion"/>
  </si>
  <si>
    <t>031-8084-9573</t>
    <phoneticPr fontId="2" type="noConversion"/>
  </si>
  <si>
    <t>마산 마을만들기사업 기본 및 세부설계 용역</t>
    <phoneticPr fontId="2" type="noConversion"/>
  </si>
  <si>
    <t>양수민</t>
    <phoneticPr fontId="2" type="noConversion"/>
  </si>
  <si>
    <t>055-580-0337</t>
    <phoneticPr fontId="2" type="noConversion"/>
  </si>
  <si>
    <t>영산강 1-3 및 3-2공구 문화재지표조사 용역</t>
    <phoneticPr fontId="2" type="noConversion"/>
  </si>
  <si>
    <t>본사 대단위간척처 대단위사업부</t>
    <phoneticPr fontId="2" type="noConversion"/>
  </si>
  <si>
    <t>세계중요농업유산 담양 대나무 밭 농업 홍보영상 제작 및 온라인홍보 용역</t>
    <phoneticPr fontId="2" type="noConversion"/>
  </si>
  <si>
    <t>본사 지역개발지원단</t>
    <phoneticPr fontId="2" type="noConversion"/>
  </si>
  <si>
    <t>이재수</t>
    <phoneticPr fontId="2" type="noConversion"/>
  </si>
  <si>
    <t>042-610-1942</t>
    <phoneticPr fontId="2" type="noConversion"/>
  </si>
  <si>
    <t>영암금호배수갑문 및 금호연락수로제수문 기전정비작업</t>
    <phoneticPr fontId="2" type="noConversion"/>
  </si>
  <si>
    <t>영산강사업단 시설운영부</t>
    <phoneticPr fontId="2" type="noConversion"/>
  </si>
  <si>
    <t>양지훈</t>
    <phoneticPr fontId="2" type="noConversion"/>
  </si>
  <si>
    <t>061-460-5613</t>
    <phoneticPr fontId="2" type="noConversion"/>
  </si>
  <si>
    <t>양산면 기초생활거점육성사업 철거공사</t>
    <phoneticPr fontId="2" type="noConversion"/>
  </si>
  <si>
    <t>복곡지구 수리시설개보수사업 폐기물처리 용역</t>
    <phoneticPr fontId="2" type="noConversion"/>
  </si>
  <si>
    <t>아산호-금광마둔지 양수장2개소 전기안전관리대행</t>
    <phoneticPr fontId="2" type="noConversion"/>
  </si>
  <si>
    <t>경기지역본부 안성지사 수자원관리부</t>
    <phoneticPr fontId="2" type="noConversion"/>
  </si>
  <si>
    <t>박호준</t>
    <phoneticPr fontId="2" type="noConversion"/>
  </si>
  <si>
    <t>031-678-3560</t>
    <phoneticPr fontId="2" type="noConversion"/>
  </si>
  <si>
    <t xml:space="preserve"> 그린어메니티 기반의 K-FARM 신규사업화 추진 방향 연구용역</t>
    <phoneticPr fontId="2" type="noConversion"/>
  </si>
  <si>
    <t>농촌개발처 농촌계획부</t>
    <phoneticPr fontId="2" type="noConversion"/>
  </si>
  <si>
    <t>백금철</t>
    <phoneticPr fontId="2" type="noConversion"/>
  </si>
  <si>
    <t>061-338-5426</t>
    <phoneticPr fontId="2" type="noConversion"/>
  </si>
  <si>
    <t>삼죽면 기초생활거점육성사업 폐기물처리용역</t>
    <phoneticPr fontId="2" type="noConversion"/>
  </si>
  <si>
    <t>대정읍 도시재생뉴딜사업 대정몽생이센터 리모델링 세부설계용역</t>
    <phoneticPr fontId="2" type="noConversion"/>
  </si>
  <si>
    <t>문호령</t>
    <phoneticPr fontId="2" type="noConversion"/>
  </si>
  <si>
    <t>064-792-0616</t>
    <phoneticPr fontId="2" type="noConversion"/>
  </si>
  <si>
    <t>경기어촌특화지원센터 경기어촌 활성화를 위한 지역홍보</t>
    <phoneticPr fontId="2" type="noConversion"/>
  </si>
  <si>
    <t>김선희</t>
    <phoneticPr fontId="2" type="noConversion"/>
  </si>
  <si>
    <t>031-250-3096</t>
    <phoneticPr fontId="2" type="noConversion"/>
  </si>
  <si>
    <t>원내마을만들기사업 세부설계 용역</t>
    <phoneticPr fontId="2" type="noConversion"/>
  </si>
  <si>
    <t>아산시 맑은물 푸른농촌가꾸기사업  건설폐기물처리용역</t>
    <phoneticPr fontId="2" type="noConversion"/>
  </si>
  <si>
    <t>이은진</t>
    <phoneticPr fontId="2" type="noConversion"/>
  </si>
  <si>
    <t>041-539-7146</t>
    <phoneticPr fontId="2" type="noConversion"/>
  </si>
  <si>
    <t>파주시 경영실습농장(온실)조성 및 임대사업 세부설계용역</t>
    <phoneticPr fontId="2" type="noConversion"/>
  </si>
  <si>
    <t>경기지역본부 그린에너지부</t>
    <phoneticPr fontId="2" type="noConversion"/>
  </si>
  <si>
    <t>진아</t>
    <phoneticPr fontId="2" type="noConversion"/>
  </si>
  <si>
    <t>031-250-3616</t>
    <phoneticPr fontId="2" type="noConversion"/>
  </si>
  <si>
    <t>행주지구 수리시설개보수사업 건설폐기물처리 용역</t>
    <phoneticPr fontId="2" type="noConversion"/>
  </si>
  <si>
    <t>죽곡지구 권역단위종합정비사업 폐기물처리용역</t>
    <phoneticPr fontId="2" type="noConversion"/>
  </si>
  <si>
    <t>김동기</t>
    <phoneticPr fontId="2" type="noConversion"/>
  </si>
  <si>
    <t>055-940-5531</t>
    <phoneticPr fontId="2" type="noConversion"/>
  </si>
  <si>
    <t>시군관리 저수지 수질관리조사 수질분석시험</t>
    <phoneticPr fontId="2" type="noConversion"/>
  </si>
  <si>
    <t>안영배</t>
    <phoneticPr fontId="2" type="noConversion"/>
  </si>
  <si>
    <t>053-320-0782</t>
    <phoneticPr fontId="2" type="noConversion"/>
  </si>
  <si>
    <t>온수지구 소규모배수개선사업 건설폐기물처리용역</t>
    <phoneticPr fontId="2" type="noConversion"/>
  </si>
  <si>
    <t>양영종</t>
    <phoneticPr fontId="2" type="noConversion"/>
  </si>
  <si>
    <t>055-760-2577</t>
    <phoneticPr fontId="2" type="noConversion"/>
  </si>
  <si>
    <t>정호지구 소규모배수개선사업 건설폐기물처리용역</t>
    <phoneticPr fontId="2" type="noConversion"/>
  </si>
  <si>
    <t>구름호수권역단위 종합개발사업 지역역량강화</t>
    <phoneticPr fontId="2" type="noConversion"/>
  </si>
  <si>
    <t>황영재</t>
    <phoneticPr fontId="2" type="noConversion"/>
  </si>
  <si>
    <t>063-580-1051</t>
    <phoneticPr fontId="2" type="noConversion"/>
  </si>
  <si>
    <t>중정지구 배수개선사업 건설폐기물처리용역</t>
    <phoneticPr fontId="2" type="noConversion"/>
  </si>
  <si>
    <t>충남지역본부 부여지사 지역개발부</t>
    <phoneticPr fontId="2" type="noConversion"/>
  </si>
  <si>
    <t>이광솔</t>
    <phoneticPr fontId="2" type="noConversion"/>
  </si>
  <si>
    <t>041-837-9544</t>
    <phoneticPr fontId="2" type="noConversion"/>
  </si>
  <si>
    <t>세종시 지역지하수관측망 보호시설 설치공서</t>
    <phoneticPr fontId="2" type="noConversion"/>
  </si>
  <si>
    <t>배주호</t>
    <phoneticPr fontId="2" type="noConversion"/>
  </si>
  <si>
    <t>042-480-0366</t>
    <phoneticPr fontId="2" type="noConversion"/>
  </si>
  <si>
    <t>오산마을 마을만들기사업 지역역량강화용역</t>
    <phoneticPr fontId="2" type="noConversion"/>
  </si>
  <si>
    <t>중앙 마을만들기사업 기본 및 세부설계 용역</t>
    <phoneticPr fontId="2" type="noConversion"/>
  </si>
  <si>
    <t>경남지역본부 함안지사 지역개발부</t>
    <phoneticPr fontId="2" type="noConversion"/>
  </si>
  <si>
    <t>양수민</t>
    <phoneticPr fontId="2" type="noConversion"/>
  </si>
  <si>
    <t>055-580-0337</t>
    <phoneticPr fontId="2" type="noConversion"/>
  </si>
  <si>
    <t>세종시 지하수방치공 원상복구 공사</t>
    <phoneticPr fontId="2" type="noConversion"/>
  </si>
  <si>
    <t>어연 마을만들기사업 기본 및 세부설계 용역</t>
    <phoneticPr fontId="2" type="noConversion"/>
  </si>
  <si>
    <t>박정희</t>
    <phoneticPr fontId="2" type="noConversion"/>
  </si>
  <si>
    <t>055-580-0343</t>
    <phoneticPr fontId="2" type="noConversion"/>
  </si>
  <si>
    <t>신암 마을만들기사업 기본 및 세부설계 용역</t>
    <phoneticPr fontId="2" type="noConversion"/>
  </si>
  <si>
    <t>유원효</t>
    <phoneticPr fontId="2" type="noConversion"/>
  </si>
  <si>
    <t>055-580-0335</t>
    <phoneticPr fontId="2" type="noConversion"/>
  </si>
  <si>
    <t>운동 마을만들기사업 기본 및 세부설계 용역</t>
    <phoneticPr fontId="2" type="noConversion"/>
  </si>
  <si>
    <t>채대희</t>
    <phoneticPr fontId="2" type="noConversion"/>
  </si>
  <si>
    <t>055-580-0342</t>
    <phoneticPr fontId="2" type="noConversion"/>
  </si>
  <si>
    <t>양식장용수관리사업 전기비저항탐사 용역</t>
    <phoneticPr fontId="2" type="noConversion"/>
  </si>
  <si>
    <t>유지혜</t>
    <phoneticPr fontId="2" type="noConversion"/>
  </si>
  <si>
    <t>033-240-9697</t>
    <phoneticPr fontId="2" type="noConversion"/>
  </si>
  <si>
    <t>농촌용수 수질자동측정망 제조구매설치</t>
    <phoneticPr fontId="2" type="noConversion"/>
  </si>
  <si>
    <t>김광수</t>
    <phoneticPr fontId="2" type="noConversion"/>
  </si>
  <si>
    <t>042-480-0526</t>
    <phoneticPr fontId="2" type="noConversion"/>
  </si>
  <si>
    <t>하점지구 등 경기북부권 재해예방 누수계측기 신규설치용역</t>
    <phoneticPr fontId="2" type="noConversion"/>
  </si>
  <si>
    <t>경기지역본부 지하수사업부</t>
    <phoneticPr fontId="2" type="noConversion"/>
  </si>
  <si>
    <t>조시범</t>
    <phoneticPr fontId="2" type="noConversion"/>
  </si>
  <si>
    <t>031-250-3636</t>
    <phoneticPr fontId="2" type="noConversion"/>
  </si>
  <si>
    <t>청용지구 등 경기남부권 재해예방 누수계측기 신규설치 용역</t>
    <phoneticPr fontId="2" type="noConversion"/>
  </si>
  <si>
    <t>경기지역본부 지하수사업부</t>
    <phoneticPr fontId="2" type="noConversion"/>
  </si>
  <si>
    <t>조시범</t>
    <phoneticPr fontId="2" type="noConversion"/>
  </si>
  <si>
    <t>031-250-3636</t>
    <phoneticPr fontId="2" type="noConversion"/>
  </si>
  <si>
    <t>영산강Ⅳ지구 4-1공구 분할측량 용역</t>
    <phoneticPr fontId="2" type="noConversion"/>
  </si>
  <si>
    <t>금강(2)지구 군산3 건설폐기물처리 용역</t>
    <phoneticPr fontId="2" type="noConversion"/>
  </si>
  <si>
    <t>금강사업단</t>
    <phoneticPr fontId="2" type="noConversion"/>
  </si>
  <si>
    <t>한윤종</t>
    <phoneticPr fontId="2" type="noConversion"/>
  </si>
  <si>
    <t>063-450-9952</t>
    <phoneticPr fontId="2" type="noConversion"/>
  </si>
  <si>
    <t>2021년 농산어촌지역개발 공간정보시스템 기능개선</t>
    <phoneticPr fontId="2" type="noConversion"/>
  </si>
  <si>
    <t>본사 지역개발지원단</t>
    <phoneticPr fontId="2" type="noConversion"/>
  </si>
  <si>
    <t>강인호</t>
    <phoneticPr fontId="2" type="noConversion"/>
  </si>
  <si>
    <t>042-610-1911</t>
    <phoneticPr fontId="2" type="noConversion"/>
  </si>
  <si>
    <t>상황지구 배수개선사업 건설폐기물처리용역</t>
    <phoneticPr fontId="2" type="noConversion"/>
  </si>
  <si>
    <t>충남지역본부 부여지사 지역개발부</t>
    <phoneticPr fontId="2" type="noConversion"/>
  </si>
  <si>
    <t>유석균</t>
    <phoneticPr fontId="2" type="noConversion"/>
  </si>
  <si>
    <t>041-837-9515</t>
    <phoneticPr fontId="2" type="noConversion"/>
  </si>
  <si>
    <t>농어촌지하수 현황 및 수리수질조사 용역</t>
    <phoneticPr fontId="2" type="noConversion"/>
  </si>
  <si>
    <t>경북지역본부 지질환경부</t>
    <phoneticPr fontId="2" type="noConversion"/>
  </si>
  <si>
    <t>천현주</t>
    <phoneticPr fontId="2" type="noConversion"/>
  </si>
  <si>
    <t>053-320-4864</t>
    <phoneticPr fontId="2" type="noConversion"/>
  </si>
  <si>
    <t>죽산면 기초생활거점조성사업 지역역량강화</t>
    <phoneticPr fontId="2" type="noConversion"/>
  </si>
  <si>
    <t>전북지역본부 동진지사 지역개발부</t>
    <phoneticPr fontId="2" type="noConversion"/>
  </si>
  <si>
    <t>김근호</t>
    <phoneticPr fontId="2" type="noConversion"/>
  </si>
  <si>
    <t>063-540-1176</t>
    <phoneticPr fontId="2" type="noConversion"/>
  </si>
  <si>
    <t>황산면 기초생활거점조성사업 지역역량강화</t>
    <phoneticPr fontId="2" type="noConversion"/>
  </si>
  <si>
    <t>농지은행통합포털 농지가격·임차료정보 수집·분석·제공시스템 구축</t>
    <phoneticPr fontId="2" type="noConversion"/>
  </si>
  <si>
    <t>농지은행처 농지관리부</t>
    <phoneticPr fontId="2" type="noConversion"/>
  </si>
  <si>
    <t>변승현</t>
    <phoneticPr fontId="2" type="noConversion"/>
  </si>
  <si>
    <t>061-338-5871</t>
    <phoneticPr fontId="2" type="noConversion"/>
  </si>
  <si>
    <t>공사관리 지하수시설물 영향조사 및 사후관리 용역</t>
    <phoneticPr fontId="2" type="noConversion"/>
  </si>
  <si>
    <t>박수옥</t>
    <phoneticPr fontId="2" type="noConversion"/>
  </si>
  <si>
    <t>053-320-0766</t>
    <phoneticPr fontId="2" type="noConversion"/>
  </si>
  <si>
    <t>금왕.하자포리 역량강화용역</t>
    <phoneticPr fontId="2" type="noConversion"/>
  </si>
  <si>
    <t>가례면 기초생활거점육성사업 지역역량강화용역</t>
    <phoneticPr fontId="2" type="noConversion"/>
  </si>
  <si>
    <t>농어촌지하수현황 및 수리수질조사 용역</t>
    <phoneticPr fontId="2" type="noConversion"/>
  </si>
  <si>
    <t>이지영</t>
    <phoneticPr fontId="2" type="noConversion"/>
  </si>
  <si>
    <t>062-958-2447</t>
    <phoneticPr fontId="2" type="noConversion"/>
  </si>
  <si>
    <t>농업용 공공관정 관로망 조사 및 도첩제작(제주) 용역</t>
    <phoneticPr fontId="2" type="noConversion"/>
  </si>
  <si>
    <t>이동림</t>
    <phoneticPr fontId="2" type="noConversion"/>
  </si>
  <si>
    <t>064-750-8854</t>
    <phoneticPr fontId="2" type="noConversion"/>
  </si>
  <si>
    <t>서산시 농업용공공관정 연장허가용역</t>
    <phoneticPr fontId="2" type="noConversion"/>
  </si>
  <si>
    <t>서산시 농업용공공관정 사후관리용역</t>
    <phoneticPr fontId="2" type="noConversion"/>
  </si>
  <si>
    <t>제8회 행복농촌 만들기 콘테스트 기획 및 운영 용역</t>
    <phoneticPr fontId="2" type="noConversion"/>
  </si>
  <si>
    <t>주향</t>
    <phoneticPr fontId="2" type="noConversion"/>
  </si>
  <si>
    <t>042-610-1944</t>
    <phoneticPr fontId="2" type="noConversion"/>
  </si>
  <si>
    <t>교월2리 취약지구생활여건개조사업 세부설계용역</t>
    <phoneticPr fontId="2" type="noConversion"/>
  </si>
  <si>
    <t>충남지역본부 청양지사 지역개발부</t>
    <phoneticPr fontId="2" type="noConversion"/>
  </si>
  <si>
    <t>민승근</t>
    <phoneticPr fontId="2" type="noConversion"/>
  </si>
  <si>
    <t>041-940-1752</t>
    <phoneticPr fontId="2" type="noConversion"/>
  </si>
  <si>
    <t>고색2지구 도시계획시설사업 상하수도 GIS DB 구축</t>
    <phoneticPr fontId="2" type="noConversion"/>
  </si>
  <si>
    <t>양산면 기초생활거점육성사업 지역역량강화  용역</t>
    <phoneticPr fontId="2" type="noConversion"/>
  </si>
  <si>
    <t>양식장용수관리사업 지하수현황조사 및 물리탐사 용역</t>
    <phoneticPr fontId="2" type="noConversion"/>
  </si>
  <si>
    <t>함아름</t>
    <phoneticPr fontId="2" type="noConversion"/>
  </si>
  <si>
    <t>062-958-2448</t>
    <phoneticPr fontId="2" type="noConversion"/>
  </si>
  <si>
    <t>2021년 한국농촌건축대전 및 계획대전 운영용역</t>
    <phoneticPr fontId="2" type="noConversion"/>
  </si>
  <si>
    <t>지영식</t>
    <phoneticPr fontId="2" type="noConversion"/>
  </si>
  <si>
    <t>신촌마을 취약지역생활여건개조사업 지역역량강화사업 용역</t>
    <phoneticPr fontId="2" type="noConversion"/>
  </si>
  <si>
    <t>정수용</t>
    <phoneticPr fontId="2" type="noConversion"/>
  </si>
  <si>
    <t>055-670-7043</t>
    <phoneticPr fontId="2" type="noConversion"/>
  </si>
  <si>
    <t>조동마을 취약지역생활여건개조사업 지역역량강화사업 용역</t>
    <phoneticPr fontId="2" type="noConversion"/>
  </si>
  <si>
    <t>수반지구 수리시설개보수사업 세부설계용역</t>
    <phoneticPr fontId="2" type="noConversion"/>
  </si>
  <si>
    <t>경남지역본부 울산지사 지역개발부</t>
    <phoneticPr fontId="2" type="noConversion"/>
  </si>
  <si>
    <t>안영대</t>
    <phoneticPr fontId="2" type="noConversion"/>
  </si>
  <si>
    <t>052-290-5316</t>
    <phoneticPr fontId="2" type="noConversion"/>
  </si>
  <si>
    <t>가례면 기초생활거점육성사업 세부설계용역</t>
    <phoneticPr fontId="2" type="noConversion"/>
  </si>
  <si>
    <t>북면 기초생활거점육성사업 세부설계 용역</t>
    <phoneticPr fontId="2" type="noConversion"/>
  </si>
  <si>
    <t>죽산면 기초생활거점조성사업 세부설계용역</t>
    <phoneticPr fontId="2" type="noConversion"/>
  </si>
  <si>
    <t>김근호</t>
    <phoneticPr fontId="2" type="noConversion"/>
  </si>
  <si>
    <t>063-540-1176</t>
    <phoneticPr fontId="2" type="noConversion"/>
  </si>
  <si>
    <t>황산면 기초생활거점조성사업 세부설계용역</t>
    <phoneticPr fontId="2" type="noConversion"/>
  </si>
  <si>
    <t>용운마을 취약지역생활여건개조사업 지역역량강화사업 용역</t>
    <phoneticPr fontId="2" type="noConversion"/>
  </si>
  <si>
    <t>농업용 공공관정 관로망 조사 및 도첩제작(서귀포) 용역</t>
    <phoneticPr fontId="2" type="noConversion"/>
  </si>
  <si>
    <t>평창 임대형스마트팜조성사업 폐기물처리용역</t>
    <phoneticPr fontId="2" type="noConversion"/>
  </si>
  <si>
    <t>강원지역본부 원주지사 지역개발부</t>
    <phoneticPr fontId="2" type="noConversion"/>
  </si>
  <si>
    <t>이길병</t>
    <phoneticPr fontId="2" type="noConversion"/>
  </si>
  <si>
    <t>033-749-1613</t>
    <phoneticPr fontId="2" type="noConversion"/>
  </si>
  <si>
    <t>2021년 월평지구 수리시설개보수사업 폐기물처리용역</t>
    <phoneticPr fontId="2" type="noConversion"/>
  </si>
  <si>
    <t>전북지역본부 부안지사 수자원관리부</t>
    <phoneticPr fontId="2" type="noConversion"/>
  </si>
  <si>
    <t>정명우</t>
    <phoneticPr fontId="2" type="noConversion"/>
  </si>
  <si>
    <t>063-580-1040</t>
    <phoneticPr fontId="2" type="noConversion"/>
  </si>
  <si>
    <t>2021년 사회적 농업 포털 유지보수 및 고도화</t>
    <phoneticPr fontId="2" type="noConversion"/>
  </si>
  <si>
    <t>김경동</t>
    <phoneticPr fontId="2" type="noConversion"/>
  </si>
  <si>
    <t>031-8084-9564</t>
    <phoneticPr fontId="2" type="noConversion"/>
  </si>
  <si>
    <t>금산 취약지역생활여건개조사업 세부설계 용역</t>
    <phoneticPr fontId="2" type="noConversion"/>
  </si>
  <si>
    <t>제15회 농촌경관 사진공모전 운영 용역</t>
    <phoneticPr fontId="2" type="noConversion"/>
  </si>
  <si>
    <t>042-610-1944</t>
    <phoneticPr fontId="2" type="noConversion"/>
  </si>
  <si>
    <t>농어촌지하수관리시스템 기능개선 및 유지관리 용역</t>
    <phoneticPr fontId="2" type="noConversion"/>
  </si>
  <si>
    <t>본사 지하수지질처</t>
    <phoneticPr fontId="2" type="noConversion"/>
  </si>
  <si>
    <t>조정환</t>
    <phoneticPr fontId="2" type="noConversion"/>
  </si>
  <si>
    <t>061-338-5596</t>
    <phoneticPr fontId="2" type="noConversion"/>
  </si>
  <si>
    <t>미당1리 취약지구생활여건개조사업 세부설계용역</t>
    <phoneticPr fontId="2" type="noConversion"/>
  </si>
  <si>
    <t>충남지역본부 청양지사 지역개발부</t>
    <phoneticPr fontId="2" type="noConversion"/>
  </si>
  <si>
    <t>김기남</t>
    <phoneticPr fontId="2" type="noConversion"/>
  </si>
  <si>
    <t>041-940-1753</t>
    <phoneticPr fontId="2" type="noConversion"/>
  </si>
  <si>
    <t>경기어촌특화지원센터 특화상품 브랜드 및 상품디자인 지원</t>
    <phoneticPr fontId="2" type="noConversion"/>
  </si>
  <si>
    <t>낙월권역 권역거점개발사업 건설폐기물 처리 용역</t>
    <phoneticPr fontId="2" type="noConversion"/>
  </si>
  <si>
    <t>전남지역본부 영광지사 지역개발부</t>
    <phoneticPr fontId="2" type="noConversion"/>
  </si>
  <si>
    <t>박동건</t>
    <phoneticPr fontId="2" type="noConversion"/>
  </si>
  <si>
    <t>062-3506574</t>
    <phoneticPr fontId="2" type="noConversion"/>
  </si>
  <si>
    <t>공사 대표홈페이지 유지보수 용역</t>
    <phoneticPr fontId="2" type="noConversion"/>
  </si>
  <si>
    <t>본사 기획관리실</t>
    <phoneticPr fontId="2" type="noConversion"/>
  </si>
  <si>
    <t>최하은</t>
    <phoneticPr fontId="2" type="noConversion"/>
  </si>
  <si>
    <t>061-338-5230</t>
    <phoneticPr fontId="2" type="noConversion"/>
  </si>
  <si>
    <t>공사관리관정 지하수 영향조사 및 사후관리용역</t>
    <phoneticPr fontId="2" type="noConversion"/>
  </si>
  <si>
    <t>이준연</t>
    <phoneticPr fontId="2" type="noConversion"/>
  </si>
  <si>
    <t>062-958-2477</t>
    <phoneticPr fontId="2" type="noConversion"/>
  </si>
  <si>
    <t>신촌마을 취약지역생활여건개조사업 세부설계 용역</t>
    <phoneticPr fontId="2" type="noConversion"/>
  </si>
  <si>
    <t>경남지역본부 고성통영거제지사 지역개발부</t>
    <phoneticPr fontId="2" type="noConversion"/>
  </si>
  <si>
    <t>정수용</t>
    <phoneticPr fontId="2" type="noConversion"/>
  </si>
  <si>
    <t>055-670-7043</t>
    <phoneticPr fontId="2" type="noConversion"/>
  </si>
  <si>
    <t>조동마을 취약지역생활여건개조사업 세부설계 용역</t>
    <phoneticPr fontId="2" type="noConversion"/>
  </si>
  <si>
    <t>용운마을 취약지역생활여건개조사업 세부설계 용역</t>
    <phoneticPr fontId="2" type="noConversion"/>
  </si>
  <si>
    <t>경기권 재해예방 장기계측 용역</t>
    <phoneticPr fontId="2" type="noConversion"/>
  </si>
  <si>
    <t>경기지역본부 지하수사업부</t>
    <phoneticPr fontId="2" type="noConversion"/>
  </si>
  <si>
    <t>조시범</t>
    <phoneticPr fontId="2" type="noConversion"/>
  </si>
  <si>
    <t>031-250-3636</t>
    <phoneticPr fontId="2" type="noConversion"/>
  </si>
  <si>
    <t>세종시 지역지하수관측망 설치사업용 자재구매</t>
    <phoneticPr fontId="2" type="noConversion"/>
  </si>
  <si>
    <t>충남지역본부 환경지질부</t>
    <phoneticPr fontId="2" type="noConversion"/>
  </si>
  <si>
    <t>배주호</t>
    <phoneticPr fontId="2" type="noConversion"/>
  </si>
  <si>
    <t>042-480-0366</t>
    <phoneticPr fontId="2" type="noConversion"/>
  </si>
  <si>
    <t>경기어촌특화지원센터 찾아가는 현장컨설팅</t>
    <phoneticPr fontId="2" type="noConversion"/>
  </si>
  <si>
    <t>경기지역본부 사업관리부</t>
    <phoneticPr fontId="2" type="noConversion"/>
  </si>
  <si>
    <t>김선희</t>
    <phoneticPr fontId="2" type="noConversion"/>
  </si>
  <si>
    <t>031-250-3096</t>
    <phoneticPr fontId="2" type="noConversion"/>
  </si>
  <si>
    <t>팔금 및 삼신 지구 설계VE 용역</t>
    <phoneticPr fontId="2" type="noConversion"/>
  </si>
  <si>
    <t>본사 기반사업처 (기술심사부)</t>
    <phoneticPr fontId="2" type="noConversion"/>
  </si>
  <si>
    <t>여현기</t>
    <phoneticPr fontId="2" type="noConversion"/>
  </si>
  <si>
    <t>061-338-6570</t>
    <phoneticPr fontId="2" type="noConversion"/>
  </si>
  <si>
    <t>마사리 충남형 마을만들기사업 기본계획 및 세부설계 용역</t>
    <phoneticPr fontId="2" type="noConversion"/>
  </si>
  <si>
    <t>충남지역본부 예산지사 지역개발부</t>
    <phoneticPr fontId="2" type="noConversion"/>
  </si>
  <si>
    <t>김우중</t>
    <phoneticPr fontId="2" type="noConversion"/>
  </si>
  <si>
    <t>041-330-3545</t>
    <phoneticPr fontId="2" type="noConversion"/>
  </si>
  <si>
    <t>계정2리 충남형 마을만들기사업 기본계획 및 세부설계 용역</t>
    <phoneticPr fontId="2" type="noConversion"/>
  </si>
  <si>
    <t>대률리 충남형 마을만들기사업 기본계획 및 세부설계 용역</t>
    <phoneticPr fontId="2" type="noConversion"/>
  </si>
  <si>
    <t>장앙 및 청리 지구 설계VE 용역</t>
    <phoneticPr fontId="2" type="noConversion"/>
  </si>
  <si>
    <t>이목 및 지석2 지구 설계VE 용역</t>
    <phoneticPr fontId="2" type="noConversion"/>
  </si>
  <si>
    <t>공사 지속가능경영 보고서 작성용역</t>
    <phoneticPr fontId="2" type="noConversion"/>
  </si>
  <si>
    <t>박주리</t>
    <phoneticPr fontId="2" type="noConversion"/>
  </si>
  <si>
    <t>061-338-5195</t>
    <phoneticPr fontId="2" type="noConversion"/>
  </si>
  <si>
    <t>입암웅촌지구 수리시설개보수사업 세부설계용역</t>
    <phoneticPr fontId="2" type="noConversion"/>
  </si>
  <si>
    <t>경남지역본부 울산지사 지역개발부</t>
    <phoneticPr fontId="2" type="noConversion"/>
  </si>
  <si>
    <t>임지건</t>
    <phoneticPr fontId="2" type="noConversion"/>
  </si>
  <si>
    <t>052-290-5304</t>
    <phoneticPr fontId="2" type="noConversion"/>
  </si>
  <si>
    <t>기리마을 마을만들기사업 지역역량강화용역</t>
    <phoneticPr fontId="2" type="noConversion"/>
  </si>
  <si>
    <t>강영성</t>
    <phoneticPr fontId="2" type="noConversion"/>
  </si>
  <si>
    <t>055-940-5545</t>
    <phoneticPr fontId="2" type="noConversion"/>
  </si>
  <si>
    <t>경기어촌특화지원센터 경기도 어촌특화 현황조사 업데이트</t>
    <phoneticPr fontId="2" type="noConversion"/>
  </si>
  <si>
    <t>경기도 바다관광 활성화를 위한 프로그램 개발</t>
    <phoneticPr fontId="2" type="noConversion"/>
  </si>
  <si>
    <t>과림지 인(P)불용화 운영 용역</t>
    <phoneticPr fontId="2" type="noConversion"/>
  </si>
  <si>
    <t>경기지역본부 화성수원지사 수자원관리부</t>
    <phoneticPr fontId="2" type="noConversion"/>
  </si>
  <si>
    <t>박은숙</t>
    <phoneticPr fontId="2" type="noConversion"/>
  </si>
  <si>
    <t>031-240-4934</t>
    <phoneticPr fontId="2" type="noConversion"/>
  </si>
  <si>
    <t>남면 기초생활거점육성사업 소규모환경영향평가 용역</t>
    <phoneticPr fontId="2" type="noConversion"/>
  </si>
  <si>
    <t>전남지역본부 장성지사 지역개발부</t>
    <phoneticPr fontId="2" type="noConversion"/>
  </si>
  <si>
    <t>백인술</t>
    <phoneticPr fontId="2" type="noConversion"/>
  </si>
  <si>
    <t>061-390-8641</t>
    <phoneticPr fontId="2" type="noConversion"/>
  </si>
  <si>
    <t>남면 기초생활거점육성사업 소규모재해영향평가 용역</t>
    <phoneticPr fontId="2" type="noConversion"/>
  </si>
  <si>
    <t>양수장 전기안전관리대행</t>
    <phoneticPr fontId="2" type="noConversion"/>
  </si>
  <si>
    <t>경기지역본부 안성지사 수자원관리부</t>
    <phoneticPr fontId="2" type="noConversion"/>
  </si>
  <si>
    <t>박호준</t>
    <phoneticPr fontId="2" type="noConversion"/>
  </si>
  <si>
    <t>031-678-3560</t>
    <phoneticPr fontId="2" type="noConversion"/>
  </si>
  <si>
    <t>회동마을 마을만들기사업 폐기물처리용역</t>
    <phoneticPr fontId="2" type="noConversion"/>
  </si>
  <si>
    <t>마산리 마을만들기사업 폐기물처리</t>
    <phoneticPr fontId="2" type="noConversion"/>
  </si>
  <si>
    <t>충북지역본부 옥천영동지사 지역개발부</t>
    <phoneticPr fontId="2" type="noConversion"/>
  </si>
  <si>
    <t>이상호</t>
    <phoneticPr fontId="2" type="noConversion"/>
  </si>
  <si>
    <t>043-730-2563</t>
    <phoneticPr fontId="2" type="noConversion"/>
  </si>
  <si>
    <t xml:space="preserve"> 인재개발원 재산종합보험 가입</t>
    <phoneticPr fontId="2" type="noConversion"/>
  </si>
  <si>
    <t>이지선</t>
    <phoneticPr fontId="2" type="noConversion"/>
  </si>
  <si>
    <t>031-420-0749</t>
    <phoneticPr fontId="2" type="noConversion"/>
  </si>
  <si>
    <t>통합수질관리시스템 구축</t>
    <phoneticPr fontId="2" type="noConversion"/>
  </si>
  <si>
    <t>본사 환경지질처</t>
    <phoneticPr fontId="2" type="noConversion"/>
  </si>
  <si>
    <t>최준혁</t>
    <phoneticPr fontId="2" type="noConversion"/>
  </si>
  <si>
    <t>061-338-5833</t>
    <phoneticPr fontId="2" type="noConversion"/>
  </si>
  <si>
    <t>캠프 모빌 토양정화검증 용역</t>
    <phoneticPr fontId="2" type="noConversion"/>
  </si>
  <si>
    <t>경기지역본부 토양환경복원단</t>
    <phoneticPr fontId="2" type="noConversion"/>
  </si>
  <si>
    <t>이상화</t>
    <phoneticPr fontId="2" type="noConversion"/>
  </si>
  <si>
    <t>031-861-8642</t>
    <phoneticPr fontId="2" type="noConversion"/>
  </si>
  <si>
    <t>표준기록관리시스템 2.0 고도화</t>
    <phoneticPr fontId="2" type="noConversion"/>
  </si>
  <si>
    <t>본사 기획관리실/총무인사처</t>
    <phoneticPr fontId="2" type="noConversion"/>
  </si>
  <si>
    <t>최현민/민경선</t>
    <phoneticPr fontId="2" type="noConversion"/>
  </si>
  <si>
    <t>061-338-5233,6051</t>
    <phoneticPr fontId="2" type="noConversion"/>
  </si>
  <si>
    <t>캠프 잭슨 토양정화검증 용역</t>
    <phoneticPr fontId="2" type="noConversion"/>
  </si>
  <si>
    <t>제방누수계측기 설치 1지구</t>
    <phoneticPr fontId="2" type="noConversion"/>
  </si>
  <si>
    <t>강원지역본부 지역사업부</t>
    <phoneticPr fontId="2" type="noConversion"/>
  </si>
  <si>
    <t>김명주</t>
    <phoneticPr fontId="2" type="noConversion"/>
  </si>
  <si>
    <t>033-240-9694</t>
    <phoneticPr fontId="2" type="noConversion"/>
  </si>
  <si>
    <t>제방누수계측기 설치 2지구</t>
    <phoneticPr fontId="2" type="noConversion"/>
  </si>
  <si>
    <t>제방누수계측기 설치 3지구</t>
    <phoneticPr fontId="2" type="noConversion"/>
  </si>
  <si>
    <t xml:space="preserve">제방누수계측기 설치 4지구 </t>
    <phoneticPr fontId="2" type="noConversion"/>
  </si>
  <si>
    <t>구성면 기초생활거점육성사업 지역역량강화 용역</t>
    <phoneticPr fontId="2" type="noConversion"/>
  </si>
  <si>
    <t>경북지역본부 구미김천지사 수자원관리부</t>
    <phoneticPr fontId="2" type="noConversion"/>
  </si>
  <si>
    <t>김기현</t>
    <phoneticPr fontId="2" type="noConversion"/>
  </si>
  <si>
    <t>054-712-3424</t>
    <phoneticPr fontId="2" type="noConversion"/>
  </si>
  <si>
    <t>옥성면 기초생활거점육성사업 지역역량강화 용역</t>
    <phoneticPr fontId="2" type="noConversion"/>
  </si>
  <si>
    <t>농업용수 수질개선사업 전략 및 소규모환경영향평가 용역</t>
    <phoneticPr fontId="2" type="noConversion"/>
  </si>
  <si>
    <t>이의행</t>
    <phoneticPr fontId="2" type="noConversion"/>
  </si>
  <si>
    <t>061-338-5825</t>
    <phoneticPr fontId="2" type="noConversion"/>
  </si>
  <si>
    <t>서귀포시 신천항 어촌뉴딜사업 건축설계(공모)</t>
    <phoneticPr fontId="2" type="noConversion"/>
  </si>
  <si>
    <t>제주지역본부 남부지부</t>
    <phoneticPr fontId="2" type="noConversion"/>
  </si>
  <si>
    <t>조의현</t>
    <phoneticPr fontId="2" type="noConversion"/>
  </si>
  <si>
    <t>금왕읍 농촌중심지활성화사업 기본계획수립 용역</t>
    <phoneticPr fontId="2" type="noConversion"/>
  </si>
  <si>
    <t>충북지역본부 사업계획부</t>
    <phoneticPr fontId="2" type="noConversion"/>
  </si>
  <si>
    <t>강현모</t>
    <phoneticPr fontId="2" type="noConversion"/>
  </si>
  <si>
    <t>043-290-3366</t>
    <phoneticPr fontId="2" type="noConversion"/>
  </si>
  <si>
    <t>서귀포시 농업용 지하수 영향조사 현장조사</t>
    <phoneticPr fontId="2" type="noConversion"/>
  </si>
  <si>
    <t>제주지역본부 지하수지질부</t>
    <phoneticPr fontId="2" type="noConversion"/>
  </si>
  <si>
    <t>장기영</t>
    <phoneticPr fontId="2" type="noConversion"/>
  </si>
  <si>
    <t>064-750-8889</t>
    <phoneticPr fontId="2" type="noConversion"/>
  </si>
  <si>
    <t>진천읍 농촌중심지활성화사업 세부설계 용역</t>
    <phoneticPr fontId="2" type="noConversion"/>
  </si>
  <si>
    <t>2021년 국가어도정보시스템 유지관리 용역</t>
    <phoneticPr fontId="2" type="noConversion"/>
  </si>
  <si>
    <t>본사 어촌수산처</t>
    <phoneticPr fontId="2" type="noConversion"/>
  </si>
  <si>
    <t>문경도</t>
    <phoneticPr fontId="2" type="noConversion"/>
  </si>
  <si>
    <t>061-338-6137</t>
    <phoneticPr fontId="2" type="noConversion"/>
  </si>
  <si>
    <t>단양군 가산1리 마을만들기사업 역량강화용역</t>
    <phoneticPr fontId="2" type="noConversion"/>
  </si>
  <si>
    <t>충북지역본부 충주제천단양지사 지역개발부</t>
    <phoneticPr fontId="2" type="noConversion"/>
  </si>
  <si>
    <t>이두형</t>
    <phoneticPr fontId="2" type="noConversion"/>
  </si>
  <si>
    <t>043-841-3074</t>
    <phoneticPr fontId="2" type="noConversion"/>
  </si>
  <si>
    <t>단양군 가산2리 마을만들기사업 역량강화용역</t>
    <phoneticPr fontId="2" type="noConversion"/>
  </si>
  <si>
    <t>경천3지구 영농편의 수리시설개보수사업 세부설계용역</t>
    <phoneticPr fontId="2" type="noConversion"/>
  </si>
  <si>
    <t>경북지역본부 문경지사 수자원관리부</t>
    <phoneticPr fontId="2" type="noConversion"/>
  </si>
  <si>
    <t>여동규</t>
    <phoneticPr fontId="2" type="noConversion"/>
  </si>
  <si>
    <t>054-550-5320</t>
    <phoneticPr fontId="2" type="noConversion"/>
  </si>
  <si>
    <t>재능나눔 한마당 캠프, 재능나눔대상 시상식</t>
    <phoneticPr fontId="2" type="noConversion"/>
  </si>
  <si>
    <t>농어촌자원개발원 공동체지원부</t>
    <phoneticPr fontId="2" type="noConversion"/>
  </si>
  <si>
    <t>이기훈</t>
    <phoneticPr fontId="2" type="noConversion"/>
  </si>
  <si>
    <t>031-8084-965</t>
    <phoneticPr fontId="2" type="noConversion"/>
  </si>
  <si>
    <t>2021년 농촌형교통모델사업 모니터링 및 평가 용역</t>
    <phoneticPr fontId="2" type="noConversion"/>
  </si>
  <si>
    <t>이현진</t>
    <phoneticPr fontId="2" type="noConversion"/>
  </si>
  <si>
    <t>031-8084-9563</t>
    <phoneticPr fontId="2" type="noConversion"/>
  </si>
  <si>
    <t>감곡면 기초생활거점육성사업 세부설계 용역</t>
    <phoneticPr fontId="2" type="noConversion"/>
  </si>
  <si>
    <t>고군 및 의신 지구 설계VE 용역</t>
    <phoneticPr fontId="2" type="noConversion"/>
  </si>
  <si>
    <t>소야산 및 복용 지구 설계VE 용역</t>
    <phoneticPr fontId="2" type="noConversion"/>
  </si>
  <si>
    <t>수리수문설계프로그램(K-HAS) 유지관리 용역</t>
    <phoneticPr fontId="2" type="noConversion"/>
  </si>
  <si>
    <t>본사 기반사업처 (기후변화대응부)</t>
    <phoneticPr fontId="2" type="noConversion"/>
  </si>
  <si>
    <t>윤석종</t>
    <phoneticPr fontId="2" type="noConversion"/>
  </si>
  <si>
    <t>061-338-6571</t>
    <phoneticPr fontId="2" type="noConversion"/>
  </si>
  <si>
    <t>순천광양여수권역 친환경에너지보급사업 세부설계 용역</t>
    <phoneticPr fontId="2" type="noConversion"/>
  </si>
  <si>
    <t>전남지역본부 그린에너지부</t>
    <phoneticPr fontId="2" type="noConversion"/>
  </si>
  <si>
    <t>홍덕영</t>
    <phoneticPr fontId="2" type="noConversion"/>
  </si>
  <si>
    <t>062-958-2481</t>
    <phoneticPr fontId="2" type="noConversion"/>
  </si>
  <si>
    <t>2021년 농업용 저수지 전수조사 수질분석 외주용역</t>
    <phoneticPr fontId="2" type="noConversion"/>
  </si>
  <si>
    <t>전북지역본부 친환경사업부</t>
    <phoneticPr fontId="2" type="noConversion"/>
  </si>
  <si>
    <t>박재준</t>
    <phoneticPr fontId="2" type="noConversion"/>
  </si>
  <si>
    <t>063-239-2114</t>
    <phoneticPr fontId="2" type="noConversion"/>
  </si>
  <si>
    <t>광의면기초생활거점육성사업 건축감리 용역</t>
    <phoneticPr fontId="2" type="noConversion"/>
  </si>
  <si>
    <t>김동혁</t>
    <phoneticPr fontId="2" type="noConversion"/>
  </si>
  <si>
    <t>061-780-3139</t>
    <phoneticPr fontId="2" type="noConversion"/>
  </si>
  <si>
    <t>배수장 전기안전관리대행</t>
    <phoneticPr fontId="2" type="noConversion"/>
  </si>
  <si>
    <t>문척면농촌중심지활성화사업 건축감리 용역</t>
    <phoneticPr fontId="2" type="noConversion"/>
  </si>
  <si>
    <t>최창규</t>
    <phoneticPr fontId="2" type="noConversion"/>
  </si>
  <si>
    <t>061-780-3135</t>
    <phoneticPr fontId="2" type="noConversion"/>
  </si>
  <si>
    <t>영산강Ⅲ-2지구 금호2-2공구 건설폐기물 처리용역</t>
    <phoneticPr fontId="2" type="noConversion"/>
  </si>
  <si>
    <t>영산강사업단 공무부</t>
    <phoneticPr fontId="2" type="noConversion"/>
  </si>
  <si>
    <t>신길채</t>
    <phoneticPr fontId="2" type="noConversion"/>
  </si>
  <si>
    <t>061-270-6480</t>
    <phoneticPr fontId="2" type="noConversion"/>
  </si>
  <si>
    <t>가평군 농촌신활력플러스사업 양조설비 제작,설치 용역</t>
    <phoneticPr fontId="2" type="noConversion"/>
  </si>
  <si>
    <t>경기지역본부 연천포천가평지사 지역개발부</t>
    <phoneticPr fontId="2" type="noConversion"/>
  </si>
  <si>
    <t>최원우</t>
    <phoneticPr fontId="2" type="noConversion"/>
  </si>
  <si>
    <t>031-860-8940</t>
    <phoneticPr fontId="2" type="noConversion"/>
  </si>
  <si>
    <t>군산시 광역해양레저체험복합단지조성사업 기본및실시설계(건축)</t>
    <phoneticPr fontId="2" type="noConversion"/>
  </si>
  <si>
    <t>전북지역본부 농어촌개발부</t>
    <phoneticPr fontId="2" type="noConversion"/>
  </si>
  <si>
    <t>황시영</t>
    <phoneticPr fontId="2" type="noConversion"/>
  </si>
  <si>
    <t>063-239-2063</t>
    <phoneticPr fontId="2" type="noConversion"/>
  </si>
  <si>
    <t>농업에너지이용효율화 에너지진단컨설팅 용역</t>
    <phoneticPr fontId="2" type="noConversion"/>
  </si>
  <si>
    <t>본사 그린에너지처</t>
    <phoneticPr fontId="2" type="noConversion"/>
  </si>
  <si>
    <t>김현태</t>
    <phoneticPr fontId="2" type="noConversion"/>
  </si>
  <si>
    <t>061-338-5376</t>
    <phoneticPr fontId="2" type="noConversion"/>
  </si>
  <si>
    <t>스마트농업 복합단지조성사업 세부설계 용역</t>
    <phoneticPr fontId="2" type="noConversion"/>
  </si>
  <si>
    <t>충남지역본부 논산지사 지역개발부</t>
    <phoneticPr fontId="2" type="noConversion"/>
  </si>
  <si>
    <t>이종석</t>
    <phoneticPr fontId="2" type="noConversion"/>
  </si>
  <si>
    <t>041-730-2143</t>
    <phoneticPr fontId="2" type="noConversion"/>
  </si>
  <si>
    <t xml:space="preserve"> 농촌융복합활성화 교육 위탁용역</t>
    <phoneticPr fontId="2" type="noConversion"/>
  </si>
  <si>
    <t>박은영</t>
    <phoneticPr fontId="2" type="noConversion"/>
  </si>
  <si>
    <t>031-420-0722</t>
    <phoneticPr fontId="2" type="noConversion"/>
  </si>
  <si>
    <t>2021년 뱀장어 전용어도 모니터링 용역</t>
    <phoneticPr fontId="2" type="noConversion"/>
  </si>
  <si>
    <t>이승용</t>
    <phoneticPr fontId="2" type="noConversion"/>
  </si>
  <si>
    <t>061-338-5499</t>
    <phoneticPr fontId="2" type="noConversion"/>
  </si>
  <si>
    <t>2021년 어도개보수사업 모니터링 용역</t>
    <phoneticPr fontId="2" type="noConversion"/>
  </si>
  <si>
    <t>에티오피아 관개시설 개보수사업 사후관리 용역</t>
    <phoneticPr fontId="2" type="noConversion"/>
  </si>
  <si>
    <t>본사 해외사업처</t>
    <phoneticPr fontId="2" type="noConversion"/>
  </si>
  <si>
    <t>류정민</t>
    <phoneticPr fontId="2" type="noConversion"/>
  </si>
  <si>
    <t>061-338-6524</t>
    <phoneticPr fontId="2" type="noConversion"/>
  </si>
  <si>
    <t>청성면 농촌중심지활성화사업 지역역량강화  용역</t>
    <phoneticPr fontId="2" type="noConversion"/>
  </si>
  <si>
    <t>김용선</t>
    <phoneticPr fontId="2" type="noConversion"/>
  </si>
  <si>
    <t>043-730-2560</t>
    <phoneticPr fontId="2" type="noConversion"/>
  </si>
  <si>
    <t>상관면 도시재생뉴딜사업 세부설계용역</t>
    <phoneticPr fontId="2" type="noConversion"/>
  </si>
  <si>
    <t>전북지역본부 전주완주임실지사 지역개발부</t>
    <phoneticPr fontId="2" type="noConversion"/>
  </si>
  <si>
    <t>송은선</t>
    <phoneticPr fontId="2" type="noConversion"/>
  </si>
  <si>
    <t>063-270-0557</t>
    <phoneticPr fontId="2" type="noConversion"/>
  </si>
  <si>
    <t>고전면 기초생활거점조성사업 세부설계 용역</t>
    <phoneticPr fontId="2" type="noConversion"/>
  </si>
  <si>
    <t>경남지역본부 하동남해지사 지역개발부</t>
    <phoneticPr fontId="2" type="noConversion"/>
  </si>
  <si>
    <t>최효정</t>
    <phoneticPr fontId="2" type="noConversion"/>
  </si>
  <si>
    <t>055-880-5143</t>
    <phoneticPr fontId="2" type="noConversion"/>
  </si>
  <si>
    <t>북천면 기초생활거점조성사업 세부설계 용역</t>
    <phoneticPr fontId="2" type="noConversion"/>
  </si>
  <si>
    <t>농지연금사업 수요실태조사</t>
    <phoneticPr fontId="2" type="noConversion"/>
  </si>
  <si>
    <t>농지은행처 농지연금부</t>
    <phoneticPr fontId="2" type="noConversion"/>
  </si>
  <si>
    <t>김민옥</t>
    <phoneticPr fontId="2" type="noConversion"/>
  </si>
  <si>
    <t>061-338-5906</t>
    <phoneticPr fontId="2" type="noConversion"/>
  </si>
  <si>
    <t>한-러 농업 비즈니스 다이얼로그 용역</t>
    <phoneticPr fontId="2" type="noConversion"/>
  </si>
  <si>
    <t>최권현</t>
    <phoneticPr fontId="2" type="noConversion"/>
  </si>
  <si>
    <t>061-338-6474</t>
    <phoneticPr fontId="2" type="noConversion"/>
  </si>
  <si>
    <t>웅포면 기초생활거점사업 세부설계 용역</t>
    <phoneticPr fontId="2" type="noConversion"/>
  </si>
  <si>
    <t>전북지역본부 익산지사 지역개발부</t>
    <phoneticPr fontId="2" type="noConversion"/>
  </si>
  <si>
    <t>유지우</t>
    <phoneticPr fontId="2" type="noConversion"/>
  </si>
  <si>
    <t>063-860-0058</t>
    <phoneticPr fontId="2" type="noConversion"/>
  </si>
  <si>
    <t xml:space="preserve"> 해외 농지이용 관리제도 조사 및 견학 위탁용역</t>
    <phoneticPr fontId="2" type="noConversion"/>
  </si>
  <si>
    <t>황미숙</t>
    <phoneticPr fontId="2" type="noConversion"/>
  </si>
  <si>
    <t>031-420-0751</t>
    <phoneticPr fontId="2" type="noConversion"/>
  </si>
  <si>
    <t>KRC직무과정 강의영상 편집</t>
    <phoneticPr fontId="2" type="noConversion"/>
  </si>
  <si>
    <t>고후창</t>
    <phoneticPr fontId="2" type="noConversion"/>
  </si>
  <si>
    <t>031-420-0716</t>
    <phoneticPr fontId="2" type="noConversion"/>
  </si>
  <si>
    <t>대정읍 도시재생뉴딜사업 대정특화체험센터 신축 세부설계용역</t>
    <phoneticPr fontId="2" type="noConversion"/>
  </si>
  <si>
    <t>문호령</t>
    <phoneticPr fontId="2" type="noConversion"/>
  </si>
  <si>
    <t>064-792-0616</t>
    <phoneticPr fontId="2" type="noConversion"/>
  </si>
  <si>
    <t>장흥지구 외 2지구 친환경에너지보급사업 세부설계 용역</t>
    <phoneticPr fontId="2" type="noConversion"/>
  </si>
  <si>
    <t>새만금산업단지 7공구 토질조사 용역</t>
    <phoneticPr fontId="2" type="noConversion"/>
  </si>
  <si>
    <t>새만금산업단지사업단 사업계획부</t>
    <phoneticPr fontId="2" type="noConversion"/>
  </si>
  <si>
    <t>홍창길</t>
    <phoneticPr fontId="2" type="noConversion"/>
  </si>
  <si>
    <t>063-450-9058</t>
    <phoneticPr fontId="2" type="noConversion"/>
  </si>
  <si>
    <t>새만금산업단지 7공구 측량조사 용역</t>
    <phoneticPr fontId="2" type="noConversion"/>
  </si>
  <si>
    <t>신촌지구 취약지역생활여건개조사업 세부설계 수립 용역</t>
    <phoneticPr fontId="2" type="noConversion"/>
  </si>
  <si>
    <t>경남지역본부 진주산청지사 지역개발부</t>
    <phoneticPr fontId="2" type="noConversion"/>
  </si>
  <si>
    <t>류창현</t>
    <phoneticPr fontId="2" type="noConversion"/>
  </si>
  <si>
    <t>055-760-2583</t>
    <phoneticPr fontId="2" type="noConversion"/>
  </si>
  <si>
    <t>노은지구 취약지역생활여건개조사업 세부설계 수립 용역</t>
    <phoneticPr fontId="2" type="noConversion"/>
  </si>
  <si>
    <t>방화지구 취약지역생활여건개조사업 세부설계 수립 용역</t>
    <phoneticPr fontId="2" type="noConversion"/>
  </si>
  <si>
    <t>바이오첨단농업복합단지 재해영향평가</t>
    <phoneticPr fontId="2" type="noConversion"/>
  </si>
  <si>
    <t>충북지역본부 지역특화사업단</t>
    <phoneticPr fontId="2" type="noConversion"/>
  </si>
  <si>
    <t>이윤성</t>
    <phoneticPr fontId="2" type="noConversion"/>
  </si>
  <si>
    <t>043-290-3496</t>
    <phoneticPr fontId="2" type="noConversion"/>
  </si>
  <si>
    <t>2021년 도농교류의날 농촌여름휴가캠페인 기획ㆍ운영ㆍ설치 용역</t>
    <phoneticPr fontId="2" type="noConversion"/>
  </si>
  <si>
    <t>농어촌자원개발원 도농교류부</t>
    <phoneticPr fontId="2" type="noConversion"/>
  </si>
  <si>
    <t>강갑철</t>
    <phoneticPr fontId="2" type="noConversion"/>
  </si>
  <si>
    <t>031-8084-9520</t>
    <phoneticPr fontId="2" type="noConversion"/>
  </si>
  <si>
    <t>고흥권역 친환경에너지보급사업 세부설계 용역</t>
    <phoneticPr fontId="2" type="noConversion"/>
  </si>
  <si>
    <t>산계 마을만들기 자율개발사업 건설폐기물처리용역</t>
    <phoneticPr fontId="2" type="noConversion"/>
  </si>
  <si>
    <t>김보미</t>
    <phoneticPr fontId="2" type="noConversion"/>
  </si>
  <si>
    <t>061-330-9572</t>
    <phoneticPr fontId="2" type="noConversion"/>
  </si>
  <si>
    <t>정보화자원 통합유지관리 용역</t>
    <phoneticPr fontId="2" type="noConversion"/>
  </si>
  <si>
    <t>이재언</t>
    <phoneticPr fontId="2" type="noConversion"/>
  </si>
  <si>
    <t>061-338-5235</t>
    <phoneticPr fontId="2" type="noConversion"/>
  </si>
  <si>
    <t>가평읍 농촌중심지활성화사업 지역역량강화사업</t>
    <phoneticPr fontId="2" type="noConversion"/>
  </si>
  <si>
    <t>신입사원 채용 등 대행 용역</t>
    <phoneticPr fontId="2" type="noConversion"/>
  </si>
  <si>
    <t>문채희</t>
    <phoneticPr fontId="2" type="noConversion"/>
  </si>
  <si>
    <t>061-338-5996</t>
    <phoneticPr fontId="2" type="noConversion"/>
  </si>
  <si>
    <t>23년 국제농업협력사업 예비사업 타당성조사 용역</t>
    <phoneticPr fontId="2" type="noConversion"/>
  </si>
  <si>
    <t>박기욱</t>
    <phoneticPr fontId="2" type="noConversion"/>
  </si>
  <si>
    <t>061-338-6523</t>
    <phoneticPr fontId="2" type="noConversion"/>
  </si>
  <si>
    <t>농촌용수개발사업 전략환경영향평가 용역</t>
    <phoneticPr fontId="2" type="noConversion"/>
  </si>
  <si>
    <t>해남완도권역 친환경에너지보급사업 세부설계 용역</t>
    <phoneticPr fontId="2" type="noConversion"/>
  </si>
  <si>
    <t>단양군 가대2리 취약지역 생활여건 개조사업 역량강화용역</t>
    <phoneticPr fontId="2" type="noConversion"/>
  </si>
  <si>
    <t>캄보디아 산림복구 및 산림연구시설 구축사업 사후관리 용역</t>
    <phoneticPr fontId="2" type="noConversion"/>
  </si>
  <si>
    <t>서귀포시 신천항 어촌뉴딜사업 조경설계</t>
    <phoneticPr fontId="2" type="noConversion"/>
  </si>
  <si>
    <t>기포리 농어촌취약지역생활여건개조사업 지역역량강화사업</t>
    <phoneticPr fontId="2" type="noConversion"/>
  </si>
  <si>
    <t>경북지역본부 청송영양지사 수자원관리부</t>
    <phoneticPr fontId="2" type="noConversion"/>
  </si>
  <si>
    <t>신정호</t>
    <phoneticPr fontId="2" type="noConversion"/>
  </si>
  <si>
    <t>054-870-0533</t>
    <phoneticPr fontId="2" type="noConversion"/>
  </si>
  <si>
    <t>목면 기초생활거점육성사업 세부설계용역</t>
    <phoneticPr fontId="2" type="noConversion"/>
  </si>
  <si>
    <t>충남지역본부 청양지사 지역개발부</t>
    <phoneticPr fontId="2" type="noConversion"/>
  </si>
  <si>
    <t>민승근</t>
    <phoneticPr fontId="2" type="noConversion"/>
  </si>
  <si>
    <t>041-940-1752</t>
    <phoneticPr fontId="2" type="noConversion"/>
  </si>
  <si>
    <t>조천권역 농업용 지하수 영향조사 현장조사</t>
    <phoneticPr fontId="2" type="noConversion"/>
  </si>
  <si>
    <t>엄재연</t>
    <phoneticPr fontId="2" type="noConversion"/>
  </si>
  <si>
    <t>064-750-8806</t>
    <phoneticPr fontId="2" type="noConversion"/>
  </si>
  <si>
    <t>연명권역 권역단위거점개발사업 세부설계 용역</t>
    <phoneticPr fontId="2" type="noConversion"/>
  </si>
  <si>
    <t>무안권역 친환경에너지보급사업 세부설계 용역</t>
    <phoneticPr fontId="2" type="noConversion"/>
  </si>
  <si>
    <t>안남면 기초생활거점육성사업 지역역량강화  용역</t>
    <phoneticPr fontId="2" type="noConversion"/>
  </si>
  <si>
    <t>인권영향평가 조사용역</t>
    <phoneticPr fontId="2" type="noConversion"/>
  </si>
  <si>
    <t>이종우</t>
    <phoneticPr fontId="2" type="noConversion"/>
  </si>
  <si>
    <t>061-338-5135</t>
    <phoneticPr fontId="2" type="noConversion"/>
  </si>
  <si>
    <t>미리나비즈센터 건립사업 설계VE 용역</t>
    <phoneticPr fontId="2" type="noConversion"/>
  </si>
  <si>
    <t>다인지소관내 25개소 잡초목제거작업</t>
    <phoneticPr fontId="2" type="noConversion"/>
  </si>
  <si>
    <t>경북지역본부 의성군위지사 수자원관리부</t>
    <phoneticPr fontId="2" type="noConversion"/>
  </si>
  <si>
    <t>권오영</t>
    <phoneticPr fontId="2" type="noConversion"/>
  </si>
  <si>
    <t>054-830-8136</t>
    <phoneticPr fontId="2" type="noConversion"/>
  </si>
  <si>
    <t>2021년 어도사진공모전 홍보용역</t>
    <phoneticPr fontId="2" type="noConversion"/>
  </si>
  <si>
    <t>성남골프장 환경오염정화용역</t>
    <phoneticPr fontId="2" type="noConversion"/>
  </si>
  <si>
    <t>김은진</t>
    <phoneticPr fontId="2" type="noConversion"/>
  </si>
  <si>
    <t>061-338-5785</t>
    <phoneticPr fontId="2" type="noConversion"/>
  </si>
  <si>
    <t>미얀마 댐 안전관리시스템 구축사업 PMC 용역</t>
    <phoneticPr fontId="2" type="noConversion"/>
  </si>
  <si>
    <t>최병한</t>
    <phoneticPr fontId="2" type="noConversion"/>
  </si>
  <si>
    <t>061-338-6528</t>
    <phoneticPr fontId="2" type="noConversion"/>
  </si>
  <si>
    <t>캄보디아 산지지역 고부가가치 채소생산 및 가치사슬 개선사업 PMC 용역</t>
    <phoneticPr fontId="2" type="noConversion"/>
  </si>
  <si>
    <t>라오스 관개기술교육센터 조성사업 PMC 용역</t>
    <phoneticPr fontId="2" type="noConversion"/>
  </si>
  <si>
    <t>윤휘서</t>
    <phoneticPr fontId="2" type="noConversion"/>
  </si>
  <si>
    <t>061-338-6525</t>
    <phoneticPr fontId="2" type="noConversion"/>
  </si>
  <si>
    <t>연명권역 권역단위거점개발사업 지역역량강화사업 용역</t>
    <phoneticPr fontId="2" type="noConversion"/>
  </si>
  <si>
    <t>라오스 시엥쿠앙주 관개시설 설치사업 사후관리 용역</t>
    <phoneticPr fontId="2" type="noConversion"/>
  </si>
  <si>
    <t>안림지구 소규모배수개선사업 건설폐기물처리 용역</t>
    <phoneticPr fontId="2" type="noConversion"/>
  </si>
  <si>
    <t>경북지역본부 고령지사 수자원관리부</t>
    <phoneticPr fontId="2" type="noConversion"/>
  </si>
  <si>
    <t>윤동기</t>
    <phoneticPr fontId="2" type="noConversion"/>
  </si>
  <si>
    <t>054-950-0742</t>
    <phoneticPr fontId="2" type="noConversion"/>
  </si>
  <si>
    <t>제8회 행복농촌 만들기 콘테스트 사례집 기획 및 디자인 용역</t>
    <phoneticPr fontId="2" type="noConversion"/>
  </si>
  <si>
    <t>본사 지역개발지원단</t>
    <phoneticPr fontId="2" type="noConversion"/>
  </si>
  <si>
    <t>주향</t>
    <phoneticPr fontId="2" type="noConversion"/>
  </si>
  <si>
    <t>042-610-1944</t>
    <phoneticPr fontId="2" type="noConversion"/>
  </si>
  <si>
    <t>2020년 용배수로 수초제거공사(금촌,파주)</t>
    <phoneticPr fontId="2" type="noConversion"/>
  </si>
  <si>
    <t>경기지역본부 파주시사 수자원관리부</t>
    <phoneticPr fontId="2" type="noConversion"/>
  </si>
  <si>
    <t>최태호</t>
    <phoneticPr fontId="2" type="noConversion"/>
  </si>
  <si>
    <t>031-950-3262</t>
    <phoneticPr fontId="2" type="noConversion"/>
  </si>
  <si>
    <t>영산강 3-2공구 설계안전성 평가 용역</t>
    <phoneticPr fontId="2" type="noConversion"/>
  </si>
  <si>
    <t>지역단위 농촌관광사업 리플릿 제작</t>
    <phoneticPr fontId="2" type="noConversion"/>
  </si>
  <si>
    <t>최윤미</t>
    <phoneticPr fontId="2" type="noConversion"/>
  </si>
  <si>
    <t>031-8084-9524</t>
    <phoneticPr fontId="2" type="noConversion"/>
  </si>
  <si>
    <t>논산시 지하수 함양량 및 개발가능량, 이용량 분석</t>
    <phoneticPr fontId="2" type="noConversion"/>
  </si>
  <si>
    <t>송양권</t>
    <phoneticPr fontId="2" type="noConversion"/>
  </si>
  <si>
    <t>042-480-0352</t>
    <phoneticPr fontId="2" type="noConversion"/>
  </si>
  <si>
    <t>위천,동부지소관내 20개소 잡초목제거작업</t>
    <phoneticPr fontId="2" type="noConversion"/>
  </si>
  <si>
    <t>진도권역 친환경에너지보급사업 세부설계 용역</t>
    <phoneticPr fontId="2" type="noConversion"/>
  </si>
  <si>
    <t>해남완도권역 수산가공분야에너지절감 세부설계 용역</t>
    <phoneticPr fontId="2" type="noConversion"/>
  </si>
  <si>
    <t>진도권역 수산가공분야에너지절감 세부설계 용역</t>
    <phoneticPr fontId="2" type="noConversion"/>
  </si>
  <si>
    <t>우즈벡 첨단온실 및 저장시설 농업교육센터 설치사업 PMC 용역</t>
    <phoneticPr fontId="2" type="noConversion"/>
  </si>
  <si>
    <t>김진욱</t>
    <phoneticPr fontId="2" type="noConversion"/>
  </si>
  <si>
    <t>061-338-6526</t>
    <phoneticPr fontId="2" type="noConversion"/>
  </si>
  <si>
    <t>포승읍 농촌중심지활성화사업 지역역량강화</t>
    <phoneticPr fontId="2" type="noConversion"/>
  </si>
  <si>
    <t>경기지역본부 평택지사 지역개발부</t>
    <phoneticPr fontId="2" type="noConversion"/>
  </si>
  <si>
    <t>김현정</t>
    <phoneticPr fontId="2" type="noConversion"/>
  </si>
  <si>
    <t>031-680-5645</t>
    <phoneticPr fontId="2" type="noConversion"/>
  </si>
  <si>
    <t>캠프 잭슨 폐기물처리용역</t>
    <phoneticPr fontId="2" type="noConversion"/>
  </si>
  <si>
    <t>캠프 모빌 폐기물처리용역</t>
    <phoneticPr fontId="2" type="noConversion"/>
  </si>
  <si>
    <t>필리핀 병해충 식별 및 병원체 탐지 향상사업 PMC 용역</t>
    <phoneticPr fontId="2" type="noConversion"/>
  </si>
  <si>
    <t>채희태</t>
    <phoneticPr fontId="2" type="noConversion"/>
  </si>
  <si>
    <t>061-338-6530</t>
    <phoneticPr fontId="2" type="noConversion"/>
  </si>
  <si>
    <t>거제면 권역단위거점개발사업 지역역량강화사업 용역</t>
    <phoneticPr fontId="2" type="noConversion"/>
  </si>
  <si>
    <t>거제면 권역단위거점개발사업 세부설계 용역</t>
    <phoneticPr fontId="2" type="noConversion"/>
  </si>
  <si>
    <t>충주 유기농산업복합서비스지원단지 폐기물처리</t>
    <phoneticPr fontId="2" type="noConversion"/>
  </si>
  <si>
    <t>2021년 농업인 만족도 설문조사 용역</t>
    <phoneticPr fontId="2" type="noConversion"/>
  </si>
  <si>
    <t>본사 수자원관리처</t>
    <phoneticPr fontId="2" type="noConversion"/>
  </si>
  <si>
    <t>이상수</t>
    <phoneticPr fontId="2" type="noConversion"/>
  </si>
  <si>
    <t>061-338-5632</t>
    <phoneticPr fontId="2" type="noConversion"/>
  </si>
  <si>
    <t>KRC토목설계시스템 고도화 유지관리 용역</t>
    <phoneticPr fontId="2" type="noConversion"/>
  </si>
  <si>
    <t>일반농산어촌개발사업 사업관계자 만족도 조사 용역</t>
    <phoneticPr fontId="2" type="noConversion"/>
  </si>
  <si>
    <t>이지혜</t>
    <phoneticPr fontId="2" type="noConversion"/>
  </si>
  <si>
    <t>042-610-1921</t>
    <phoneticPr fontId="2" type="noConversion"/>
  </si>
  <si>
    <t>2021년 농촌융복합산업 우수사례 경진대회 발표심사 대행 용역</t>
    <phoneticPr fontId="2" type="noConversion"/>
  </si>
  <si>
    <t>농어촌자원개발원 산업육성부</t>
    <phoneticPr fontId="2" type="noConversion"/>
  </si>
  <si>
    <t>김현주</t>
    <phoneticPr fontId="2" type="noConversion"/>
  </si>
  <si>
    <t xml:space="preserve"> 031-8084-9557 </t>
    <phoneticPr fontId="2" type="noConversion"/>
  </si>
  <si>
    <t>ERP시스템 유지관리 용역(2021.11.23∼2024.11.22 : 3년)</t>
    <phoneticPr fontId="2" type="noConversion"/>
  </si>
  <si>
    <t>2022년 주말셔틀버스 임차용역</t>
    <phoneticPr fontId="2" type="noConversion"/>
  </si>
  <si>
    <t>본사 총무인사처 총무부</t>
    <phoneticPr fontId="2" type="noConversion"/>
  </si>
  <si>
    <t>위형록</t>
    <phoneticPr fontId="2" type="noConversion"/>
  </si>
  <si>
    <t>061-338-6044</t>
    <phoneticPr fontId="2" type="noConversion"/>
  </si>
  <si>
    <t>병천지구 농촌중심지활성화사업 지역역량강화 용역</t>
    <phoneticPr fontId="2" type="noConversion"/>
  </si>
  <si>
    <t>충남지역본부 천안지사 지역개발부</t>
    <phoneticPr fontId="2" type="noConversion"/>
  </si>
  <si>
    <t>김익환</t>
    <phoneticPr fontId="2" type="noConversion"/>
  </si>
  <si>
    <t>041-539-7082</t>
    <phoneticPr fontId="2" type="noConversion"/>
  </si>
  <si>
    <t>망치 권역단위거점개발사업 지역역량강화사업 용역</t>
    <phoneticPr fontId="2" type="noConversion"/>
  </si>
  <si>
    <t>망치 권역단위거점개발사업 세부설계 용역</t>
    <phoneticPr fontId="2" type="noConversion"/>
  </si>
  <si>
    <t>오창읍 농촌중심지활성화사업 세부설계 용역</t>
    <phoneticPr fontId="2" type="noConversion"/>
  </si>
  <si>
    <t>홍천 북방면 기초생활거점사업 세부설계 용역</t>
    <phoneticPr fontId="2" type="noConversion"/>
  </si>
  <si>
    <t>강원지역본부 사업계획부</t>
    <phoneticPr fontId="2" type="noConversion"/>
  </si>
  <si>
    <t>김성수</t>
    <phoneticPr fontId="2" type="noConversion"/>
  </si>
  <si>
    <t>033-240-9631</t>
    <phoneticPr fontId="2" type="noConversion"/>
  </si>
  <si>
    <t>농업진흥지역 GIS 공간정보 구축</t>
    <phoneticPr fontId="2" type="noConversion"/>
  </si>
  <si>
    <t>김광균</t>
    <phoneticPr fontId="2" type="noConversion"/>
  </si>
  <si>
    <t>061-338-5977</t>
    <phoneticPr fontId="2" type="noConversion"/>
  </si>
  <si>
    <t>2021년 농촌융복합산업 우수사례 경진대회 사례집 제작 용역</t>
    <phoneticPr fontId="2" type="noConversion"/>
  </si>
  <si>
    <t>고성군 스마트양식클러스터 조성사업 및 군산시 광역해양사업 설계VE 용역</t>
    <phoneticPr fontId="2" type="noConversion"/>
  </si>
  <si>
    <t>앙성능암지구 과실전문생산단지 세부설계 용역</t>
    <phoneticPr fontId="2" type="noConversion"/>
  </si>
  <si>
    <t>2021년 사회적 농업 만족도 조사</t>
    <phoneticPr fontId="2" type="noConversion"/>
  </si>
  <si>
    <t>안하영</t>
    <phoneticPr fontId="2" type="noConversion"/>
  </si>
  <si>
    <t>031-8084-9573</t>
    <phoneticPr fontId="2" type="noConversion"/>
  </si>
  <si>
    <t>2021년 수질개선사업 이용자 만족도조사</t>
    <phoneticPr fontId="2" type="noConversion"/>
  </si>
  <si>
    <t>성남골프장 토양정화검증 용역</t>
    <phoneticPr fontId="2" type="noConversion"/>
  </si>
  <si>
    <t>2022~23년도 한국농어촌공사 사보 「흙사랑 물사랑」 제작 용역</t>
    <phoneticPr fontId="2" type="noConversion"/>
  </si>
  <si>
    <t>본사 홍보실</t>
    <phoneticPr fontId="2" type="noConversion"/>
  </si>
  <si>
    <t>김혜미</t>
    <phoneticPr fontId="2" type="noConversion"/>
  </si>
  <si>
    <t>061-338-5096</t>
    <phoneticPr fontId="2" type="noConversion"/>
  </si>
  <si>
    <t>2022년도 한국농어촌공사 뉴미디어 홍보 용역</t>
    <phoneticPr fontId="2" type="noConversion"/>
  </si>
  <si>
    <t>미조권역단위 거점개발사업 세부설계</t>
    <phoneticPr fontId="2" type="noConversion"/>
  </si>
  <si>
    <t>김호철</t>
    <phoneticPr fontId="2" type="noConversion"/>
  </si>
  <si>
    <t>055-880-5142</t>
    <phoneticPr fontId="2" type="noConversion"/>
  </si>
  <si>
    <t>석모볼음 마을하수도정비사업 및 장기 지구 설계VE 용역</t>
    <phoneticPr fontId="2" type="noConversion"/>
  </si>
  <si>
    <t>2021년도 공사 사회적가치 우수사례집 발간</t>
    <phoneticPr fontId="2" type="noConversion"/>
  </si>
  <si>
    <t>배민정</t>
    <phoneticPr fontId="2" type="noConversion"/>
  </si>
  <si>
    <t>061-338-5193</t>
    <phoneticPr fontId="2" type="noConversion"/>
  </si>
  <si>
    <t>수중구조물 수중점검 및 선상검사</t>
    <phoneticPr fontId="2" type="noConversion"/>
  </si>
  <si>
    <t>새만금사업단 시설운영부</t>
    <phoneticPr fontId="2" type="noConversion"/>
  </si>
  <si>
    <t>김상균</t>
    <phoneticPr fontId="2" type="noConversion"/>
  </si>
  <si>
    <t>063-540-5943</t>
    <phoneticPr fontId="2" type="noConversion"/>
  </si>
  <si>
    <t>성남골프장 폐기물처리용역</t>
    <phoneticPr fontId="2" type="noConversion"/>
  </si>
  <si>
    <t>새만금산업단지홍보전시관 전기안전관리자 선임(상주대행)용역</t>
    <phoneticPr fontId="2" type="noConversion"/>
  </si>
  <si>
    <t>새만금산업단지사업단 경영마케팅부</t>
    <phoneticPr fontId="2" type="noConversion"/>
  </si>
  <si>
    <t>063-450-9018</t>
    <phoneticPr fontId="2" type="noConversion"/>
  </si>
  <si>
    <t xml:space="preserve">2020년 고객만족도 및 사회적가치기여도 조사 용역 </t>
    <phoneticPr fontId="2" type="noConversion"/>
  </si>
  <si>
    <t>임효철</t>
    <phoneticPr fontId="2" type="noConversion"/>
  </si>
  <si>
    <t>2022년 한국농어촌공사 사보 「흙사랑 물사랑」 발송 용역</t>
    <phoneticPr fontId="2" type="noConversion"/>
  </si>
  <si>
    <t>2021년 경영성과창출노력도 비계량지표 평가용역</t>
    <phoneticPr fontId="2" type="noConversion"/>
  </si>
  <si>
    <t>한범희</t>
    <phoneticPr fontId="2" type="noConversion"/>
  </si>
  <si>
    <t>061-338-5194</t>
    <phoneticPr fontId="2" type="noConversion"/>
  </si>
  <si>
    <t>신동산마을만들기 자율개발사업 건설폐기물처리용역</t>
    <phoneticPr fontId="2" type="noConversion"/>
  </si>
  <si>
    <t>정다희</t>
    <phoneticPr fontId="2" type="noConversion"/>
  </si>
  <si>
    <t>061-330-9583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</si>
</sst>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7" formatCode="0.E+00"/>
    <numFmt numFmtId="178" formatCode="0.000_);[Red]\(0.000\)"/>
  </numFmts>
  <fonts count="1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11"/>
      <name val="굴림체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</cellStyleXfs>
  <cellXfs count="94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1" fontId="0" fillId="0" borderId="5" xfId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41" fontId="1" fillId="0" borderId="1" xfId="1" applyFont="1" applyBorder="1" applyAlignment="1">
      <alignment vertical="center" shrinkToFit="1"/>
    </xf>
    <xf numFmtId="41" fontId="1" fillId="0" borderId="5" xfId="1" applyFont="1" applyBorder="1" applyAlignment="1">
      <alignment vertical="center" shrinkToFi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41" fontId="0" fillId="0" borderId="1" xfId="1" applyFont="1" applyBorder="1" applyAlignment="1">
      <alignment vertical="center"/>
    </xf>
    <xf numFmtId="41" fontId="0" fillId="0" borderId="1" xfId="1" applyFont="1" applyBorder="1" applyAlignment="1">
      <alignment vertical="center" shrinkToFit="1"/>
    </xf>
    <xf numFmtId="177" fontId="0" fillId="2" borderId="1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49" fontId="0" fillId="2" borderId="7" xfId="0" applyNumberFormat="1" applyFont="1" applyFill="1" applyBorder="1" applyAlignment="1">
      <alignment horizontal="center" vertical="center"/>
    </xf>
    <xf numFmtId="177" fontId="0" fillId="3" borderId="7" xfId="0" applyNumberFormat="1" applyFont="1" applyFill="1" applyBorder="1" applyAlignment="1">
      <alignment horizontal="center" vertical="center" wrapText="1"/>
    </xf>
    <xf numFmtId="177" fontId="0" fillId="2" borderId="7" xfId="0" applyNumberFormat="1" applyFont="1" applyFill="1" applyBorder="1" applyAlignment="1">
      <alignment horizontal="center" vertical="center" wrapText="1"/>
    </xf>
    <xf numFmtId="177" fontId="0" fillId="2" borderId="7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41" fontId="1" fillId="0" borderId="1" xfId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41" fontId="1" fillId="0" borderId="17" xfId="1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 shrinkToFit="1"/>
    </xf>
    <xf numFmtId="41" fontId="1" fillId="0" borderId="4" xfId="1" applyFont="1" applyBorder="1" applyAlignment="1">
      <alignment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49" fontId="0" fillId="0" borderId="5" xfId="0" applyNumberFormat="1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41" fontId="1" fillId="0" borderId="5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41" fontId="1" fillId="0" borderId="10" xfId="1" applyFont="1" applyBorder="1" applyAlignment="1">
      <alignment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18" xfId="0" applyFont="1" applyBorder="1" applyAlignment="1">
      <alignment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left" vertical="center" shrinkToFit="1"/>
    </xf>
    <xf numFmtId="41" fontId="1" fillId="0" borderId="8" xfId="1" applyFont="1" applyBorder="1" applyAlignment="1">
      <alignment vertical="center" shrinkToFit="1"/>
    </xf>
    <xf numFmtId="1" fontId="0" fillId="0" borderId="4" xfId="0" applyNumberFormat="1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41" fontId="1" fillId="0" borderId="9" xfId="1" applyFont="1" applyBorder="1" applyAlignment="1">
      <alignment vertical="center" shrinkToFit="1"/>
    </xf>
    <xf numFmtId="1" fontId="0" fillId="0" borderId="11" xfId="0" applyNumberFormat="1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41" fontId="1" fillId="0" borderId="20" xfId="1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41" fontId="1" fillId="0" borderId="21" xfId="1" applyFont="1" applyBorder="1" applyAlignment="1">
      <alignment vertical="center" shrinkToFit="1"/>
    </xf>
    <xf numFmtId="177" fontId="0" fillId="3" borderId="22" xfId="0" applyNumberFormat="1" applyFont="1" applyFill="1" applyBorder="1" applyAlignment="1">
      <alignment horizontal="center" vertical="center" wrapText="1"/>
    </xf>
    <xf numFmtId="177" fontId="0" fillId="2" borderId="22" xfId="0" applyNumberFormat="1" applyFont="1" applyFill="1" applyBorder="1" applyAlignment="1">
      <alignment horizontal="center" vertical="center" wrapText="1"/>
    </xf>
    <xf numFmtId="177" fontId="0" fillId="3" borderId="16" xfId="0" applyNumberFormat="1" applyFont="1" applyFill="1" applyBorder="1" applyAlignment="1">
      <alignment horizontal="center" vertical="center" wrapText="1"/>
    </xf>
    <xf numFmtId="177" fontId="0" fillId="2" borderId="23" xfId="0" applyNumberFormat="1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177" fontId="0" fillId="2" borderId="22" xfId="0" applyNumberFormat="1" applyFont="1" applyFill="1" applyBorder="1" applyAlignment="1">
      <alignment horizontal="center" vertical="center"/>
    </xf>
    <xf numFmtId="41" fontId="15" fillId="0" borderId="0" xfId="0" applyNumberFormat="1" applyFont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78" fontId="0" fillId="3" borderId="7" xfId="0" applyNumberFormat="1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vertical="center" shrinkToFit="1"/>
    </xf>
    <xf numFmtId="49" fontId="0" fillId="0" borderId="5" xfId="1" applyNumberFormat="1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41" fontId="1" fillId="0" borderId="12" xfId="1" applyFont="1" applyBorder="1" applyAlignment="1">
      <alignment vertical="center" shrinkToFit="1"/>
    </xf>
  </cellXfs>
  <cellStyles count="9">
    <cellStyle name="쉼표 [0]" xfId="1" builtinId="6"/>
    <cellStyle name="쉼표 [0] 15" xfId="3"/>
    <cellStyle name="쉼표 [0] 2 2" xfId="2"/>
    <cellStyle name="쉼표 [0] 3" xfId="4"/>
    <cellStyle name="좋음 2" xfId="5"/>
    <cellStyle name="표준" xfId="0" builtinId="0"/>
    <cellStyle name="표준 2" xfId="7"/>
    <cellStyle name="표준 2 10" xfId="6"/>
    <cellStyle name="표준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919"/>
  <sheetViews>
    <sheetView tabSelected="1" zoomScale="85" zoomScaleNormal="85" workbookViewId="0">
      <pane ySplit="2" topLeftCell="A3" activePane="bottomLeft" state="frozen"/>
      <selection pane="bottomLeft" activeCell="F904" sqref="F904"/>
    </sheetView>
  </sheetViews>
  <sheetFormatPr defaultRowHeight="13.5" x14ac:dyDescent="0.15"/>
  <cols>
    <col min="1" max="1" width="1.109375" customWidth="1"/>
    <col min="2" max="2" width="9.88671875" customWidth="1"/>
    <col min="3" max="3" width="7" customWidth="1"/>
    <col min="4" max="4" width="12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10" width="13.77734375" customWidth="1"/>
    <col min="11" max="11" width="12.88671875" customWidth="1"/>
    <col min="12" max="12" width="14.77734375" style="5" customWidth="1"/>
    <col min="13" max="13" width="15.5546875" customWidth="1"/>
    <col min="14" max="14" width="15.44140625" customWidth="1"/>
    <col min="15" max="15" width="24.21875" style="1" hidden="1" customWidth="1"/>
    <col min="16" max="16" width="30.77734375" customWidth="1"/>
    <col min="18" max="18" width="14.5546875" customWidth="1"/>
    <col min="21" max="21" width="37.44140625" bestFit="1" customWidth="1"/>
  </cols>
  <sheetData>
    <row r="1" spans="2:21" ht="25.5" customHeight="1" thickBot="1" x14ac:dyDescent="0.2">
      <c r="B1" s="8" t="s">
        <v>33</v>
      </c>
      <c r="E1" s="9"/>
      <c r="I1" s="9" t="s">
        <v>70</v>
      </c>
      <c r="M1" s="12"/>
      <c r="N1" s="12"/>
    </row>
    <row r="2" spans="2:21" ht="47.25" customHeight="1" x14ac:dyDescent="0.15">
      <c r="B2" s="31" t="s">
        <v>57</v>
      </c>
      <c r="C2" s="20" t="s">
        <v>58</v>
      </c>
      <c r="D2" s="32" t="s">
        <v>59</v>
      </c>
      <c r="E2" s="23" t="s">
        <v>60</v>
      </c>
      <c r="F2" s="38" t="s">
        <v>61</v>
      </c>
      <c r="G2" s="23" t="s">
        <v>0</v>
      </c>
      <c r="H2" s="24" t="s">
        <v>1</v>
      </c>
      <c r="I2" s="79" t="s">
        <v>65</v>
      </c>
      <c r="J2" s="39" t="s">
        <v>66</v>
      </c>
      <c r="K2" s="39" t="s">
        <v>67</v>
      </c>
      <c r="L2" s="81" t="s">
        <v>78</v>
      </c>
      <c r="M2" s="80" t="s">
        <v>79</v>
      </c>
      <c r="N2" s="40" t="s">
        <v>80</v>
      </c>
      <c r="O2" s="82" t="s">
        <v>6</v>
      </c>
      <c r="P2" s="83" t="s">
        <v>2</v>
      </c>
      <c r="Q2" s="41" t="s">
        <v>3</v>
      </c>
      <c r="R2" s="35" t="s">
        <v>4</v>
      </c>
      <c r="S2" s="84" t="s">
        <v>5</v>
      </c>
      <c r="T2" s="41" t="s">
        <v>68</v>
      </c>
      <c r="U2" s="35" t="s">
        <v>69</v>
      </c>
    </row>
    <row r="3" spans="2:21" ht="20.25" customHeight="1" x14ac:dyDescent="0.15">
      <c r="B3" s="25">
        <v>2021</v>
      </c>
      <c r="C3" s="27">
        <v>1</v>
      </c>
      <c r="D3" s="27" t="s">
        <v>15</v>
      </c>
      <c r="E3" s="15" t="s">
        <v>2434</v>
      </c>
      <c r="F3" s="57" t="s">
        <v>2182</v>
      </c>
      <c r="G3" s="36" t="s">
        <v>16</v>
      </c>
      <c r="H3" s="58" t="s">
        <v>62</v>
      </c>
      <c r="I3" s="76">
        <v>20895677000</v>
      </c>
      <c r="J3" s="29">
        <v>6796815000</v>
      </c>
      <c r="K3" s="29">
        <v>515550000</v>
      </c>
      <c r="L3" s="70">
        <v>28208042000</v>
      </c>
      <c r="M3" s="76">
        <v>510000000</v>
      </c>
      <c r="N3" s="29">
        <v>28208042000</v>
      </c>
      <c r="O3" s="71"/>
      <c r="P3" s="75" t="s">
        <v>2435</v>
      </c>
      <c r="Q3" s="47" t="s">
        <v>2436</v>
      </c>
      <c r="R3" s="68" t="s">
        <v>2437</v>
      </c>
      <c r="S3" s="48" t="s">
        <v>24</v>
      </c>
      <c r="T3" s="42"/>
      <c r="U3" s="54"/>
    </row>
    <row r="4" spans="2:21" ht="20.25" customHeight="1" x14ac:dyDescent="0.15">
      <c r="B4" s="25">
        <v>2021</v>
      </c>
      <c r="C4" s="27">
        <v>1</v>
      </c>
      <c r="D4" s="27" t="s">
        <v>15</v>
      </c>
      <c r="E4" s="15" t="s">
        <v>3946</v>
      </c>
      <c r="F4" s="57" t="s">
        <v>3757</v>
      </c>
      <c r="G4" s="36" t="s">
        <v>16</v>
      </c>
      <c r="H4" s="58" t="s">
        <v>62</v>
      </c>
      <c r="I4" s="76">
        <v>16127203000</v>
      </c>
      <c r="J4" s="29">
        <v>6433267000</v>
      </c>
      <c r="K4" s="29">
        <v>67753000</v>
      </c>
      <c r="L4" s="70">
        <v>22628223000</v>
      </c>
      <c r="M4" s="76">
        <v>1648000000</v>
      </c>
      <c r="N4" s="29">
        <v>1648000000</v>
      </c>
      <c r="O4" s="71"/>
      <c r="P4" s="75" t="s">
        <v>3943</v>
      </c>
      <c r="Q4" s="47" t="s">
        <v>3947</v>
      </c>
      <c r="R4" s="68" t="s">
        <v>3948</v>
      </c>
      <c r="S4" s="48" t="s">
        <v>24</v>
      </c>
      <c r="T4" s="42"/>
      <c r="U4" s="54"/>
    </row>
    <row r="5" spans="2:21" ht="20.25" customHeight="1" x14ac:dyDescent="0.15">
      <c r="B5" s="25">
        <v>2021</v>
      </c>
      <c r="C5" s="27">
        <v>1</v>
      </c>
      <c r="D5" s="27" t="s">
        <v>15</v>
      </c>
      <c r="E5" s="15" t="s">
        <v>104</v>
      </c>
      <c r="F5" s="57" t="s">
        <v>43</v>
      </c>
      <c r="G5" s="36" t="s">
        <v>16</v>
      </c>
      <c r="H5" s="58" t="s">
        <v>62</v>
      </c>
      <c r="I5" s="76">
        <v>9849863000</v>
      </c>
      <c r="J5" s="29">
        <v>1845239000</v>
      </c>
      <c r="K5" s="29"/>
      <c r="L5" s="70">
        <v>11695102000</v>
      </c>
      <c r="M5" s="76">
        <v>2400000000</v>
      </c>
      <c r="N5" s="29"/>
      <c r="O5" s="71"/>
      <c r="P5" s="75" t="s">
        <v>105</v>
      </c>
      <c r="Q5" s="47" t="s">
        <v>106</v>
      </c>
      <c r="R5" s="68" t="s">
        <v>107</v>
      </c>
      <c r="S5" s="48" t="s">
        <v>24</v>
      </c>
      <c r="T5" s="42"/>
      <c r="U5" s="54"/>
    </row>
    <row r="6" spans="2:21" ht="20.25" customHeight="1" x14ac:dyDescent="0.15">
      <c r="B6" s="25">
        <v>2021</v>
      </c>
      <c r="C6" s="27">
        <v>1</v>
      </c>
      <c r="D6" s="27" t="s">
        <v>14</v>
      </c>
      <c r="E6" s="15" t="s">
        <v>4653</v>
      </c>
      <c r="F6" s="57" t="s">
        <v>2931</v>
      </c>
      <c r="G6" s="36" t="s">
        <v>16</v>
      </c>
      <c r="H6" s="58" t="s">
        <v>63</v>
      </c>
      <c r="I6" s="76">
        <v>8710000000</v>
      </c>
      <c r="J6" s="29">
        <v>2471000000</v>
      </c>
      <c r="K6" s="29">
        <v>0</v>
      </c>
      <c r="L6" s="70">
        <f>SUM(I6:K6)</f>
        <v>11181000000</v>
      </c>
      <c r="M6" s="76">
        <v>5902000000</v>
      </c>
      <c r="N6" s="29">
        <v>0</v>
      </c>
      <c r="O6" s="71"/>
      <c r="P6" s="75" t="s">
        <v>4654</v>
      </c>
      <c r="Q6" s="47" t="s">
        <v>4655</v>
      </c>
      <c r="R6" s="68" t="s">
        <v>4656</v>
      </c>
      <c r="S6" s="48" t="s">
        <v>24</v>
      </c>
      <c r="T6" s="42"/>
      <c r="U6" s="54"/>
    </row>
    <row r="7" spans="2:21" ht="20.25" customHeight="1" x14ac:dyDescent="0.15">
      <c r="B7" s="25">
        <v>2021</v>
      </c>
      <c r="C7" s="27">
        <v>1</v>
      </c>
      <c r="D7" s="27" t="s">
        <v>14</v>
      </c>
      <c r="E7" s="15" t="s">
        <v>2328</v>
      </c>
      <c r="F7" s="57" t="s">
        <v>2182</v>
      </c>
      <c r="G7" s="36" t="s">
        <v>17</v>
      </c>
      <c r="H7" s="58" t="s">
        <v>62</v>
      </c>
      <c r="I7" s="76">
        <v>6622496000</v>
      </c>
      <c r="J7" s="29">
        <v>2201949000</v>
      </c>
      <c r="K7" s="29"/>
      <c r="L7" s="70">
        <v>8824445000</v>
      </c>
      <c r="M7" s="76">
        <v>8824445000</v>
      </c>
      <c r="N7" s="29">
        <v>4412222500</v>
      </c>
      <c r="O7" s="71"/>
      <c r="P7" s="75" t="s">
        <v>2329</v>
      </c>
      <c r="Q7" s="47" t="s">
        <v>2330</v>
      </c>
      <c r="R7" s="68" t="s">
        <v>2331</v>
      </c>
      <c r="S7" s="48" t="s">
        <v>24</v>
      </c>
      <c r="T7" s="42"/>
      <c r="U7" s="54"/>
    </row>
    <row r="8" spans="2:21" ht="20.25" customHeight="1" x14ac:dyDescent="0.15">
      <c r="B8" s="25">
        <v>2021</v>
      </c>
      <c r="C8" s="27">
        <v>1</v>
      </c>
      <c r="D8" s="27" t="s">
        <v>14</v>
      </c>
      <c r="E8" s="15" t="s">
        <v>3891</v>
      </c>
      <c r="F8" s="57" t="s">
        <v>3757</v>
      </c>
      <c r="G8" s="36" t="s">
        <v>112</v>
      </c>
      <c r="H8" s="58" t="s">
        <v>63</v>
      </c>
      <c r="I8" s="76">
        <v>6153741000</v>
      </c>
      <c r="J8" s="29">
        <v>740310000</v>
      </c>
      <c r="K8" s="29"/>
      <c r="L8" s="70">
        <v>6894051000</v>
      </c>
      <c r="M8" s="76">
        <v>6153741000</v>
      </c>
      <c r="N8" s="29">
        <v>3447025500</v>
      </c>
      <c r="O8" s="71"/>
      <c r="P8" s="75" t="s">
        <v>3880</v>
      </c>
      <c r="Q8" s="47" t="s">
        <v>3889</v>
      </c>
      <c r="R8" s="68" t="s">
        <v>3890</v>
      </c>
      <c r="S8" s="48" t="s">
        <v>24</v>
      </c>
      <c r="T8" s="42"/>
      <c r="U8" s="54"/>
    </row>
    <row r="9" spans="2:21" ht="20.25" customHeight="1" x14ac:dyDescent="0.15">
      <c r="B9" s="25">
        <v>2021</v>
      </c>
      <c r="C9" s="27">
        <v>1</v>
      </c>
      <c r="D9" s="27" t="s">
        <v>15</v>
      </c>
      <c r="E9" s="15" t="s">
        <v>1431</v>
      </c>
      <c r="F9" s="57" t="s">
        <v>1415</v>
      </c>
      <c r="G9" s="36" t="s">
        <v>17</v>
      </c>
      <c r="H9" s="58" t="s">
        <v>63</v>
      </c>
      <c r="I9" s="76">
        <v>5875078000</v>
      </c>
      <c r="J9" s="29">
        <v>860185000</v>
      </c>
      <c r="K9" s="29"/>
      <c r="L9" s="70">
        <v>6735263000</v>
      </c>
      <c r="M9" s="76">
        <v>6735263000</v>
      </c>
      <c r="N9" s="29">
        <v>3367631500</v>
      </c>
      <c r="O9" s="71"/>
      <c r="P9" s="75" t="s">
        <v>1426</v>
      </c>
      <c r="Q9" s="47" t="s">
        <v>1432</v>
      </c>
      <c r="R9" s="68" t="s">
        <v>1433</v>
      </c>
      <c r="S9" s="48" t="s">
        <v>24</v>
      </c>
      <c r="T9" s="42"/>
      <c r="U9" s="54"/>
    </row>
    <row r="10" spans="2:21" ht="20.25" customHeight="1" x14ac:dyDescent="0.15">
      <c r="B10" s="25">
        <v>2021</v>
      </c>
      <c r="C10" s="27">
        <v>1</v>
      </c>
      <c r="D10" s="27" t="s">
        <v>15</v>
      </c>
      <c r="E10" s="15" t="s">
        <v>3089</v>
      </c>
      <c r="F10" s="57" t="s">
        <v>2931</v>
      </c>
      <c r="G10" s="36" t="s">
        <v>112</v>
      </c>
      <c r="H10" s="58" t="s">
        <v>63</v>
      </c>
      <c r="I10" s="76">
        <v>5471950000</v>
      </c>
      <c r="J10" s="29">
        <v>0</v>
      </c>
      <c r="K10" s="29">
        <v>0</v>
      </c>
      <c r="L10" s="70">
        <v>5471950000</v>
      </c>
      <c r="M10" s="76">
        <v>3000000000</v>
      </c>
      <c r="N10" s="29">
        <v>3830364999.9999995</v>
      </c>
      <c r="O10" s="71"/>
      <c r="P10" s="75" t="s">
        <v>3090</v>
      </c>
      <c r="Q10" s="47" t="s">
        <v>3091</v>
      </c>
      <c r="R10" s="68" t="s">
        <v>3092</v>
      </c>
      <c r="S10" s="48" t="s">
        <v>24</v>
      </c>
      <c r="T10" s="42"/>
      <c r="U10" s="54"/>
    </row>
    <row r="11" spans="2:21" ht="20.25" customHeight="1" x14ac:dyDescent="0.15">
      <c r="B11" s="25">
        <v>2021</v>
      </c>
      <c r="C11" s="27">
        <v>1</v>
      </c>
      <c r="D11" s="27" t="s">
        <v>14</v>
      </c>
      <c r="E11" s="15" t="s">
        <v>3961</v>
      </c>
      <c r="F11" s="57" t="s">
        <v>3757</v>
      </c>
      <c r="G11" s="36" t="s">
        <v>16</v>
      </c>
      <c r="H11" s="58" t="s">
        <v>63</v>
      </c>
      <c r="I11" s="76">
        <v>4200000000</v>
      </c>
      <c r="J11" s="29">
        <v>1500000000</v>
      </c>
      <c r="K11" s="29">
        <v>0</v>
      </c>
      <c r="L11" s="70">
        <v>5700000000</v>
      </c>
      <c r="M11" s="76">
        <v>1000000000</v>
      </c>
      <c r="N11" s="29">
        <v>1000000000</v>
      </c>
      <c r="O11" s="71"/>
      <c r="P11" s="75" t="s">
        <v>3950</v>
      </c>
      <c r="Q11" s="47" t="s">
        <v>3962</v>
      </c>
      <c r="R11" s="68" t="s">
        <v>3963</v>
      </c>
      <c r="S11" s="48" t="s">
        <v>24</v>
      </c>
      <c r="T11" s="42"/>
      <c r="U11" s="54"/>
    </row>
    <row r="12" spans="2:21" ht="20.25" customHeight="1" x14ac:dyDescent="0.15">
      <c r="B12" s="25">
        <v>2021</v>
      </c>
      <c r="C12" s="27">
        <v>1</v>
      </c>
      <c r="D12" s="27" t="s">
        <v>14</v>
      </c>
      <c r="E12" s="15" t="s">
        <v>334</v>
      </c>
      <c r="F12" s="57" t="s">
        <v>230</v>
      </c>
      <c r="G12" s="36" t="s">
        <v>16</v>
      </c>
      <c r="H12" s="58" t="s">
        <v>64</v>
      </c>
      <c r="I12" s="76">
        <v>4044552600</v>
      </c>
      <c r="J12" s="29">
        <v>1276499000</v>
      </c>
      <c r="K12" s="29"/>
      <c r="L12" s="70">
        <v>5321051600</v>
      </c>
      <c r="M12" s="76">
        <v>2000000000</v>
      </c>
      <c r="N12" s="29">
        <v>0</v>
      </c>
      <c r="O12" s="71"/>
      <c r="P12" s="75" t="s">
        <v>331</v>
      </c>
      <c r="Q12" s="47" t="s">
        <v>335</v>
      </c>
      <c r="R12" s="68" t="s">
        <v>336</v>
      </c>
      <c r="S12" s="48" t="s">
        <v>24</v>
      </c>
      <c r="T12" s="42"/>
      <c r="U12" s="54" t="s">
        <v>5279</v>
      </c>
    </row>
    <row r="13" spans="2:21" ht="20.25" customHeight="1" x14ac:dyDescent="0.15">
      <c r="B13" s="25">
        <v>2021</v>
      </c>
      <c r="C13" s="27">
        <v>1</v>
      </c>
      <c r="D13" s="27" t="s">
        <v>14</v>
      </c>
      <c r="E13" s="15" t="s">
        <v>5030</v>
      </c>
      <c r="F13" s="57" t="s">
        <v>748</v>
      </c>
      <c r="G13" s="36" t="s">
        <v>16</v>
      </c>
      <c r="H13" s="58" t="s">
        <v>62</v>
      </c>
      <c r="I13" s="76">
        <v>4012019000</v>
      </c>
      <c r="J13" s="29">
        <v>1869178000</v>
      </c>
      <c r="K13" s="29">
        <v>0</v>
      </c>
      <c r="L13" s="70">
        <f>SUM(I13:K13)</f>
        <v>5881197000</v>
      </c>
      <c r="M13" s="76">
        <v>580000000</v>
      </c>
      <c r="N13" s="29">
        <v>5881197000</v>
      </c>
      <c r="O13" s="71"/>
      <c r="P13" s="75" t="s">
        <v>5026</v>
      </c>
      <c r="Q13" s="47" t="s">
        <v>5027</v>
      </c>
      <c r="R13" s="68" t="s">
        <v>5028</v>
      </c>
      <c r="S13" s="48" t="s">
        <v>24</v>
      </c>
      <c r="T13" s="42"/>
      <c r="U13" s="54"/>
    </row>
    <row r="14" spans="2:21" ht="20.25" customHeight="1" x14ac:dyDescent="0.15">
      <c r="B14" s="25">
        <v>2021</v>
      </c>
      <c r="C14" s="27">
        <v>1</v>
      </c>
      <c r="D14" s="27" t="s">
        <v>14</v>
      </c>
      <c r="E14" s="15" t="s">
        <v>2373</v>
      </c>
      <c r="F14" s="57" t="s">
        <v>2182</v>
      </c>
      <c r="G14" s="36" t="s">
        <v>16</v>
      </c>
      <c r="H14" s="58" t="s">
        <v>63</v>
      </c>
      <c r="I14" s="76">
        <v>3946426000</v>
      </c>
      <c r="J14" s="29">
        <v>245390000</v>
      </c>
      <c r="K14" s="29">
        <v>0</v>
      </c>
      <c r="L14" s="70">
        <v>4191816000</v>
      </c>
      <c r="M14" s="76">
        <v>1100000000</v>
      </c>
      <c r="N14" s="29">
        <v>4191816000</v>
      </c>
      <c r="O14" s="71"/>
      <c r="P14" s="75" t="s">
        <v>2359</v>
      </c>
      <c r="Q14" s="47" t="s">
        <v>2371</v>
      </c>
      <c r="R14" s="68" t="s">
        <v>2372</v>
      </c>
      <c r="S14" s="48" t="s">
        <v>24</v>
      </c>
      <c r="T14" s="42"/>
      <c r="U14" s="54"/>
    </row>
    <row r="15" spans="2:21" ht="20.25" customHeight="1" x14ac:dyDescent="0.15">
      <c r="B15" s="25">
        <v>2021</v>
      </c>
      <c r="C15" s="27">
        <v>1</v>
      </c>
      <c r="D15" s="27" t="s">
        <v>14</v>
      </c>
      <c r="E15" s="15" t="s">
        <v>2357</v>
      </c>
      <c r="F15" s="57" t="s">
        <v>2182</v>
      </c>
      <c r="G15" s="36" t="s">
        <v>16</v>
      </c>
      <c r="H15" s="58" t="s">
        <v>63</v>
      </c>
      <c r="I15" s="76">
        <v>3852205000</v>
      </c>
      <c r="J15" s="29">
        <v>750485000</v>
      </c>
      <c r="K15" s="29">
        <v>58936000</v>
      </c>
      <c r="L15" s="70">
        <v>4661626000</v>
      </c>
      <c r="M15" s="76">
        <v>1550000000</v>
      </c>
      <c r="N15" s="29">
        <v>4661626000</v>
      </c>
      <c r="O15" s="71"/>
      <c r="P15" s="75" t="s">
        <v>2355</v>
      </c>
      <c r="Q15" s="47" t="s">
        <v>5259</v>
      </c>
      <c r="R15" s="68" t="s">
        <v>2356</v>
      </c>
      <c r="S15" s="48" t="s">
        <v>24</v>
      </c>
      <c r="T15" s="42"/>
      <c r="U15" s="54"/>
    </row>
    <row r="16" spans="2:21" ht="20.25" customHeight="1" x14ac:dyDescent="0.15">
      <c r="B16" s="25">
        <v>2021</v>
      </c>
      <c r="C16" s="27">
        <v>1</v>
      </c>
      <c r="D16" s="27" t="s">
        <v>14</v>
      </c>
      <c r="E16" s="15" t="s">
        <v>4658</v>
      </c>
      <c r="F16" s="57" t="s">
        <v>2931</v>
      </c>
      <c r="G16" s="36" t="s">
        <v>16</v>
      </c>
      <c r="H16" s="58" t="s">
        <v>63</v>
      </c>
      <c r="I16" s="76">
        <v>3771000000</v>
      </c>
      <c r="J16" s="29">
        <v>1509000000</v>
      </c>
      <c r="K16" s="29">
        <v>0</v>
      </c>
      <c r="L16" s="70">
        <f>SUM(I16:K16)</f>
        <v>5280000000</v>
      </c>
      <c r="M16" s="76">
        <v>2900000000</v>
      </c>
      <c r="N16" s="29">
        <v>0</v>
      </c>
      <c r="O16" s="71"/>
      <c r="P16" s="75" t="s">
        <v>4654</v>
      </c>
      <c r="Q16" s="47" t="s">
        <v>4655</v>
      </c>
      <c r="R16" s="68" t="s">
        <v>4656</v>
      </c>
      <c r="S16" s="48" t="s">
        <v>24</v>
      </c>
      <c r="T16" s="42"/>
      <c r="U16" s="54"/>
    </row>
    <row r="17" spans="2:21" ht="20.25" customHeight="1" x14ac:dyDescent="0.15">
      <c r="B17" s="25">
        <v>2021</v>
      </c>
      <c r="C17" s="27">
        <v>1</v>
      </c>
      <c r="D17" s="27" t="s">
        <v>14</v>
      </c>
      <c r="E17" s="15" t="s">
        <v>2981</v>
      </c>
      <c r="F17" s="57" t="s">
        <v>2931</v>
      </c>
      <c r="G17" s="36" t="s">
        <v>16</v>
      </c>
      <c r="H17" s="58" t="s">
        <v>63</v>
      </c>
      <c r="I17" s="76">
        <v>3767411000</v>
      </c>
      <c r="J17" s="29">
        <v>1180952000</v>
      </c>
      <c r="K17" s="29">
        <v>146158000</v>
      </c>
      <c r="L17" s="70">
        <v>5094521000</v>
      </c>
      <c r="M17" s="76">
        <v>80000000</v>
      </c>
      <c r="N17" s="29">
        <v>5094521000</v>
      </c>
      <c r="O17" s="71"/>
      <c r="P17" s="75" t="s">
        <v>2982</v>
      </c>
      <c r="Q17" s="47" t="s">
        <v>2983</v>
      </c>
      <c r="R17" s="68" t="s">
        <v>2984</v>
      </c>
      <c r="S17" s="48" t="s">
        <v>41</v>
      </c>
      <c r="T17" s="42"/>
      <c r="U17" s="54"/>
    </row>
    <row r="18" spans="2:21" ht="20.25" customHeight="1" x14ac:dyDescent="0.15">
      <c r="B18" s="25">
        <v>2021</v>
      </c>
      <c r="C18" s="27">
        <v>1</v>
      </c>
      <c r="D18" s="27" t="s">
        <v>14</v>
      </c>
      <c r="E18" s="15" t="s">
        <v>5280</v>
      </c>
      <c r="F18" s="57" t="s">
        <v>2931</v>
      </c>
      <c r="G18" s="36" t="s">
        <v>16</v>
      </c>
      <c r="H18" s="58" t="s">
        <v>63</v>
      </c>
      <c r="I18" s="76">
        <v>3604769000</v>
      </c>
      <c r="J18" s="29">
        <v>3214411000</v>
      </c>
      <c r="K18" s="29">
        <v>134709000</v>
      </c>
      <c r="L18" s="70">
        <v>6953889000</v>
      </c>
      <c r="M18" s="76">
        <v>350000000</v>
      </c>
      <c r="N18" s="29">
        <v>350000000</v>
      </c>
      <c r="O18" s="71"/>
      <c r="P18" s="75" t="s">
        <v>5281</v>
      </c>
      <c r="Q18" s="47" t="s">
        <v>5282</v>
      </c>
      <c r="R18" s="68" t="s">
        <v>5283</v>
      </c>
      <c r="S18" s="48" t="s">
        <v>24</v>
      </c>
      <c r="T18" s="42"/>
      <c r="U18" s="54"/>
    </row>
    <row r="19" spans="2:21" ht="20.25" customHeight="1" x14ac:dyDescent="0.15">
      <c r="B19" s="25">
        <v>2021</v>
      </c>
      <c r="C19" s="27">
        <v>1</v>
      </c>
      <c r="D19" s="27" t="s">
        <v>14</v>
      </c>
      <c r="E19" s="15" t="s">
        <v>3832</v>
      </c>
      <c r="F19" s="57" t="s">
        <v>3757</v>
      </c>
      <c r="G19" s="36" t="s">
        <v>16</v>
      </c>
      <c r="H19" s="58" t="s">
        <v>62</v>
      </c>
      <c r="I19" s="76">
        <v>3312980000</v>
      </c>
      <c r="J19" s="29">
        <v>189398000</v>
      </c>
      <c r="K19" s="29">
        <v>5427622000</v>
      </c>
      <c r="L19" s="70">
        <v>8930000000</v>
      </c>
      <c r="M19" s="76">
        <v>826562000</v>
      </c>
      <c r="N19" s="29">
        <v>856562000</v>
      </c>
      <c r="O19" s="71"/>
      <c r="P19" s="75" t="s">
        <v>3829</v>
      </c>
      <c r="Q19" s="47" t="s">
        <v>3833</v>
      </c>
      <c r="R19" s="68" t="s">
        <v>3834</v>
      </c>
      <c r="S19" s="48" t="s">
        <v>24</v>
      </c>
      <c r="T19" s="42"/>
      <c r="U19" s="54"/>
    </row>
    <row r="20" spans="2:21" ht="20.25" customHeight="1" x14ac:dyDescent="0.15">
      <c r="B20" s="25">
        <v>2021</v>
      </c>
      <c r="C20" s="27">
        <v>1</v>
      </c>
      <c r="D20" s="27" t="s">
        <v>14</v>
      </c>
      <c r="E20" s="15" t="s">
        <v>2229</v>
      </c>
      <c r="F20" s="57" t="s">
        <v>2182</v>
      </c>
      <c r="G20" s="36" t="s">
        <v>16</v>
      </c>
      <c r="H20" s="58" t="s">
        <v>62</v>
      </c>
      <c r="I20" s="76">
        <v>3182894000</v>
      </c>
      <c r="J20" s="29">
        <v>590351000</v>
      </c>
      <c r="K20" s="29">
        <v>162313000</v>
      </c>
      <c r="L20" s="70">
        <v>3935558000</v>
      </c>
      <c r="M20" s="76"/>
      <c r="N20" s="29"/>
      <c r="O20" s="71"/>
      <c r="P20" s="75" t="s">
        <v>2226</v>
      </c>
      <c r="Q20" s="47" t="s">
        <v>2227</v>
      </c>
      <c r="R20" s="68" t="s">
        <v>2228</v>
      </c>
      <c r="S20" s="48" t="s">
        <v>24</v>
      </c>
      <c r="T20" s="42"/>
      <c r="U20" s="54"/>
    </row>
    <row r="21" spans="2:21" ht="20.25" customHeight="1" x14ac:dyDescent="0.15">
      <c r="B21" s="25">
        <v>2021</v>
      </c>
      <c r="C21" s="27">
        <v>1</v>
      </c>
      <c r="D21" s="27" t="s">
        <v>14</v>
      </c>
      <c r="E21" s="15" t="s">
        <v>5284</v>
      </c>
      <c r="F21" s="57" t="s">
        <v>2182</v>
      </c>
      <c r="G21" s="36" t="s">
        <v>16</v>
      </c>
      <c r="H21" s="58" t="s">
        <v>62</v>
      </c>
      <c r="I21" s="76">
        <v>3015870000</v>
      </c>
      <c r="J21" s="29">
        <v>404351000</v>
      </c>
      <c r="K21" s="29">
        <v>154880000</v>
      </c>
      <c r="L21" s="70">
        <v>3575101000</v>
      </c>
      <c r="M21" s="76">
        <v>750000000</v>
      </c>
      <c r="N21" s="29">
        <v>1000000000</v>
      </c>
      <c r="O21" s="71"/>
      <c r="P21" s="75" t="s">
        <v>2292</v>
      </c>
      <c r="Q21" s="47" t="s">
        <v>2296</v>
      </c>
      <c r="R21" s="68" t="s">
        <v>2297</v>
      </c>
      <c r="S21" s="48" t="s">
        <v>24</v>
      </c>
      <c r="T21" s="42"/>
      <c r="U21" s="54"/>
    </row>
    <row r="22" spans="2:21" ht="20.25" customHeight="1" x14ac:dyDescent="0.15">
      <c r="B22" s="25">
        <v>2021</v>
      </c>
      <c r="C22" s="27">
        <v>1</v>
      </c>
      <c r="D22" s="27" t="s">
        <v>14</v>
      </c>
      <c r="E22" s="15" t="s">
        <v>3828</v>
      </c>
      <c r="F22" s="57" t="s">
        <v>3757</v>
      </c>
      <c r="G22" s="36" t="s">
        <v>16</v>
      </c>
      <c r="H22" s="58" t="s">
        <v>62</v>
      </c>
      <c r="I22" s="76">
        <v>3008522000</v>
      </c>
      <c r="J22" s="29">
        <v>865449000</v>
      </c>
      <c r="K22" s="29">
        <v>465347000</v>
      </c>
      <c r="L22" s="70">
        <v>4339318000</v>
      </c>
      <c r="M22" s="76">
        <v>624388000</v>
      </c>
      <c r="N22" s="29">
        <v>973666000</v>
      </c>
      <c r="O22" s="71"/>
      <c r="P22" s="75" t="s">
        <v>3829</v>
      </c>
      <c r="Q22" s="47" t="s">
        <v>3830</v>
      </c>
      <c r="R22" s="68" t="s">
        <v>3831</v>
      </c>
      <c r="S22" s="48" t="s">
        <v>24</v>
      </c>
      <c r="T22" s="42"/>
      <c r="U22" s="54"/>
    </row>
    <row r="23" spans="2:21" ht="20.25" customHeight="1" x14ac:dyDescent="0.15">
      <c r="B23" s="25">
        <v>2021</v>
      </c>
      <c r="C23" s="27">
        <v>1</v>
      </c>
      <c r="D23" s="27" t="s">
        <v>14</v>
      </c>
      <c r="E23" s="15" t="s">
        <v>2250</v>
      </c>
      <c r="F23" s="57" t="s">
        <v>2182</v>
      </c>
      <c r="G23" s="36" t="s">
        <v>16</v>
      </c>
      <c r="H23" s="58" t="s">
        <v>62</v>
      </c>
      <c r="I23" s="76">
        <v>3000000000</v>
      </c>
      <c r="J23" s="29"/>
      <c r="K23" s="29"/>
      <c r="L23" s="70">
        <f>SUM(I23:K23)</f>
        <v>3000000000</v>
      </c>
      <c r="M23" s="76"/>
      <c r="N23" s="29"/>
      <c r="O23" s="71"/>
      <c r="P23" s="75" t="s">
        <v>2246</v>
      </c>
      <c r="Q23" s="47" t="s">
        <v>2248</v>
      </c>
      <c r="R23" s="68" t="s">
        <v>2249</v>
      </c>
      <c r="S23" s="48" t="s">
        <v>24</v>
      </c>
      <c r="T23" s="42"/>
      <c r="U23" s="54"/>
    </row>
    <row r="24" spans="2:21" ht="20.25" customHeight="1" x14ac:dyDescent="0.15">
      <c r="B24" s="25">
        <v>2021</v>
      </c>
      <c r="C24" s="27">
        <v>1</v>
      </c>
      <c r="D24" s="27" t="s">
        <v>14</v>
      </c>
      <c r="E24" s="15" t="s">
        <v>3888</v>
      </c>
      <c r="F24" s="57" t="s">
        <v>3757</v>
      </c>
      <c r="G24" s="36" t="s">
        <v>112</v>
      </c>
      <c r="H24" s="58" t="s">
        <v>63</v>
      </c>
      <c r="I24" s="76">
        <v>2949468000</v>
      </c>
      <c r="J24" s="29">
        <v>284825000</v>
      </c>
      <c r="K24" s="29"/>
      <c r="L24" s="70">
        <v>3234293000</v>
      </c>
      <c r="M24" s="76">
        <v>2949468000</v>
      </c>
      <c r="N24" s="29">
        <v>162000000</v>
      </c>
      <c r="O24" s="71"/>
      <c r="P24" s="75" t="s">
        <v>3880</v>
      </c>
      <c r="Q24" s="47" t="s">
        <v>3889</v>
      </c>
      <c r="R24" s="68" t="s">
        <v>3890</v>
      </c>
      <c r="S24" s="48" t="s">
        <v>24</v>
      </c>
      <c r="T24" s="42"/>
      <c r="U24" s="54"/>
    </row>
    <row r="25" spans="2:21" ht="20.25" customHeight="1" x14ac:dyDescent="0.15">
      <c r="B25" s="25">
        <v>2021</v>
      </c>
      <c r="C25" s="27">
        <v>1</v>
      </c>
      <c r="D25" s="27" t="s">
        <v>14</v>
      </c>
      <c r="E25" s="15" t="s">
        <v>5285</v>
      </c>
      <c r="F25" s="57" t="s">
        <v>2931</v>
      </c>
      <c r="G25" s="36" t="s">
        <v>16</v>
      </c>
      <c r="H25" s="58" t="s">
        <v>63</v>
      </c>
      <c r="I25" s="76">
        <v>2947544000</v>
      </c>
      <c r="J25" s="29">
        <v>907087000</v>
      </c>
      <c r="K25" s="29"/>
      <c r="L25" s="70">
        <v>3854631000</v>
      </c>
      <c r="M25" s="76">
        <v>1800000000</v>
      </c>
      <c r="N25" s="29">
        <v>0</v>
      </c>
      <c r="O25" s="71"/>
      <c r="P25" s="75" t="s">
        <v>5286</v>
      </c>
      <c r="Q25" s="47" t="s">
        <v>5287</v>
      </c>
      <c r="R25" s="68" t="s">
        <v>5288</v>
      </c>
      <c r="S25" s="48" t="s">
        <v>24</v>
      </c>
      <c r="T25" s="42"/>
      <c r="U25" s="54"/>
    </row>
    <row r="26" spans="2:21" ht="20.25" customHeight="1" x14ac:dyDescent="0.15">
      <c r="B26" s="25">
        <v>2021</v>
      </c>
      <c r="C26" s="27">
        <v>1</v>
      </c>
      <c r="D26" s="27" t="s">
        <v>14</v>
      </c>
      <c r="E26" s="15" t="s">
        <v>3094</v>
      </c>
      <c r="F26" s="57" t="s">
        <v>2931</v>
      </c>
      <c r="G26" s="36" t="s">
        <v>112</v>
      </c>
      <c r="H26" s="58" t="s">
        <v>63</v>
      </c>
      <c r="I26" s="76">
        <v>2900000000</v>
      </c>
      <c r="J26" s="29">
        <v>836000000</v>
      </c>
      <c r="K26" s="29">
        <v>0</v>
      </c>
      <c r="L26" s="70">
        <v>3736000000</v>
      </c>
      <c r="M26" s="76">
        <v>1300000000</v>
      </c>
      <c r="N26" s="29">
        <v>2615200000</v>
      </c>
      <c r="O26" s="71"/>
      <c r="P26" s="75" t="s">
        <v>3090</v>
      </c>
      <c r="Q26" s="47" t="s">
        <v>3095</v>
      </c>
      <c r="R26" s="68" t="s">
        <v>3096</v>
      </c>
      <c r="S26" s="48" t="s">
        <v>24</v>
      </c>
      <c r="T26" s="42"/>
      <c r="U26" s="54"/>
    </row>
    <row r="27" spans="2:21" ht="20.25" customHeight="1" x14ac:dyDescent="0.15">
      <c r="B27" s="25">
        <v>2021</v>
      </c>
      <c r="C27" s="27">
        <v>1</v>
      </c>
      <c r="D27" s="27" t="s">
        <v>15</v>
      </c>
      <c r="E27" s="15" t="s">
        <v>2410</v>
      </c>
      <c r="F27" s="57" t="s">
        <v>2182</v>
      </c>
      <c r="G27" s="36" t="s">
        <v>16</v>
      </c>
      <c r="H27" s="58" t="s">
        <v>63</v>
      </c>
      <c r="I27" s="76">
        <v>2884062000</v>
      </c>
      <c r="J27" s="29">
        <v>557149000</v>
      </c>
      <c r="K27" s="29">
        <v>558789000</v>
      </c>
      <c r="L27" s="70">
        <v>4000000000</v>
      </c>
      <c r="M27" s="76">
        <v>1000000000</v>
      </c>
      <c r="N27" s="29">
        <v>4000000000</v>
      </c>
      <c r="O27" s="71"/>
      <c r="P27" s="75" t="s">
        <v>2411</v>
      </c>
      <c r="Q27" s="47" t="s">
        <v>2412</v>
      </c>
      <c r="R27" s="68" t="s">
        <v>2413</v>
      </c>
      <c r="S27" s="48" t="s">
        <v>24</v>
      </c>
      <c r="T27" s="42"/>
      <c r="U27" s="54"/>
    </row>
    <row r="28" spans="2:21" ht="20.25" customHeight="1" x14ac:dyDescent="0.15">
      <c r="B28" s="25">
        <v>2021</v>
      </c>
      <c r="C28" s="27">
        <v>1</v>
      </c>
      <c r="D28" s="27" t="s">
        <v>14</v>
      </c>
      <c r="E28" s="15" t="s">
        <v>3085</v>
      </c>
      <c r="F28" s="57" t="s">
        <v>2931</v>
      </c>
      <c r="G28" s="36" t="s">
        <v>16</v>
      </c>
      <c r="H28" s="58" t="s">
        <v>63</v>
      </c>
      <c r="I28" s="76">
        <v>2873142000</v>
      </c>
      <c r="J28" s="29">
        <v>554411000</v>
      </c>
      <c r="K28" s="29">
        <v>0</v>
      </c>
      <c r="L28" s="70">
        <v>3427553000</v>
      </c>
      <c r="M28" s="76">
        <v>1000000000</v>
      </c>
      <c r="N28" s="29">
        <v>1000000000</v>
      </c>
      <c r="O28" s="71"/>
      <c r="P28" s="75" t="s">
        <v>3086</v>
      </c>
      <c r="Q28" s="47" t="s">
        <v>3087</v>
      </c>
      <c r="R28" s="68" t="s">
        <v>3088</v>
      </c>
      <c r="S28" s="48" t="s">
        <v>24</v>
      </c>
      <c r="T28" s="42"/>
      <c r="U28" s="54"/>
    </row>
    <row r="29" spans="2:21" ht="20.25" customHeight="1" x14ac:dyDescent="0.15">
      <c r="B29" s="25">
        <v>2021</v>
      </c>
      <c r="C29" s="27">
        <v>1</v>
      </c>
      <c r="D29" s="27" t="s">
        <v>14</v>
      </c>
      <c r="E29" s="15" t="s">
        <v>2354</v>
      </c>
      <c r="F29" s="57" t="s">
        <v>2182</v>
      </c>
      <c r="G29" s="36" t="s">
        <v>16</v>
      </c>
      <c r="H29" s="58" t="s">
        <v>63</v>
      </c>
      <c r="I29" s="76">
        <v>2857453000</v>
      </c>
      <c r="J29" s="29">
        <v>337920000</v>
      </c>
      <c r="K29" s="29">
        <v>57379000</v>
      </c>
      <c r="L29" s="70">
        <v>3252752000</v>
      </c>
      <c r="M29" s="76">
        <v>1100000000</v>
      </c>
      <c r="N29" s="29">
        <v>3252752000</v>
      </c>
      <c r="O29" s="71"/>
      <c r="P29" s="75" t="s">
        <v>2355</v>
      </c>
      <c r="Q29" s="47" t="s">
        <v>5260</v>
      </c>
      <c r="R29" s="68" t="s">
        <v>2356</v>
      </c>
      <c r="S29" s="48" t="s">
        <v>24</v>
      </c>
      <c r="T29" s="42"/>
      <c r="U29" s="54"/>
    </row>
    <row r="30" spans="2:21" ht="20.25" customHeight="1" x14ac:dyDescent="0.15">
      <c r="B30" s="25">
        <v>2021</v>
      </c>
      <c r="C30" s="27">
        <v>1</v>
      </c>
      <c r="D30" s="27" t="s">
        <v>14</v>
      </c>
      <c r="E30" s="15" t="s">
        <v>5289</v>
      </c>
      <c r="F30" s="57" t="s">
        <v>748</v>
      </c>
      <c r="G30" s="36" t="s">
        <v>16</v>
      </c>
      <c r="H30" s="58" t="s">
        <v>63</v>
      </c>
      <c r="I30" s="76">
        <v>2842554000</v>
      </c>
      <c r="J30" s="29">
        <v>283637141</v>
      </c>
      <c r="K30" s="29">
        <v>0</v>
      </c>
      <c r="L30" s="70">
        <v>3126191141</v>
      </c>
      <c r="M30" s="76">
        <v>650000000</v>
      </c>
      <c r="N30" s="29">
        <v>3126191141</v>
      </c>
      <c r="O30" s="71"/>
      <c r="P30" s="75" t="s">
        <v>5290</v>
      </c>
      <c r="Q30" s="47" t="s">
        <v>5291</v>
      </c>
      <c r="R30" s="68" t="s">
        <v>5292</v>
      </c>
      <c r="S30" s="48" t="s">
        <v>24</v>
      </c>
      <c r="T30" s="42"/>
      <c r="U30" s="54"/>
    </row>
    <row r="31" spans="2:21" ht="20.25" customHeight="1" x14ac:dyDescent="0.15">
      <c r="B31" s="25">
        <v>2021</v>
      </c>
      <c r="C31" s="27">
        <v>1</v>
      </c>
      <c r="D31" s="27" t="s">
        <v>14</v>
      </c>
      <c r="E31" s="15" t="s">
        <v>2370</v>
      </c>
      <c r="F31" s="57" t="s">
        <v>2182</v>
      </c>
      <c r="G31" s="36" t="s">
        <v>16</v>
      </c>
      <c r="H31" s="58" t="s">
        <v>63</v>
      </c>
      <c r="I31" s="76">
        <v>2838209000</v>
      </c>
      <c r="J31" s="29">
        <v>455005000</v>
      </c>
      <c r="K31" s="29">
        <v>0</v>
      </c>
      <c r="L31" s="70">
        <v>3293214000</v>
      </c>
      <c r="M31" s="76">
        <v>900000000</v>
      </c>
      <c r="N31" s="29">
        <v>3293214000</v>
      </c>
      <c r="O31" s="71"/>
      <c r="P31" s="75" t="s">
        <v>2359</v>
      </c>
      <c r="Q31" s="47" t="s">
        <v>2371</v>
      </c>
      <c r="R31" s="68" t="s">
        <v>2372</v>
      </c>
      <c r="S31" s="48" t="s">
        <v>24</v>
      </c>
      <c r="T31" s="42"/>
      <c r="U31" s="54"/>
    </row>
    <row r="32" spans="2:21" ht="20.25" customHeight="1" x14ac:dyDescent="0.15">
      <c r="B32" s="25">
        <v>2021</v>
      </c>
      <c r="C32" s="27">
        <v>1</v>
      </c>
      <c r="D32" s="27" t="s">
        <v>14</v>
      </c>
      <c r="E32" s="15" t="s">
        <v>2302</v>
      </c>
      <c r="F32" s="57" t="s">
        <v>2182</v>
      </c>
      <c r="G32" s="36" t="s">
        <v>16</v>
      </c>
      <c r="H32" s="58" t="s">
        <v>63</v>
      </c>
      <c r="I32" s="76">
        <v>2800000000</v>
      </c>
      <c r="J32" s="29">
        <v>800000000</v>
      </c>
      <c r="K32" s="29">
        <v>400000000</v>
      </c>
      <c r="L32" s="70">
        <f>SUM(I32:K32)</f>
        <v>4000000000</v>
      </c>
      <c r="M32" s="76">
        <v>150000000</v>
      </c>
      <c r="N32" s="29">
        <v>200000000</v>
      </c>
      <c r="O32" s="71"/>
      <c r="P32" s="75" t="s">
        <v>2299</v>
      </c>
      <c r="Q32" s="47" t="s">
        <v>2300</v>
      </c>
      <c r="R32" s="68" t="s">
        <v>2301</v>
      </c>
      <c r="S32" s="48" t="s">
        <v>751</v>
      </c>
      <c r="T32" s="42"/>
      <c r="U32" s="54"/>
    </row>
    <row r="33" spans="2:21" ht="20.25" customHeight="1" x14ac:dyDescent="0.15">
      <c r="B33" s="25">
        <v>2021</v>
      </c>
      <c r="C33" s="27">
        <v>1</v>
      </c>
      <c r="D33" s="27" t="s">
        <v>14</v>
      </c>
      <c r="E33" s="15" t="s">
        <v>5293</v>
      </c>
      <c r="F33" s="57" t="s">
        <v>2383</v>
      </c>
      <c r="G33" s="36" t="s">
        <v>16</v>
      </c>
      <c r="H33" s="58" t="s">
        <v>63</v>
      </c>
      <c r="I33" s="76">
        <v>2775410000</v>
      </c>
      <c r="J33" s="29">
        <v>776958000</v>
      </c>
      <c r="K33" s="29">
        <v>39158000</v>
      </c>
      <c r="L33" s="70">
        <f>SUM(I33:K33)</f>
        <v>3591526000</v>
      </c>
      <c r="M33" s="76">
        <v>699226000</v>
      </c>
      <c r="N33" s="29">
        <f>L33</f>
        <v>3591526000</v>
      </c>
      <c r="O33" s="71"/>
      <c r="P33" s="75" t="s">
        <v>5074</v>
      </c>
      <c r="Q33" s="47" t="s">
        <v>5075</v>
      </c>
      <c r="R33" s="68" t="s">
        <v>5076</v>
      </c>
      <c r="S33" s="48" t="s">
        <v>24</v>
      </c>
      <c r="T33" s="42"/>
      <c r="U33" s="54"/>
    </row>
    <row r="34" spans="2:21" ht="20.25" customHeight="1" x14ac:dyDescent="0.15">
      <c r="B34" s="25">
        <v>2021</v>
      </c>
      <c r="C34" s="27">
        <v>1</v>
      </c>
      <c r="D34" s="27" t="s">
        <v>14</v>
      </c>
      <c r="E34" s="15" t="s">
        <v>2225</v>
      </c>
      <c r="F34" s="57" t="s">
        <v>2182</v>
      </c>
      <c r="G34" s="36" t="s">
        <v>16</v>
      </c>
      <c r="H34" s="58" t="s">
        <v>62</v>
      </c>
      <c r="I34" s="76">
        <v>2752189000</v>
      </c>
      <c r="J34" s="29">
        <v>509418000</v>
      </c>
      <c r="K34" s="29">
        <v>358797000</v>
      </c>
      <c r="L34" s="70">
        <v>3620404000</v>
      </c>
      <c r="M34" s="76">
        <v>15000000</v>
      </c>
      <c r="N34" s="29">
        <v>5000000</v>
      </c>
      <c r="O34" s="71"/>
      <c r="P34" s="75" t="s">
        <v>2226</v>
      </c>
      <c r="Q34" s="47" t="s">
        <v>2227</v>
      </c>
      <c r="R34" s="68" t="s">
        <v>2228</v>
      </c>
      <c r="S34" s="48" t="s">
        <v>24</v>
      </c>
      <c r="T34" s="42"/>
      <c r="U34" s="54"/>
    </row>
    <row r="35" spans="2:21" ht="20.25" customHeight="1" x14ac:dyDescent="0.15">
      <c r="B35" s="25">
        <v>2021</v>
      </c>
      <c r="C35" s="27">
        <v>1</v>
      </c>
      <c r="D35" s="27" t="s">
        <v>14</v>
      </c>
      <c r="E35" s="15" t="s">
        <v>875</v>
      </c>
      <c r="F35" s="57" t="s">
        <v>748</v>
      </c>
      <c r="G35" s="36" t="s">
        <v>16</v>
      </c>
      <c r="H35" s="58" t="s">
        <v>62</v>
      </c>
      <c r="I35" s="76">
        <v>2734251000</v>
      </c>
      <c r="J35" s="29">
        <v>639300000</v>
      </c>
      <c r="K35" s="29">
        <v>76700000</v>
      </c>
      <c r="L35" s="70">
        <v>3450251000</v>
      </c>
      <c r="M35" s="76">
        <v>500000000</v>
      </c>
      <c r="N35" s="29">
        <v>2415175700</v>
      </c>
      <c r="O35" s="71"/>
      <c r="P35" s="75" t="s">
        <v>876</v>
      </c>
      <c r="Q35" s="47" t="s">
        <v>877</v>
      </c>
      <c r="R35" s="68" t="s">
        <v>878</v>
      </c>
      <c r="S35" s="48" t="s">
        <v>24</v>
      </c>
      <c r="T35" s="42"/>
      <c r="U35" s="54"/>
    </row>
    <row r="36" spans="2:21" ht="20.25" customHeight="1" x14ac:dyDescent="0.15">
      <c r="B36" s="25">
        <v>2021</v>
      </c>
      <c r="C36" s="27">
        <v>1</v>
      </c>
      <c r="D36" s="27" t="s">
        <v>14</v>
      </c>
      <c r="E36" s="15" t="s">
        <v>2201</v>
      </c>
      <c r="F36" s="57" t="s">
        <v>2182</v>
      </c>
      <c r="G36" s="36" t="s">
        <v>16</v>
      </c>
      <c r="H36" s="58" t="s">
        <v>63</v>
      </c>
      <c r="I36" s="76">
        <v>2701248000</v>
      </c>
      <c r="J36" s="29">
        <v>756330000</v>
      </c>
      <c r="K36" s="29">
        <v>139701000</v>
      </c>
      <c r="L36" s="70">
        <f>I36+J36+K36</f>
        <v>3597279000</v>
      </c>
      <c r="M36" s="76">
        <v>1000000000</v>
      </c>
      <c r="N36" s="29">
        <f>M36</f>
        <v>1000000000</v>
      </c>
      <c r="O36" s="71"/>
      <c r="P36" s="75" t="s">
        <v>2198</v>
      </c>
      <c r="Q36" s="47" t="s">
        <v>2202</v>
      </c>
      <c r="R36" s="68" t="s">
        <v>2203</v>
      </c>
      <c r="S36" s="48" t="s">
        <v>24</v>
      </c>
      <c r="T36" s="42"/>
      <c r="U36" s="54"/>
    </row>
    <row r="37" spans="2:21" ht="20.25" customHeight="1" x14ac:dyDescent="0.15">
      <c r="B37" s="25">
        <v>2021</v>
      </c>
      <c r="C37" s="27">
        <v>1</v>
      </c>
      <c r="D37" s="27" t="s">
        <v>14</v>
      </c>
      <c r="E37" s="15" t="s">
        <v>5294</v>
      </c>
      <c r="F37" s="57" t="s">
        <v>2182</v>
      </c>
      <c r="G37" s="36" t="s">
        <v>16</v>
      </c>
      <c r="H37" s="58" t="s">
        <v>62</v>
      </c>
      <c r="I37" s="76">
        <v>2680909000</v>
      </c>
      <c r="J37" s="29">
        <v>798704000</v>
      </c>
      <c r="K37" s="29">
        <v>520387000</v>
      </c>
      <c r="L37" s="70">
        <f>SUM(I37:K37)</f>
        <v>4000000000</v>
      </c>
      <c r="M37" s="76">
        <v>410352000</v>
      </c>
      <c r="N37" s="29">
        <v>600000000</v>
      </c>
      <c r="O37" s="71"/>
      <c r="P37" s="75" t="s">
        <v>5295</v>
      </c>
      <c r="Q37" s="47" t="s">
        <v>5296</v>
      </c>
      <c r="R37" s="68" t="s">
        <v>5297</v>
      </c>
      <c r="S37" s="48" t="s">
        <v>24</v>
      </c>
      <c r="T37" s="42"/>
      <c r="U37" s="54"/>
    </row>
    <row r="38" spans="2:21" ht="20.25" customHeight="1" x14ac:dyDescent="0.15">
      <c r="B38" s="25">
        <v>2021</v>
      </c>
      <c r="C38" s="27">
        <v>1</v>
      </c>
      <c r="D38" s="27" t="s">
        <v>14</v>
      </c>
      <c r="E38" s="15" t="s">
        <v>4657</v>
      </c>
      <c r="F38" s="57" t="s">
        <v>2931</v>
      </c>
      <c r="G38" s="36" t="s">
        <v>16</v>
      </c>
      <c r="H38" s="58" t="s">
        <v>63</v>
      </c>
      <c r="I38" s="76">
        <v>2621078000</v>
      </c>
      <c r="J38" s="29">
        <v>963623000</v>
      </c>
      <c r="K38" s="29">
        <v>0</v>
      </c>
      <c r="L38" s="70">
        <f>SUM(I38:K38)</f>
        <v>3584701000</v>
      </c>
      <c r="M38" s="76">
        <v>2000000000</v>
      </c>
      <c r="N38" s="29">
        <v>0</v>
      </c>
      <c r="O38" s="71"/>
      <c r="P38" s="75" t="s">
        <v>4654</v>
      </c>
      <c r="Q38" s="47" t="s">
        <v>4655</v>
      </c>
      <c r="R38" s="68" t="s">
        <v>4656</v>
      </c>
      <c r="S38" s="48" t="s">
        <v>24</v>
      </c>
      <c r="T38" s="42"/>
      <c r="U38" s="54"/>
    </row>
    <row r="39" spans="2:21" ht="20.25" customHeight="1" x14ac:dyDescent="0.15">
      <c r="B39" s="25">
        <v>2021</v>
      </c>
      <c r="C39" s="27">
        <v>1</v>
      </c>
      <c r="D39" s="27" t="s">
        <v>14</v>
      </c>
      <c r="E39" s="15" t="s">
        <v>3057</v>
      </c>
      <c r="F39" s="57" t="s">
        <v>2931</v>
      </c>
      <c r="G39" s="36" t="s">
        <v>16</v>
      </c>
      <c r="H39" s="58" t="s">
        <v>63</v>
      </c>
      <c r="I39" s="76">
        <v>2578824000</v>
      </c>
      <c r="J39" s="29">
        <v>661680000</v>
      </c>
      <c r="K39" s="29">
        <v>759496000</v>
      </c>
      <c r="L39" s="70">
        <v>4000000000</v>
      </c>
      <c r="M39" s="76">
        <v>937913000</v>
      </c>
      <c r="N39" s="29">
        <v>937913000</v>
      </c>
      <c r="O39" s="71"/>
      <c r="P39" s="75" t="s">
        <v>3058</v>
      </c>
      <c r="Q39" s="47" t="s">
        <v>3059</v>
      </c>
      <c r="R39" s="68" t="s">
        <v>3060</v>
      </c>
      <c r="S39" s="48" t="s">
        <v>24</v>
      </c>
      <c r="T39" s="42"/>
      <c r="U39" s="54"/>
    </row>
    <row r="40" spans="2:21" ht="20.25" customHeight="1" x14ac:dyDescent="0.15">
      <c r="B40" s="25">
        <v>2021</v>
      </c>
      <c r="C40" s="27">
        <v>1</v>
      </c>
      <c r="D40" s="27" t="s">
        <v>15</v>
      </c>
      <c r="E40" s="15" t="s">
        <v>1529</v>
      </c>
      <c r="F40" s="57" t="s">
        <v>1415</v>
      </c>
      <c r="G40" s="36" t="s">
        <v>17</v>
      </c>
      <c r="H40" s="58" t="s">
        <v>63</v>
      </c>
      <c r="I40" s="76">
        <v>2568919000</v>
      </c>
      <c r="J40" s="29">
        <v>537723000</v>
      </c>
      <c r="K40" s="29"/>
      <c r="L40" s="70">
        <v>3106642000</v>
      </c>
      <c r="M40" s="76">
        <v>2568919000</v>
      </c>
      <c r="N40" s="29"/>
      <c r="O40" s="71"/>
      <c r="P40" s="75" t="s">
        <v>1530</v>
      </c>
      <c r="Q40" s="47" t="s">
        <v>1531</v>
      </c>
      <c r="R40" s="68" t="s">
        <v>1532</v>
      </c>
      <c r="S40" s="48" t="s">
        <v>24</v>
      </c>
      <c r="T40" s="42"/>
      <c r="U40" s="54"/>
    </row>
    <row r="41" spans="2:21" ht="20.25" customHeight="1" x14ac:dyDescent="0.15">
      <c r="B41" s="25">
        <v>2021</v>
      </c>
      <c r="C41" s="27">
        <v>1</v>
      </c>
      <c r="D41" s="27" t="s">
        <v>14</v>
      </c>
      <c r="E41" s="15" t="s">
        <v>2431</v>
      </c>
      <c r="F41" s="57" t="s">
        <v>2182</v>
      </c>
      <c r="G41" s="36" t="s">
        <v>16</v>
      </c>
      <c r="H41" s="58" t="s">
        <v>62</v>
      </c>
      <c r="I41" s="76">
        <v>2536083000</v>
      </c>
      <c r="J41" s="29">
        <v>1561290000</v>
      </c>
      <c r="K41" s="29">
        <v>654627000</v>
      </c>
      <c r="L41" s="70">
        <v>4752000000</v>
      </c>
      <c r="M41" s="76">
        <v>1000000000</v>
      </c>
      <c r="N41" s="29">
        <v>1000000000</v>
      </c>
      <c r="O41" s="71"/>
      <c r="P41" s="75" t="s">
        <v>2426</v>
      </c>
      <c r="Q41" s="47" t="s">
        <v>2432</v>
      </c>
      <c r="R41" s="68" t="s">
        <v>2433</v>
      </c>
      <c r="S41" s="48" t="s">
        <v>24</v>
      </c>
      <c r="T41" s="42"/>
      <c r="U41" s="54"/>
    </row>
    <row r="42" spans="2:21" ht="20.25" customHeight="1" x14ac:dyDescent="0.15">
      <c r="B42" s="25">
        <v>2021</v>
      </c>
      <c r="C42" s="27">
        <v>1</v>
      </c>
      <c r="D42" s="27" t="s">
        <v>14</v>
      </c>
      <c r="E42" s="15" t="s">
        <v>5298</v>
      </c>
      <c r="F42" s="57" t="s">
        <v>748</v>
      </c>
      <c r="G42" s="36" t="s">
        <v>16</v>
      </c>
      <c r="H42" s="58" t="s">
        <v>62</v>
      </c>
      <c r="I42" s="76">
        <v>2504050000</v>
      </c>
      <c r="J42" s="29">
        <v>317830000</v>
      </c>
      <c r="K42" s="29"/>
      <c r="L42" s="70">
        <v>2821880000</v>
      </c>
      <c r="M42" s="76">
        <v>600000000</v>
      </c>
      <c r="N42" s="29">
        <v>600000000</v>
      </c>
      <c r="O42" s="71"/>
      <c r="P42" s="75" t="s">
        <v>5299</v>
      </c>
      <c r="Q42" s="47" t="s">
        <v>5300</v>
      </c>
      <c r="R42" s="68" t="s">
        <v>5301</v>
      </c>
      <c r="S42" s="48" t="s">
        <v>24</v>
      </c>
      <c r="T42" s="42"/>
      <c r="U42" s="54"/>
    </row>
    <row r="43" spans="2:21" ht="20.25" customHeight="1" x14ac:dyDescent="0.15">
      <c r="B43" s="25">
        <v>2021</v>
      </c>
      <c r="C43" s="27">
        <v>1</v>
      </c>
      <c r="D43" s="27" t="s">
        <v>752</v>
      </c>
      <c r="E43" s="15" t="s">
        <v>2197</v>
      </c>
      <c r="F43" s="57" t="s">
        <v>2182</v>
      </c>
      <c r="G43" s="36" t="s">
        <v>16</v>
      </c>
      <c r="H43" s="58" t="s">
        <v>63</v>
      </c>
      <c r="I43" s="76">
        <v>2389794000</v>
      </c>
      <c r="J43" s="29">
        <v>1399340000</v>
      </c>
      <c r="K43" s="29">
        <v>12318000</v>
      </c>
      <c r="L43" s="70">
        <f>I43+J43+K43</f>
        <v>3801452000</v>
      </c>
      <c r="M43" s="76">
        <v>1500000000</v>
      </c>
      <c r="N43" s="29">
        <f>M43</f>
        <v>1500000000</v>
      </c>
      <c r="O43" s="71"/>
      <c r="P43" s="75" t="s">
        <v>2198</v>
      </c>
      <c r="Q43" s="47" t="s">
        <v>2199</v>
      </c>
      <c r="R43" s="68" t="s">
        <v>2200</v>
      </c>
      <c r="S43" s="48" t="s">
        <v>24</v>
      </c>
      <c r="T43" s="42"/>
      <c r="U43" s="54"/>
    </row>
    <row r="44" spans="2:21" ht="20.25" customHeight="1" x14ac:dyDescent="0.15">
      <c r="B44" s="25">
        <v>2021</v>
      </c>
      <c r="C44" s="27">
        <v>1</v>
      </c>
      <c r="D44" s="27" t="s">
        <v>14</v>
      </c>
      <c r="E44" s="15" t="s">
        <v>435</v>
      </c>
      <c r="F44" s="57" t="s">
        <v>2182</v>
      </c>
      <c r="G44" s="36" t="s">
        <v>16</v>
      </c>
      <c r="H44" s="58" t="s">
        <v>63</v>
      </c>
      <c r="I44" s="76">
        <v>2333551000</v>
      </c>
      <c r="J44" s="29">
        <v>1114496000</v>
      </c>
      <c r="K44" s="29">
        <v>150510000</v>
      </c>
      <c r="L44" s="70">
        <v>3598557000</v>
      </c>
      <c r="M44" s="76">
        <v>600000000</v>
      </c>
      <c r="N44" s="29">
        <v>3598557000</v>
      </c>
      <c r="O44" s="71"/>
      <c r="P44" s="75" t="s">
        <v>2273</v>
      </c>
      <c r="Q44" s="47" t="s">
        <v>2274</v>
      </c>
      <c r="R44" s="68" t="s">
        <v>2275</v>
      </c>
      <c r="S44" s="48" t="s">
        <v>24</v>
      </c>
      <c r="T44" s="42"/>
      <c r="U44" s="54"/>
    </row>
    <row r="45" spans="2:21" ht="20.25" customHeight="1" x14ac:dyDescent="0.15">
      <c r="B45" s="25">
        <v>2021</v>
      </c>
      <c r="C45" s="27">
        <v>1</v>
      </c>
      <c r="D45" s="27" t="s">
        <v>14</v>
      </c>
      <c r="E45" s="15" t="s">
        <v>5302</v>
      </c>
      <c r="F45" s="57" t="s">
        <v>3757</v>
      </c>
      <c r="G45" s="36" t="s">
        <v>112</v>
      </c>
      <c r="H45" s="58" t="s">
        <v>63</v>
      </c>
      <c r="I45" s="76">
        <v>2304288000</v>
      </c>
      <c r="J45" s="29">
        <v>1153506936</v>
      </c>
      <c r="K45" s="29">
        <v>1832106</v>
      </c>
      <c r="L45" s="70">
        <v>3459627042</v>
      </c>
      <c r="M45" s="76">
        <v>1000000000</v>
      </c>
      <c r="N45" s="29">
        <v>3459627042</v>
      </c>
      <c r="O45" s="71"/>
      <c r="P45" s="75" t="s">
        <v>3807</v>
      </c>
      <c r="Q45" s="47" t="s">
        <v>3809</v>
      </c>
      <c r="R45" s="68" t="s">
        <v>3810</v>
      </c>
      <c r="S45" s="48" t="s">
        <v>24</v>
      </c>
      <c r="T45" s="42"/>
      <c r="U45" s="54"/>
    </row>
    <row r="46" spans="2:21" ht="20.25" customHeight="1" x14ac:dyDescent="0.15">
      <c r="B46" s="25">
        <v>2021</v>
      </c>
      <c r="C46" s="27">
        <v>1</v>
      </c>
      <c r="D46" s="27" t="s">
        <v>14</v>
      </c>
      <c r="E46" s="15" t="s">
        <v>3883</v>
      </c>
      <c r="F46" s="57" t="s">
        <v>3757</v>
      </c>
      <c r="G46" s="36" t="s">
        <v>112</v>
      </c>
      <c r="H46" s="58" t="s">
        <v>63</v>
      </c>
      <c r="I46" s="76">
        <v>2232480000</v>
      </c>
      <c r="J46" s="29">
        <v>348472000</v>
      </c>
      <c r="K46" s="29"/>
      <c r="L46" s="70">
        <v>2580952000</v>
      </c>
      <c r="M46" s="76">
        <v>2232480000</v>
      </c>
      <c r="N46" s="29">
        <v>376000000</v>
      </c>
      <c r="O46" s="71"/>
      <c r="P46" s="75" t="s">
        <v>3880</v>
      </c>
      <c r="Q46" s="47" t="s">
        <v>3884</v>
      </c>
      <c r="R46" s="68" t="s">
        <v>3885</v>
      </c>
      <c r="S46" s="48" t="s">
        <v>24</v>
      </c>
      <c r="T46" s="42"/>
      <c r="U46" s="54"/>
    </row>
    <row r="47" spans="2:21" ht="20.25" customHeight="1" x14ac:dyDescent="0.15">
      <c r="B47" s="25">
        <v>2021</v>
      </c>
      <c r="C47" s="27">
        <v>1</v>
      </c>
      <c r="D47" s="27" t="s">
        <v>14</v>
      </c>
      <c r="E47" s="15" t="s">
        <v>382</v>
      </c>
      <c r="F47" s="57" t="s">
        <v>230</v>
      </c>
      <c r="G47" s="36" t="s">
        <v>16</v>
      </c>
      <c r="H47" s="58" t="s">
        <v>62</v>
      </c>
      <c r="I47" s="76">
        <v>2214377000</v>
      </c>
      <c r="J47" s="29">
        <v>213544000</v>
      </c>
      <c r="K47" s="29"/>
      <c r="L47" s="70">
        <v>2427921000</v>
      </c>
      <c r="M47" s="76">
        <v>800000000</v>
      </c>
      <c r="N47" s="29">
        <v>2427921000</v>
      </c>
      <c r="O47" s="71"/>
      <c r="P47" s="75" t="s">
        <v>375</v>
      </c>
      <c r="Q47" s="47" t="s">
        <v>380</v>
      </c>
      <c r="R47" s="68" t="s">
        <v>383</v>
      </c>
      <c r="S47" s="48" t="s">
        <v>24</v>
      </c>
      <c r="T47" s="42"/>
      <c r="U47" s="54"/>
    </row>
    <row r="48" spans="2:21" ht="20.25" customHeight="1" x14ac:dyDescent="0.15">
      <c r="B48" s="25">
        <v>2021</v>
      </c>
      <c r="C48" s="27">
        <v>1</v>
      </c>
      <c r="D48" s="27" t="s">
        <v>14</v>
      </c>
      <c r="E48" s="15" t="s">
        <v>3956</v>
      </c>
      <c r="F48" s="57" t="s">
        <v>3757</v>
      </c>
      <c r="G48" s="36" t="s">
        <v>17</v>
      </c>
      <c r="H48" s="58" t="s">
        <v>63</v>
      </c>
      <c r="I48" s="76">
        <v>2196000000</v>
      </c>
      <c r="J48" s="29">
        <v>269335000</v>
      </c>
      <c r="K48" s="29">
        <v>0</v>
      </c>
      <c r="L48" s="70">
        <v>2465335000</v>
      </c>
      <c r="M48" s="76">
        <v>0</v>
      </c>
      <c r="N48" s="29">
        <v>0</v>
      </c>
      <c r="O48" s="71"/>
      <c r="P48" s="75" t="s">
        <v>3943</v>
      </c>
      <c r="Q48" s="47" t="s">
        <v>3957</v>
      </c>
      <c r="R48" s="68" t="s">
        <v>3958</v>
      </c>
      <c r="S48" s="48" t="s">
        <v>24</v>
      </c>
      <c r="T48" s="42"/>
      <c r="U48" s="54"/>
    </row>
    <row r="49" spans="2:21" ht="20.25" customHeight="1" x14ac:dyDescent="0.15">
      <c r="B49" s="25">
        <v>2021</v>
      </c>
      <c r="C49" s="27">
        <v>1</v>
      </c>
      <c r="D49" s="27" t="s">
        <v>15</v>
      </c>
      <c r="E49" s="15" t="s">
        <v>5303</v>
      </c>
      <c r="F49" s="57" t="s">
        <v>2182</v>
      </c>
      <c r="G49" s="36" t="s">
        <v>16</v>
      </c>
      <c r="H49" s="58" t="s">
        <v>62</v>
      </c>
      <c r="I49" s="76">
        <v>2178037000</v>
      </c>
      <c r="J49" s="29">
        <v>279620000</v>
      </c>
      <c r="K49" s="29"/>
      <c r="L49" s="70">
        <v>2457657000</v>
      </c>
      <c r="M49" s="76">
        <v>799375000</v>
      </c>
      <c r="N49" s="29">
        <v>2457657000</v>
      </c>
      <c r="O49" s="71"/>
      <c r="P49" s="75" t="s">
        <v>5304</v>
      </c>
      <c r="Q49" s="47" t="s">
        <v>5305</v>
      </c>
      <c r="R49" s="68" t="s">
        <v>5306</v>
      </c>
      <c r="S49" s="48" t="s">
        <v>24</v>
      </c>
      <c r="T49" s="42"/>
      <c r="U49" s="54"/>
    </row>
    <row r="50" spans="2:21" ht="20.25" customHeight="1" x14ac:dyDescent="0.15">
      <c r="B50" s="25">
        <v>2021</v>
      </c>
      <c r="C50" s="27">
        <v>1</v>
      </c>
      <c r="D50" s="27" t="s">
        <v>14</v>
      </c>
      <c r="E50" s="15" t="s">
        <v>2962</v>
      </c>
      <c r="F50" s="57" t="s">
        <v>2931</v>
      </c>
      <c r="G50" s="36" t="s">
        <v>16</v>
      </c>
      <c r="H50" s="58" t="s">
        <v>62</v>
      </c>
      <c r="I50" s="76">
        <v>2138000000</v>
      </c>
      <c r="J50" s="29">
        <v>0</v>
      </c>
      <c r="K50" s="29">
        <v>0</v>
      </c>
      <c r="L50" s="70">
        <v>2138000000</v>
      </c>
      <c r="M50" s="76">
        <v>1300000000</v>
      </c>
      <c r="N50" s="29">
        <v>2138000000</v>
      </c>
      <c r="O50" s="71" t="s">
        <v>2963</v>
      </c>
      <c r="P50" s="75" t="s">
        <v>2963</v>
      </c>
      <c r="Q50" s="47" t="s">
        <v>2964</v>
      </c>
      <c r="R50" s="68" t="s">
        <v>2965</v>
      </c>
      <c r="S50" s="48" t="s">
        <v>24</v>
      </c>
      <c r="T50" s="42"/>
      <c r="U50" s="54"/>
    </row>
    <row r="51" spans="2:21" ht="20.25" customHeight="1" x14ac:dyDescent="0.15">
      <c r="B51" s="25">
        <v>2021</v>
      </c>
      <c r="C51" s="27">
        <v>1</v>
      </c>
      <c r="D51" s="27" t="s">
        <v>14</v>
      </c>
      <c r="E51" s="15" t="s">
        <v>180</v>
      </c>
      <c r="F51" s="57" t="s">
        <v>43</v>
      </c>
      <c r="G51" s="36" t="s">
        <v>16</v>
      </c>
      <c r="H51" s="58" t="s">
        <v>63</v>
      </c>
      <c r="I51" s="76">
        <v>2092310000</v>
      </c>
      <c r="J51" s="29">
        <v>319450000</v>
      </c>
      <c r="K51" s="29"/>
      <c r="L51" s="70">
        <v>2411760000</v>
      </c>
      <c r="M51" s="76">
        <v>1000000000</v>
      </c>
      <c r="N51" s="29">
        <v>1000000000</v>
      </c>
      <c r="O51" s="71"/>
      <c r="P51" s="75" t="s">
        <v>177</v>
      </c>
      <c r="Q51" s="47" t="s">
        <v>181</v>
      </c>
      <c r="R51" s="68" t="s">
        <v>182</v>
      </c>
      <c r="S51" s="48" t="s">
        <v>24</v>
      </c>
      <c r="T51" s="42"/>
      <c r="U51" s="54"/>
    </row>
    <row r="52" spans="2:21" ht="20.25" customHeight="1" x14ac:dyDescent="0.15">
      <c r="B52" s="25">
        <v>2021</v>
      </c>
      <c r="C52" s="27">
        <v>1</v>
      </c>
      <c r="D52" s="27" t="s">
        <v>14</v>
      </c>
      <c r="E52" s="15" t="s">
        <v>1567</v>
      </c>
      <c r="F52" s="57" t="s">
        <v>1415</v>
      </c>
      <c r="G52" s="36" t="s">
        <v>16</v>
      </c>
      <c r="H52" s="58" t="s">
        <v>62</v>
      </c>
      <c r="I52" s="76">
        <v>2088779000</v>
      </c>
      <c r="J52" s="29">
        <v>421604000</v>
      </c>
      <c r="K52" s="29">
        <v>252259</v>
      </c>
      <c r="L52" s="70">
        <v>2510635259</v>
      </c>
      <c r="M52" s="76">
        <v>2088779000</v>
      </c>
      <c r="N52" s="29">
        <v>2510635259</v>
      </c>
      <c r="O52" s="71"/>
      <c r="P52" s="75" t="s">
        <v>1556</v>
      </c>
      <c r="Q52" s="47" t="s">
        <v>1568</v>
      </c>
      <c r="R52" s="68" t="s">
        <v>1569</v>
      </c>
      <c r="S52" s="48" t="s">
        <v>24</v>
      </c>
      <c r="T52" s="42"/>
      <c r="U52" s="54"/>
    </row>
    <row r="53" spans="2:21" ht="20.25" customHeight="1" x14ac:dyDescent="0.15">
      <c r="B53" s="25">
        <v>2021</v>
      </c>
      <c r="C53" s="27">
        <v>1</v>
      </c>
      <c r="D53" s="27" t="s">
        <v>14</v>
      </c>
      <c r="E53" s="15" t="s">
        <v>4854</v>
      </c>
      <c r="F53" s="57" t="s">
        <v>3757</v>
      </c>
      <c r="G53" s="36" t="s">
        <v>16</v>
      </c>
      <c r="H53" s="58" t="s">
        <v>62</v>
      </c>
      <c r="I53" s="76">
        <v>2059398000</v>
      </c>
      <c r="J53" s="29">
        <v>1833893000</v>
      </c>
      <c r="K53" s="29">
        <v>0</v>
      </c>
      <c r="L53" s="70">
        <v>3893291000</v>
      </c>
      <c r="M53" s="76">
        <v>700000000</v>
      </c>
      <c r="N53" s="29"/>
      <c r="O53" s="71"/>
      <c r="P53" s="75" t="s">
        <v>4851</v>
      </c>
      <c r="Q53" s="47" t="s">
        <v>4855</v>
      </c>
      <c r="R53" s="68" t="s">
        <v>4856</v>
      </c>
      <c r="S53" s="48" t="s">
        <v>24</v>
      </c>
      <c r="T53" s="42"/>
      <c r="U53" s="54"/>
    </row>
    <row r="54" spans="2:21" ht="20.25" customHeight="1" x14ac:dyDescent="0.15">
      <c r="B54" s="25">
        <v>2021</v>
      </c>
      <c r="C54" s="27">
        <v>1</v>
      </c>
      <c r="D54" s="27" t="s">
        <v>14</v>
      </c>
      <c r="E54" s="15" t="s">
        <v>5307</v>
      </c>
      <c r="F54" s="57" t="s">
        <v>3757</v>
      </c>
      <c r="G54" s="36" t="s">
        <v>16</v>
      </c>
      <c r="H54" s="58" t="s">
        <v>63</v>
      </c>
      <c r="I54" s="76">
        <v>1982175000</v>
      </c>
      <c r="J54" s="29">
        <v>980700000</v>
      </c>
      <c r="K54" s="29">
        <v>0</v>
      </c>
      <c r="L54" s="70">
        <v>2962875000</v>
      </c>
      <c r="M54" s="76">
        <v>660725000</v>
      </c>
      <c r="N54" s="29">
        <v>2962875000</v>
      </c>
      <c r="O54" s="71"/>
      <c r="P54" s="75" t="s">
        <v>5308</v>
      </c>
      <c r="Q54" s="47" t="s">
        <v>5309</v>
      </c>
      <c r="R54" s="68" t="s">
        <v>5310</v>
      </c>
      <c r="S54" s="48" t="s">
        <v>24</v>
      </c>
      <c r="T54" s="42"/>
      <c r="U54" s="54"/>
    </row>
    <row r="55" spans="2:21" ht="20.25" customHeight="1" x14ac:dyDescent="0.15">
      <c r="B55" s="25">
        <v>2021</v>
      </c>
      <c r="C55" s="27">
        <v>1</v>
      </c>
      <c r="D55" s="27" t="s">
        <v>14</v>
      </c>
      <c r="E55" s="15" t="s">
        <v>2285</v>
      </c>
      <c r="F55" s="57" t="s">
        <v>2182</v>
      </c>
      <c r="G55" s="36" t="s">
        <v>16</v>
      </c>
      <c r="H55" s="58" t="s">
        <v>62</v>
      </c>
      <c r="I55" s="76">
        <v>1970661000</v>
      </c>
      <c r="J55" s="29">
        <v>2236178000</v>
      </c>
      <c r="K55" s="29">
        <v>529161000</v>
      </c>
      <c r="L55" s="70">
        <f>SUM(I55:K55)</f>
        <v>4736000000</v>
      </c>
      <c r="M55" s="76">
        <v>480452000</v>
      </c>
      <c r="N55" s="29">
        <v>800000000</v>
      </c>
      <c r="O55" s="71"/>
      <c r="P55" s="75" t="s">
        <v>2282</v>
      </c>
      <c r="Q55" s="47" t="s">
        <v>2283</v>
      </c>
      <c r="R55" s="68" t="s">
        <v>2284</v>
      </c>
      <c r="S55" s="48" t="s">
        <v>24</v>
      </c>
      <c r="T55" s="42"/>
      <c r="U55" s="54"/>
    </row>
    <row r="56" spans="2:21" ht="20.25" customHeight="1" x14ac:dyDescent="0.15">
      <c r="B56" s="25">
        <v>2021</v>
      </c>
      <c r="C56" s="27">
        <v>1</v>
      </c>
      <c r="D56" s="27" t="s">
        <v>14</v>
      </c>
      <c r="E56" s="15" t="s">
        <v>780</v>
      </c>
      <c r="F56" s="57" t="s">
        <v>748</v>
      </c>
      <c r="G56" s="36" t="s">
        <v>16</v>
      </c>
      <c r="H56" s="58" t="s">
        <v>62</v>
      </c>
      <c r="I56" s="76">
        <v>1917000000</v>
      </c>
      <c r="J56" s="29">
        <v>2070735000</v>
      </c>
      <c r="K56" s="29"/>
      <c r="L56" s="70">
        <v>3987735000</v>
      </c>
      <c r="M56" s="76">
        <v>1800000000</v>
      </c>
      <c r="N56" s="29">
        <v>3987735000</v>
      </c>
      <c r="O56" s="71"/>
      <c r="P56" s="75" t="s">
        <v>781</v>
      </c>
      <c r="Q56" s="47" t="s">
        <v>782</v>
      </c>
      <c r="R56" s="68" t="s">
        <v>783</v>
      </c>
      <c r="S56" s="48" t="s">
        <v>24</v>
      </c>
      <c r="T56" s="42"/>
      <c r="U56" s="54"/>
    </row>
    <row r="57" spans="2:21" ht="20.25" customHeight="1" x14ac:dyDescent="0.15">
      <c r="B57" s="25">
        <v>2021</v>
      </c>
      <c r="C57" s="27">
        <v>1</v>
      </c>
      <c r="D57" s="27" t="s">
        <v>14</v>
      </c>
      <c r="E57" s="15" t="s">
        <v>5311</v>
      </c>
      <c r="F57" s="57" t="s">
        <v>1415</v>
      </c>
      <c r="G57" s="36" t="s">
        <v>112</v>
      </c>
      <c r="H57" s="58" t="s">
        <v>63</v>
      </c>
      <c r="I57" s="76">
        <v>1900000000</v>
      </c>
      <c r="J57" s="29"/>
      <c r="K57" s="29"/>
      <c r="L57" s="70">
        <v>1900000000</v>
      </c>
      <c r="M57" s="76">
        <v>1000000000</v>
      </c>
      <c r="N57" s="29">
        <v>1000000000</v>
      </c>
      <c r="O57" s="71"/>
      <c r="P57" s="75" t="s">
        <v>1538</v>
      </c>
      <c r="Q57" s="47" t="s">
        <v>1546</v>
      </c>
      <c r="R57" s="68" t="s">
        <v>1547</v>
      </c>
      <c r="S57" s="48" t="s">
        <v>751</v>
      </c>
      <c r="T57" s="42"/>
      <c r="U57" s="54"/>
    </row>
    <row r="58" spans="2:21" ht="20.25" customHeight="1" x14ac:dyDescent="0.15">
      <c r="B58" s="25">
        <v>2021</v>
      </c>
      <c r="C58" s="27">
        <v>1</v>
      </c>
      <c r="D58" s="27" t="s">
        <v>14</v>
      </c>
      <c r="E58" s="15" t="s">
        <v>338</v>
      </c>
      <c r="F58" s="57" t="s">
        <v>339</v>
      </c>
      <c r="G58" s="36" t="s">
        <v>16</v>
      </c>
      <c r="H58" s="58" t="s">
        <v>62</v>
      </c>
      <c r="I58" s="76">
        <v>1874989000</v>
      </c>
      <c r="J58" s="29">
        <v>307323000</v>
      </c>
      <c r="K58" s="29"/>
      <c r="L58" s="70">
        <v>2182312000</v>
      </c>
      <c r="M58" s="76">
        <v>350000000</v>
      </c>
      <c r="N58" s="29">
        <v>175000000</v>
      </c>
      <c r="O58" s="71"/>
      <c r="P58" s="75" t="s">
        <v>340</v>
      </c>
      <c r="Q58" s="47" t="s">
        <v>341</v>
      </c>
      <c r="R58" s="68" t="s">
        <v>342</v>
      </c>
      <c r="S58" s="48" t="s">
        <v>24</v>
      </c>
      <c r="T58" s="42"/>
      <c r="U58" s="54"/>
    </row>
    <row r="59" spans="2:21" ht="20.25" customHeight="1" x14ac:dyDescent="0.15">
      <c r="B59" s="25">
        <v>2021</v>
      </c>
      <c r="C59" s="27">
        <v>1</v>
      </c>
      <c r="D59" s="27" t="s">
        <v>14</v>
      </c>
      <c r="E59" s="15" t="s">
        <v>365</v>
      </c>
      <c r="F59" s="57" t="s">
        <v>230</v>
      </c>
      <c r="G59" s="36" t="s">
        <v>16</v>
      </c>
      <c r="H59" s="58" t="s">
        <v>62</v>
      </c>
      <c r="I59" s="76">
        <v>1851377000</v>
      </c>
      <c r="J59" s="29">
        <v>414988000</v>
      </c>
      <c r="K59" s="29">
        <v>37586000</v>
      </c>
      <c r="L59" s="70">
        <v>2303951000</v>
      </c>
      <c r="M59" s="76">
        <v>910369000</v>
      </c>
      <c r="N59" s="29">
        <v>910369000</v>
      </c>
      <c r="O59" s="71"/>
      <c r="P59" s="75" t="s">
        <v>362</v>
      </c>
      <c r="Q59" s="47" t="s">
        <v>366</v>
      </c>
      <c r="R59" s="68" t="s">
        <v>367</v>
      </c>
      <c r="S59" s="48" t="s">
        <v>24</v>
      </c>
      <c r="T59" s="42"/>
      <c r="U59" s="54"/>
    </row>
    <row r="60" spans="2:21" ht="20.25" customHeight="1" x14ac:dyDescent="0.15">
      <c r="B60" s="25">
        <v>2021</v>
      </c>
      <c r="C60" s="27">
        <v>1</v>
      </c>
      <c r="D60" s="27" t="s">
        <v>14</v>
      </c>
      <c r="E60" s="15" t="s">
        <v>3922</v>
      </c>
      <c r="F60" s="57" t="s">
        <v>3757</v>
      </c>
      <c r="G60" s="36" t="s">
        <v>16</v>
      </c>
      <c r="H60" s="58" t="s">
        <v>63</v>
      </c>
      <c r="I60" s="76">
        <v>1850545000</v>
      </c>
      <c r="J60" s="29">
        <v>780313000</v>
      </c>
      <c r="K60" s="29">
        <v>0</v>
      </c>
      <c r="L60" s="70">
        <v>2630858000</v>
      </c>
      <c r="M60" s="76">
        <v>616848000</v>
      </c>
      <c r="N60" s="29">
        <v>2630858000</v>
      </c>
      <c r="O60" s="71"/>
      <c r="P60" s="75" t="s">
        <v>3910</v>
      </c>
      <c r="Q60" s="47" t="s">
        <v>3920</v>
      </c>
      <c r="R60" s="68" t="s">
        <v>3921</v>
      </c>
      <c r="S60" s="48" t="s">
        <v>24</v>
      </c>
      <c r="T60" s="42"/>
      <c r="U60" s="54"/>
    </row>
    <row r="61" spans="2:21" ht="20.25" customHeight="1" x14ac:dyDescent="0.15">
      <c r="B61" s="25">
        <v>2021</v>
      </c>
      <c r="C61" s="27">
        <v>1</v>
      </c>
      <c r="D61" s="27" t="s">
        <v>14</v>
      </c>
      <c r="E61" s="15" t="s">
        <v>5312</v>
      </c>
      <c r="F61" s="57" t="s">
        <v>2182</v>
      </c>
      <c r="G61" s="36" t="s">
        <v>16</v>
      </c>
      <c r="H61" s="58" t="s">
        <v>62</v>
      </c>
      <c r="I61" s="76">
        <v>1831511000</v>
      </c>
      <c r="J61" s="29">
        <v>239649000</v>
      </c>
      <c r="K61" s="29">
        <v>27765000</v>
      </c>
      <c r="L61" s="70">
        <v>2098925000</v>
      </c>
      <c r="M61" s="76"/>
      <c r="N61" s="29"/>
      <c r="O61" s="71"/>
      <c r="P61" s="75" t="s">
        <v>5313</v>
      </c>
      <c r="Q61" s="47" t="s">
        <v>5314</v>
      </c>
      <c r="R61" s="68" t="s">
        <v>5315</v>
      </c>
      <c r="S61" s="48" t="s">
        <v>24</v>
      </c>
      <c r="T61" s="42"/>
      <c r="U61" s="54"/>
    </row>
    <row r="62" spans="2:21" ht="20.25" customHeight="1" x14ac:dyDescent="0.15">
      <c r="B62" s="25">
        <v>2021</v>
      </c>
      <c r="C62" s="27">
        <v>1</v>
      </c>
      <c r="D62" s="27" t="s">
        <v>14</v>
      </c>
      <c r="E62" s="15" t="s">
        <v>368</v>
      </c>
      <c r="F62" s="57" t="s">
        <v>230</v>
      </c>
      <c r="G62" s="36" t="s">
        <v>16</v>
      </c>
      <c r="H62" s="58" t="s">
        <v>62</v>
      </c>
      <c r="I62" s="76">
        <v>1788468000</v>
      </c>
      <c r="J62" s="29">
        <v>331474000</v>
      </c>
      <c r="K62" s="29">
        <v>65885000</v>
      </c>
      <c r="L62" s="70">
        <v>2185827000</v>
      </c>
      <c r="M62" s="76">
        <v>621854000</v>
      </c>
      <c r="N62" s="29">
        <v>621854000</v>
      </c>
      <c r="O62" s="71"/>
      <c r="P62" s="75" t="s">
        <v>362</v>
      </c>
      <c r="Q62" s="47" t="s">
        <v>366</v>
      </c>
      <c r="R62" s="68" t="s">
        <v>367</v>
      </c>
      <c r="S62" s="48" t="s">
        <v>24</v>
      </c>
      <c r="T62" s="42"/>
      <c r="U62" s="54"/>
    </row>
    <row r="63" spans="2:21" ht="20.25" customHeight="1" x14ac:dyDescent="0.15">
      <c r="B63" s="25">
        <v>2021</v>
      </c>
      <c r="C63" s="27">
        <v>1</v>
      </c>
      <c r="D63" s="27" t="s">
        <v>14</v>
      </c>
      <c r="E63" s="15" t="s">
        <v>3074</v>
      </c>
      <c r="F63" s="57" t="s">
        <v>2931</v>
      </c>
      <c r="G63" s="36" t="s">
        <v>16</v>
      </c>
      <c r="H63" s="58" t="s">
        <v>63</v>
      </c>
      <c r="I63" s="76">
        <v>1748660000</v>
      </c>
      <c r="J63" s="29">
        <v>104854000</v>
      </c>
      <c r="K63" s="29">
        <v>12155000</v>
      </c>
      <c r="L63" s="70">
        <v>1865669000</v>
      </c>
      <c r="M63" s="76">
        <v>450000000</v>
      </c>
      <c r="N63" s="29">
        <v>450000000</v>
      </c>
      <c r="O63" s="71"/>
      <c r="P63" s="75" t="s">
        <v>3071</v>
      </c>
      <c r="Q63" s="47" t="s">
        <v>3072</v>
      </c>
      <c r="R63" s="68" t="s">
        <v>3073</v>
      </c>
      <c r="S63" s="48" t="s">
        <v>24</v>
      </c>
      <c r="T63" s="42"/>
      <c r="U63" s="54"/>
    </row>
    <row r="64" spans="2:21" ht="20.25" customHeight="1" x14ac:dyDescent="0.15">
      <c r="B64" s="25">
        <v>2021</v>
      </c>
      <c r="C64" s="27">
        <v>1</v>
      </c>
      <c r="D64" s="27" t="s">
        <v>14</v>
      </c>
      <c r="E64" s="15" t="s">
        <v>4337</v>
      </c>
      <c r="F64" s="57" t="s">
        <v>800</v>
      </c>
      <c r="G64" s="36" t="s">
        <v>112</v>
      </c>
      <c r="H64" s="58" t="s">
        <v>62</v>
      </c>
      <c r="I64" s="76">
        <v>1650674000</v>
      </c>
      <c r="J64" s="29">
        <v>192511000</v>
      </c>
      <c r="K64" s="29">
        <v>0</v>
      </c>
      <c r="L64" s="70">
        <v>1843185000</v>
      </c>
      <c r="M64" s="76">
        <v>825000000</v>
      </c>
      <c r="N64" s="29">
        <v>825000000</v>
      </c>
      <c r="O64" s="71"/>
      <c r="P64" s="75" t="s">
        <v>4329</v>
      </c>
      <c r="Q64" s="47" t="s">
        <v>4338</v>
      </c>
      <c r="R64" s="68" t="s">
        <v>4339</v>
      </c>
      <c r="S64" s="48" t="s">
        <v>24</v>
      </c>
      <c r="T64" s="42"/>
      <c r="U64" s="54"/>
    </row>
    <row r="65" spans="2:21" ht="20.25" customHeight="1" x14ac:dyDescent="0.15">
      <c r="B65" s="25">
        <v>2021</v>
      </c>
      <c r="C65" s="27">
        <v>1</v>
      </c>
      <c r="D65" s="27" t="s">
        <v>14</v>
      </c>
      <c r="E65" s="15" t="s">
        <v>129</v>
      </c>
      <c r="F65" s="57" t="s">
        <v>43</v>
      </c>
      <c r="G65" s="36" t="s">
        <v>16</v>
      </c>
      <c r="H65" s="58" t="s">
        <v>62</v>
      </c>
      <c r="I65" s="76">
        <v>1186924000</v>
      </c>
      <c r="J65" s="29">
        <v>106485000</v>
      </c>
      <c r="K65" s="29"/>
      <c r="L65" s="70">
        <v>1293409000</v>
      </c>
      <c r="M65" s="76">
        <v>300000000</v>
      </c>
      <c r="N65" s="29">
        <v>1293409000</v>
      </c>
      <c r="O65" s="71"/>
      <c r="P65" s="75" t="s">
        <v>130</v>
      </c>
      <c r="Q65" s="47" t="s">
        <v>131</v>
      </c>
      <c r="R65" s="68" t="s">
        <v>132</v>
      </c>
      <c r="S65" s="48" t="s">
        <v>24</v>
      </c>
      <c r="T65" s="42"/>
      <c r="U65" s="54"/>
    </row>
    <row r="66" spans="2:21" ht="20.25" customHeight="1" x14ac:dyDescent="0.15">
      <c r="B66" s="25">
        <v>2021</v>
      </c>
      <c r="C66" s="27">
        <v>1</v>
      </c>
      <c r="D66" s="27" t="s">
        <v>14</v>
      </c>
      <c r="E66" s="15" t="s">
        <v>5316</v>
      </c>
      <c r="F66" s="57" t="s">
        <v>748</v>
      </c>
      <c r="G66" s="36" t="s">
        <v>16</v>
      </c>
      <c r="H66" s="58" t="s">
        <v>62</v>
      </c>
      <c r="I66" s="76">
        <v>1137572000</v>
      </c>
      <c r="J66" s="29">
        <v>1063523000</v>
      </c>
      <c r="K66" s="29"/>
      <c r="L66" s="70">
        <v>2201095000</v>
      </c>
      <c r="M66" s="76">
        <v>600000000</v>
      </c>
      <c r="N66" s="29">
        <v>480000000</v>
      </c>
      <c r="O66" s="71"/>
      <c r="P66" s="75" t="s">
        <v>5317</v>
      </c>
      <c r="Q66" s="47" t="s">
        <v>5318</v>
      </c>
      <c r="R66" s="68" t="s">
        <v>5319</v>
      </c>
      <c r="S66" s="48" t="s">
        <v>24</v>
      </c>
      <c r="T66" s="42"/>
      <c r="U66" s="54"/>
    </row>
    <row r="67" spans="2:21" ht="20.25" customHeight="1" x14ac:dyDescent="0.15">
      <c r="B67" s="25">
        <v>2021</v>
      </c>
      <c r="C67" s="27">
        <v>1</v>
      </c>
      <c r="D67" s="27" t="s">
        <v>14</v>
      </c>
      <c r="E67" s="15" t="s">
        <v>2298</v>
      </c>
      <c r="F67" s="57" t="s">
        <v>2182</v>
      </c>
      <c r="G67" s="36" t="s">
        <v>16</v>
      </c>
      <c r="H67" s="58" t="s">
        <v>63</v>
      </c>
      <c r="I67" s="76">
        <v>1100000000</v>
      </c>
      <c r="J67" s="29">
        <v>300000000</v>
      </c>
      <c r="K67" s="29">
        <v>135000000</v>
      </c>
      <c r="L67" s="70">
        <f>SUM(I67:K67)</f>
        <v>1535000000</v>
      </c>
      <c r="M67" s="76">
        <v>150000000</v>
      </c>
      <c r="N67" s="29">
        <v>200000000</v>
      </c>
      <c r="O67" s="71"/>
      <c r="P67" s="75" t="s">
        <v>2299</v>
      </c>
      <c r="Q67" s="47" t="s">
        <v>2300</v>
      </c>
      <c r="R67" s="68" t="s">
        <v>2301</v>
      </c>
      <c r="S67" s="48" t="s">
        <v>751</v>
      </c>
      <c r="T67" s="42"/>
      <c r="U67" s="54"/>
    </row>
    <row r="68" spans="2:21" ht="20.25" customHeight="1" x14ac:dyDescent="0.15">
      <c r="B68" s="25">
        <v>2021</v>
      </c>
      <c r="C68" s="27">
        <v>1</v>
      </c>
      <c r="D68" s="27" t="s">
        <v>14</v>
      </c>
      <c r="E68" s="15" t="s">
        <v>2276</v>
      </c>
      <c r="F68" s="57" t="s">
        <v>2182</v>
      </c>
      <c r="G68" s="36" t="s">
        <v>112</v>
      </c>
      <c r="H68" s="58" t="s">
        <v>63</v>
      </c>
      <c r="I68" s="76">
        <v>1034495000</v>
      </c>
      <c r="J68" s="29">
        <v>189468000</v>
      </c>
      <c r="K68" s="29">
        <v>79882000</v>
      </c>
      <c r="L68" s="70">
        <v>1303845000</v>
      </c>
      <c r="M68" s="76">
        <v>1000000000</v>
      </c>
      <c r="N68" s="29">
        <v>1303845000</v>
      </c>
      <c r="O68" s="71"/>
      <c r="P68" s="75" t="s">
        <v>2277</v>
      </c>
      <c r="Q68" s="47" t="s">
        <v>2278</v>
      </c>
      <c r="R68" s="68" t="s">
        <v>2279</v>
      </c>
      <c r="S68" s="48" t="s">
        <v>24</v>
      </c>
      <c r="T68" s="42"/>
      <c r="U68" s="54"/>
    </row>
    <row r="69" spans="2:21" ht="20.25" customHeight="1" x14ac:dyDescent="0.15">
      <c r="B69" s="25">
        <v>2021</v>
      </c>
      <c r="C69" s="27">
        <v>1</v>
      </c>
      <c r="D69" s="27" t="s">
        <v>14</v>
      </c>
      <c r="E69" s="15" t="s">
        <v>5320</v>
      </c>
      <c r="F69" s="57" t="s">
        <v>800</v>
      </c>
      <c r="G69" s="36" t="s">
        <v>16</v>
      </c>
      <c r="H69" s="58" t="s">
        <v>63</v>
      </c>
      <c r="I69" s="76">
        <v>1027466000</v>
      </c>
      <c r="J69" s="29">
        <v>174192000</v>
      </c>
      <c r="K69" s="29"/>
      <c r="L69" s="70">
        <v>1201658000</v>
      </c>
      <c r="M69" s="76">
        <v>700000000</v>
      </c>
      <c r="N69" s="29">
        <v>700000000</v>
      </c>
      <c r="O69" s="71"/>
      <c r="P69" s="75" t="s">
        <v>4406</v>
      </c>
      <c r="Q69" s="47" t="s">
        <v>4407</v>
      </c>
      <c r="R69" s="68" t="s">
        <v>4408</v>
      </c>
      <c r="S69" s="48" t="s">
        <v>24</v>
      </c>
      <c r="T69" s="42"/>
      <c r="U69" s="54"/>
    </row>
    <row r="70" spans="2:21" ht="20.25" customHeight="1" x14ac:dyDescent="0.15">
      <c r="B70" s="25">
        <v>2021</v>
      </c>
      <c r="C70" s="27">
        <v>1</v>
      </c>
      <c r="D70" s="27" t="s">
        <v>14</v>
      </c>
      <c r="E70" s="15" t="s">
        <v>863</v>
      </c>
      <c r="F70" s="57" t="s">
        <v>748</v>
      </c>
      <c r="G70" s="36" t="s">
        <v>16</v>
      </c>
      <c r="H70" s="58" t="s">
        <v>62</v>
      </c>
      <c r="I70" s="76">
        <v>1017302000</v>
      </c>
      <c r="J70" s="29">
        <v>1343567000</v>
      </c>
      <c r="K70" s="29">
        <v>533131000</v>
      </c>
      <c r="L70" s="70">
        <v>2894000000</v>
      </c>
      <c r="M70" s="76">
        <v>800000000</v>
      </c>
      <c r="N70" s="29">
        <v>2894000000</v>
      </c>
      <c r="O70" s="71"/>
      <c r="P70" s="75" t="s">
        <v>860</v>
      </c>
      <c r="Q70" s="47" t="s">
        <v>861</v>
      </c>
      <c r="R70" s="68" t="s">
        <v>862</v>
      </c>
      <c r="S70" s="48" t="s">
        <v>24</v>
      </c>
      <c r="T70" s="42"/>
      <c r="U70" s="54"/>
    </row>
    <row r="71" spans="2:21" ht="20.25" customHeight="1" x14ac:dyDescent="0.15">
      <c r="B71" s="25">
        <v>2021</v>
      </c>
      <c r="C71" s="27">
        <v>1</v>
      </c>
      <c r="D71" s="27" t="s">
        <v>14</v>
      </c>
      <c r="E71" s="15" t="s">
        <v>2286</v>
      </c>
      <c r="F71" s="57" t="s">
        <v>2182</v>
      </c>
      <c r="G71" s="36" t="s">
        <v>16</v>
      </c>
      <c r="H71" s="58" t="s">
        <v>62</v>
      </c>
      <c r="I71" s="76">
        <v>970398000</v>
      </c>
      <c r="J71" s="29">
        <v>137430000</v>
      </c>
      <c r="K71" s="29">
        <v>35926000</v>
      </c>
      <c r="L71" s="70">
        <f>SUM(I71:K71)</f>
        <v>1143754000</v>
      </c>
      <c r="M71" s="76">
        <v>584881000</v>
      </c>
      <c r="N71" s="29">
        <v>1143754000</v>
      </c>
      <c r="O71" s="71"/>
      <c r="P71" s="75" t="s">
        <v>2287</v>
      </c>
      <c r="Q71" s="47" t="s">
        <v>2289</v>
      </c>
      <c r="R71" s="68" t="s">
        <v>2290</v>
      </c>
      <c r="S71" s="48" t="s">
        <v>24</v>
      </c>
      <c r="T71" s="42"/>
      <c r="U71" s="54"/>
    </row>
    <row r="72" spans="2:21" ht="20.25" customHeight="1" x14ac:dyDescent="0.15">
      <c r="B72" s="25">
        <v>2021</v>
      </c>
      <c r="C72" s="27">
        <v>1</v>
      </c>
      <c r="D72" s="27" t="s">
        <v>14</v>
      </c>
      <c r="E72" s="15" t="s">
        <v>5029</v>
      </c>
      <c r="F72" s="57" t="s">
        <v>748</v>
      </c>
      <c r="G72" s="36" t="s">
        <v>16</v>
      </c>
      <c r="H72" s="58" t="s">
        <v>62</v>
      </c>
      <c r="I72" s="76">
        <v>930424000</v>
      </c>
      <c r="J72" s="29">
        <v>242639000</v>
      </c>
      <c r="K72" s="29">
        <v>0</v>
      </c>
      <c r="L72" s="70">
        <f>SUM(I72:K72)</f>
        <v>1173063000</v>
      </c>
      <c r="M72" s="76">
        <v>362583000</v>
      </c>
      <c r="N72" s="29">
        <v>1173063000</v>
      </c>
      <c r="O72" s="71"/>
      <c r="P72" s="75" t="s">
        <v>5026</v>
      </c>
      <c r="Q72" s="47" t="s">
        <v>5027</v>
      </c>
      <c r="R72" s="68" t="s">
        <v>5028</v>
      </c>
      <c r="S72" s="48" t="s">
        <v>24</v>
      </c>
      <c r="T72" s="42"/>
      <c r="U72" s="54"/>
    </row>
    <row r="73" spans="2:21" ht="20.25" customHeight="1" x14ac:dyDescent="0.15">
      <c r="B73" s="25">
        <v>2021</v>
      </c>
      <c r="C73" s="27">
        <v>1</v>
      </c>
      <c r="D73" s="27" t="s">
        <v>14</v>
      </c>
      <c r="E73" s="15" t="s">
        <v>5321</v>
      </c>
      <c r="F73" s="57" t="s">
        <v>748</v>
      </c>
      <c r="G73" s="36" t="s">
        <v>16</v>
      </c>
      <c r="H73" s="58" t="s">
        <v>62</v>
      </c>
      <c r="I73" s="76">
        <v>876839000</v>
      </c>
      <c r="J73" s="29">
        <v>1106421000</v>
      </c>
      <c r="K73" s="29">
        <v>0</v>
      </c>
      <c r="L73" s="70">
        <f>SUM(I73:K73)</f>
        <v>1983260000</v>
      </c>
      <c r="M73" s="76">
        <v>350000000</v>
      </c>
      <c r="N73" s="29">
        <v>1983260000</v>
      </c>
      <c r="O73" s="71"/>
      <c r="P73" s="75" t="s">
        <v>5322</v>
      </c>
      <c r="Q73" s="47" t="s">
        <v>5323</v>
      </c>
      <c r="R73" s="68" t="s">
        <v>5324</v>
      </c>
      <c r="S73" s="48" t="s">
        <v>24</v>
      </c>
      <c r="T73" s="42"/>
      <c r="U73" s="54"/>
    </row>
    <row r="74" spans="2:21" ht="20.25" customHeight="1" x14ac:dyDescent="0.15">
      <c r="B74" s="25">
        <v>2021</v>
      </c>
      <c r="C74" s="27">
        <v>1</v>
      </c>
      <c r="D74" s="27" t="s">
        <v>14</v>
      </c>
      <c r="E74" s="15" t="s">
        <v>5025</v>
      </c>
      <c r="F74" s="57" t="s">
        <v>748</v>
      </c>
      <c r="G74" s="36" t="s">
        <v>16</v>
      </c>
      <c r="H74" s="58" t="s">
        <v>62</v>
      </c>
      <c r="I74" s="76">
        <v>864372000</v>
      </c>
      <c r="J74" s="29">
        <v>139005000</v>
      </c>
      <c r="K74" s="29">
        <v>0</v>
      </c>
      <c r="L74" s="70">
        <f>SUM(I74:K74)</f>
        <v>1003377000</v>
      </c>
      <c r="M74" s="76">
        <v>329663000</v>
      </c>
      <c r="N74" s="29">
        <v>1003377000</v>
      </c>
      <c r="O74" s="71"/>
      <c r="P74" s="75" t="s">
        <v>5026</v>
      </c>
      <c r="Q74" s="47" t="s">
        <v>5027</v>
      </c>
      <c r="R74" s="68" t="s">
        <v>5028</v>
      </c>
      <c r="S74" s="48" t="s">
        <v>24</v>
      </c>
      <c r="T74" s="42"/>
      <c r="U74" s="54"/>
    </row>
    <row r="75" spans="2:21" ht="20.25" customHeight="1" x14ac:dyDescent="0.15">
      <c r="B75" s="25">
        <v>2021</v>
      </c>
      <c r="C75" s="27">
        <v>1</v>
      </c>
      <c r="D75" s="27" t="s">
        <v>14</v>
      </c>
      <c r="E75" s="15" t="s">
        <v>4933</v>
      </c>
      <c r="F75" s="57" t="s">
        <v>43</v>
      </c>
      <c r="G75" s="36" t="s">
        <v>16</v>
      </c>
      <c r="H75" s="58" t="s">
        <v>62</v>
      </c>
      <c r="I75" s="76">
        <v>800000000</v>
      </c>
      <c r="J75" s="29">
        <v>180000000</v>
      </c>
      <c r="K75" s="29">
        <v>20000000</v>
      </c>
      <c r="L75" s="70">
        <v>1000000000</v>
      </c>
      <c r="M75" s="76">
        <v>200000000</v>
      </c>
      <c r="N75" s="29">
        <v>140000000</v>
      </c>
      <c r="O75" s="71"/>
      <c r="P75" s="75" t="s">
        <v>4934</v>
      </c>
      <c r="Q75" s="47" t="s">
        <v>4935</v>
      </c>
      <c r="R75" s="68" t="s">
        <v>4936</v>
      </c>
      <c r="S75" s="48" t="s">
        <v>24</v>
      </c>
      <c r="T75" s="42"/>
      <c r="U75" s="54"/>
    </row>
    <row r="76" spans="2:21" ht="20.25" customHeight="1" x14ac:dyDescent="0.15">
      <c r="B76" s="25">
        <v>2021</v>
      </c>
      <c r="C76" s="27">
        <v>1</v>
      </c>
      <c r="D76" s="27" t="s">
        <v>14</v>
      </c>
      <c r="E76" s="15" t="s">
        <v>108</v>
      </c>
      <c r="F76" s="57" t="s">
        <v>43</v>
      </c>
      <c r="G76" s="36" t="s">
        <v>16</v>
      </c>
      <c r="H76" s="58" t="s">
        <v>62</v>
      </c>
      <c r="I76" s="76">
        <v>752488000</v>
      </c>
      <c r="J76" s="29">
        <v>174508000</v>
      </c>
      <c r="K76" s="29"/>
      <c r="L76" s="70">
        <v>926996000</v>
      </c>
      <c r="M76" s="76">
        <v>752488000</v>
      </c>
      <c r="N76" s="29"/>
      <c r="O76" s="71"/>
      <c r="P76" s="75" t="s">
        <v>105</v>
      </c>
      <c r="Q76" s="47" t="s">
        <v>109</v>
      </c>
      <c r="R76" s="68" t="s">
        <v>110</v>
      </c>
      <c r="S76" s="48" t="s">
        <v>24</v>
      </c>
      <c r="T76" s="42"/>
      <c r="U76" s="54"/>
    </row>
    <row r="77" spans="2:21" ht="20.25" customHeight="1" x14ac:dyDescent="0.15">
      <c r="B77" s="25">
        <v>2021</v>
      </c>
      <c r="C77" s="27">
        <v>1</v>
      </c>
      <c r="D77" s="27" t="s">
        <v>14</v>
      </c>
      <c r="E77" s="15" t="s">
        <v>787</v>
      </c>
      <c r="F77" s="57" t="s">
        <v>748</v>
      </c>
      <c r="G77" s="36" t="s">
        <v>16</v>
      </c>
      <c r="H77" s="58" t="s">
        <v>62</v>
      </c>
      <c r="I77" s="76">
        <v>701220000</v>
      </c>
      <c r="J77" s="29">
        <v>298080000</v>
      </c>
      <c r="K77" s="29"/>
      <c r="L77" s="70">
        <v>999300000</v>
      </c>
      <c r="M77" s="76">
        <v>701220000</v>
      </c>
      <c r="N77" s="29">
        <v>999300000</v>
      </c>
      <c r="O77" s="71"/>
      <c r="P77" s="75" t="s">
        <v>781</v>
      </c>
      <c r="Q77" s="47" t="s">
        <v>782</v>
      </c>
      <c r="R77" s="68" t="s">
        <v>783</v>
      </c>
      <c r="S77" s="48" t="s">
        <v>24</v>
      </c>
      <c r="T77" s="42"/>
      <c r="U77" s="54"/>
    </row>
    <row r="78" spans="2:21" ht="20.25" customHeight="1" x14ac:dyDescent="0.15">
      <c r="B78" s="25">
        <v>2021</v>
      </c>
      <c r="C78" s="27">
        <v>1</v>
      </c>
      <c r="D78" s="27" t="s">
        <v>14</v>
      </c>
      <c r="E78" s="15" t="s">
        <v>5325</v>
      </c>
      <c r="F78" s="57" t="s">
        <v>748</v>
      </c>
      <c r="G78" s="36" t="s">
        <v>16</v>
      </c>
      <c r="H78" s="58" t="s">
        <v>62</v>
      </c>
      <c r="I78" s="76">
        <v>620400000</v>
      </c>
      <c r="J78" s="29">
        <v>640203000</v>
      </c>
      <c r="K78" s="29">
        <v>498397000</v>
      </c>
      <c r="L78" s="70">
        <v>1759000000</v>
      </c>
      <c r="M78" s="76">
        <v>500000000</v>
      </c>
      <c r="N78" s="29">
        <v>1759000000</v>
      </c>
      <c r="O78" s="71"/>
      <c r="P78" s="75" t="s">
        <v>5326</v>
      </c>
      <c r="Q78" s="47" t="s">
        <v>5327</v>
      </c>
      <c r="R78" s="68" t="s">
        <v>5328</v>
      </c>
      <c r="S78" s="48" t="s">
        <v>24</v>
      </c>
      <c r="T78" s="42"/>
      <c r="U78" s="54"/>
    </row>
    <row r="79" spans="2:21" ht="20.25" customHeight="1" x14ac:dyDescent="0.15">
      <c r="B79" s="25">
        <v>2021</v>
      </c>
      <c r="C79" s="27">
        <v>1</v>
      </c>
      <c r="D79" s="27" t="s">
        <v>14</v>
      </c>
      <c r="E79" s="15" t="s">
        <v>864</v>
      </c>
      <c r="F79" s="57" t="s">
        <v>748</v>
      </c>
      <c r="G79" s="36" t="s">
        <v>16</v>
      </c>
      <c r="H79" s="58" t="s">
        <v>62</v>
      </c>
      <c r="I79" s="76">
        <v>587257000</v>
      </c>
      <c r="J79" s="29">
        <v>690849000</v>
      </c>
      <c r="K79" s="29">
        <v>347894000</v>
      </c>
      <c r="L79" s="70">
        <v>1626000000</v>
      </c>
      <c r="M79" s="76">
        <v>400000000</v>
      </c>
      <c r="N79" s="29">
        <v>1626000000</v>
      </c>
      <c r="O79" s="71"/>
      <c r="P79" s="75" t="s">
        <v>860</v>
      </c>
      <c r="Q79" s="47" t="s">
        <v>861</v>
      </c>
      <c r="R79" s="68" t="s">
        <v>862</v>
      </c>
      <c r="S79" s="48" t="s">
        <v>24</v>
      </c>
      <c r="T79" s="42"/>
      <c r="U79" s="54"/>
    </row>
    <row r="80" spans="2:21" ht="20.25" customHeight="1" x14ac:dyDescent="0.15">
      <c r="B80" s="25">
        <v>2021</v>
      </c>
      <c r="C80" s="27">
        <v>1</v>
      </c>
      <c r="D80" s="27" t="s">
        <v>15</v>
      </c>
      <c r="E80" s="15" t="s">
        <v>1425</v>
      </c>
      <c r="F80" s="57" t="s">
        <v>1415</v>
      </c>
      <c r="G80" s="36" t="s">
        <v>37</v>
      </c>
      <c r="H80" s="58" t="s">
        <v>62</v>
      </c>
      <c r="I80" s="76">
        <v>565000000</v>
      </c>
      <c r="J80" s="29">
        <v>54000000</v>
      </c>
      <c r="K80" s="29"/>
      <c r="L80" s="70">
        <v>619000000</v>
      </c>
      <c r="M80" s="76">
        <v>619000000</v>
      </c>
      <c r="N80" s="29">
        <v>309500000</v>
      </c>
      <c r="O80" s="71"/>
      <c r="P80" s="75" t="s">
        <v>1426</v>
      </c>
      <c r="Q80" s="47" t="s">
        <v>1427</v>
      </c>
      <c r="R80" s="68" t="s">
        <v>1428</v>
      </c>
      <c r="S80" s="48" t="s">
        <v>24</v>
      </c>
      <c r="T80" s="42"/>
      <c r="U80" s="54"/>
    </row>
    <row r="81" spans="2:21" ht="20.25" customHeight="1" x14ac:dyDescent="0.15">
      <c r="B81" s="25">
        <v>2021</v>
      </c>
      <c r="C81" s="27">
        <v>1</v>
      </c>
      <c r="D81" s="27" t="s">
        <v>14</v>
      </c>
      <c r="E81" s="15" t="s">
        <v>5329</v>
      </c>
      <c r="F81" s="57" t="s">
        <v>748</v>
      </c>
      <c r="G81" s="36" t="s">
        <v>16</v>
      </c>
      <c r="H81" s="58" t="s">
        <v>62</v>
      </c>
      <c r="I81" s="76">
        <v>558900000</v>
      </c>
      <c r="J81" s="29">
        <v>354700000</v>
      </c>
      <c r="K81" s="29"/>
      <c r="L81" s="70">
        <v>913600000</v>
      </c>
      <c r="M81" s="76">
        <v>100000000</v>
      </c>
      <c r="N81" s="29">
        <v>913600000</v>
      </c>
      <c r="O81" s="71"/>
      <c r="P81" s="75" t="s">
        <v>781</v>
      </c>
      <c r="Q81" s="47" t="s">
        <v>782</v>
      </c>
      <c r="R81" s="68" t="s">
        <v>783</v>
      </c>
      <c r="S81" s="48" t="s">
        <v>24</v>
      </c>
      <c r="T81" s="42"/>
      <c r="U81" s="54"/>
    </row>
    <row r="82" spans="2:21" ht="20.25" customHeight="1" x14ac:dyDescent="0.15">
      <c r="B82" s="25">
        <v>2021</v>
      </c>
      <c r="C82" s="27">
        <v>1</v>
      </c>
      <c r="D82" s="27" t="s">
        <v>14</v>
      </c>
      <c r="E82" s="15" t="s">
        <v>2295</v>
      </c>
      <c r="F82" s="57" t="s">
        <v>2182</v>
      </c>
      <c r="G82" s="36" t="s">
        <v>16</v>
      </c>
      <c r="H82" s="58" t="s">
        <v>62</v>
      </c>
      <c r="I82" s="76">
        <v>535458000</v>
      </c>
      <c r="J82" s="29">
        <v>397775000</v>
      </c>
      <c r="K82" s="29">
        <v>45056000</v>
      </c>
      <c r="L82" s="70">
        <v>978289000</v>
      </c>
      <c r="M82" s="76">
        <v>978289000</v>
      </c>
      <c r="N82" s="29">
        <v>978289000</v>
      </c>
      <c r="O82" s="71"/>
      <c r="P82" s="75" t="s">
        <v>2292</v>
      </c>
      <c r="Q82" s="47" t="s">
        <v>2293</v>
      </c>
      <c r="R82" s="68" t="s">
        <v>2294</v>
      </c>
      <c r="S82" s="48" t="s">
        <v>24</v>
      </c>
      <c r="T82" s="42"/>
      <c r="U82" s="54"/>
    </row>
    <row r="83" spans="2:21" ht="20.25" customHeight="1" x14ac:dyDescent="0.15">
      <c r="B83" s="25">
        <v>2021</v>
      </c>
      <c r="C83" s="27">
        <v>1</v>
      </c>
      <c r="D83" s="27" t="s">
        <v>15</v>
      </c>
      <c r="E83" s="15" t="s">
        <v>1470</v>
      </c>
      <c r="F83" s="57" t="s">
        <v>1415</v>
      </c>
      <c r="G83" s="36" t="s">
        <v>37</v>
      </c>
      <c r="H83" s="58" t="s">
        <v>63</v>
      </c>
      <c r="I83" s="76">
        <v>522104000</v>
      </c>
      <c r="J83" s="29">
        <v>614759450</v>
      </c>
      <c r="K83" s="29"/>
      <c r="L83" s="70">
        <v>1136863450</v>
      </c>
      <c r="M83" s="76">
        <v>522104000</v>
      </c>
      <c r="N83" s="29">
        <v>522104000</v>
      </c>
      <c r="O83" s="71"/>
      <c r="P83" s="75" t="s">
        <v>1461</v>
      </c>
      <c r="Q83" s="47" t="s">
        <v>1462</v>
      </c>
      <c r="R83" s="68" t="s">
        <v>1463</v>
      </c>
      <c r="S83" s="48" t="s">
        <v>24</v>
      </c>
      <c r="T83" s="42"/>
      <c r="U83" s="54"/>
    </row>
    <row r="84" spans="2:21" ht="20.25" customHeight="1" x14ac:dyDescent="0.15">
      <c r="B84" s="25">
        <v>2021</v>
      </c>
      <c r="C84" s="27">
        <v>1</v>
      </c>
      <c r="D84" s="27" t="s">
        <v>14</v>
      </c>
      <c r="E84" s="15" t="s">
        <v>2966</v>
      </c>
      <c r="F84" s="57" t="s">
        <v>2931</v>
      </c>
      <c r="G84" s="36" t="s">
        <v>16</v>
      </c>
      <c r="H84" s="58" t="s">
        <v>62</v>
      </c>
      <c r="I84" s="76">
        <v>490000000</v>
      </c>
      <c r="J84" s="29">
        <v>0</v>
      </c>
      <c r="K84" s="29">
        <v>0</v>
      </c>
      <c r="L84" s="70">
        <v>490000000</v>
      </c>
      <c r="M84" s="76">
        <v>490000000</v>
      </c>
      <c r="N84" s="29">
        <v>490000000</v>
      </c>
      <c r="O84" s="71" t="s">
        <v>2963</v>
      </c>
      <c r="P84" s="75" t="s">
        <v>2963</v>
      </c>
      <c r="Q84" s="47" t="s">
        <v>2964</v>
      </c>
      <c r="R84" s="68" t="s">
        <v>2965</v>
      </c>
      <c r="S84" s="48" t="s">
        <v>24</v>
      </c>
      <c r="T84" s="42"/>
      <c r="U84" s="54"/>
    </row>
    <row r="85" spans="2:21" ht="20.25" customHeight="1" x14ac:dyDescent="0.15">
      <c r="B85" s="25">
        <v>2021</v>
      </c>
      <c r="C85" s="27">
        <v>1</v>
      </c>
      <c r="D85" s="27" t="s">
        <v>15</v>
      </c>
      <c r="E85" s="15" t="s">
        <v>5330</v>
      </c>
      <c r="F85" s="57" t="s">
        <v>1415</v>
      </c>
      <c r="G85" s="36" t="s">
        <v>37</v>
      </c>
      <c r="H85" s="58" t="s">
        <v>63</v>
      </c>
      <c r="I85" s="76">
        <v>481162000</v>
      </c>
      <c r="J85" s="29">
        <v>264140000</v>
      </c>
      <c r="K85" s="29"/>
      <c r="L85" s="70">
        <v>745302000</v>
      </c>
      <c r="M85" s="76">
        <v>481162000</v>
      </c>
      <c r="N85" s="29"/>
      <c r="O85" s="71"/>
      <c r="P85" s="75" t="s">
        <v>5331</v>
      </c>
      <c r="Q85" s="47" t="s">
        <v>5332</v>
      </c>
      <c r="R85" s="68" t="s">
        <v>5333</v>
      </c>
      <c r="S85" s="48" t="s">
        <v>24</v>
      </c>
      <c r="T85" s="42"/>
      <c r="U85" s="54"/>
    </row>
    <row r="86" spans="2:21" ht="20.25" customHeight="1" x14ac:dyDescent="0.15">
      <c r="B86" s="25">
        <v>2021</v>
      </c>
      <c r="C86" s="27">
        <v>1</v>
      </c>
      <c r="D86" s="27" t="s">
        <v>14</v>
      </c>
      <c r="E86" s="15" t="s">
        <v>865</v>
      </c>
      <c r="F86" s="57" t="s">
        <v>748</v>
      </c>
      <c r="G86" s="36" t="s">
        <v>16</v>
      </c>
      <c r="H86" s="58" t="s">
        <v>62</v>
      </c>
      <c r="I86" s="76">
        <v>478719000</v>
      </c>
      <c r="J86" s="29">
        <v>613759000</v>
      </c>
      <c r="K86" s="29">
        <v>266522000</v>
      </c>
      <c r="L86" s="70">
        <v>1359000000</v>
      </c>
      <c r="M86" s="76">
        <v>300000000</v>
      </c>
      <c r="N86" s="29">
        <v>1359000000</v>
      </c>
      <c r="O86" s="71"/>
      <c r="P86" s="75" t="s">
        <v>860</v>
      </c>
      <c r="Q86" s="47" t="s">
        <v>861</v>
      </c>
      <c r="R86" s="68" t="s">
        <v>862</v>
      </c>
      <c r="S86" s="48" t="s">
        <v>24</v>
      </c>
      <c r="T86" s="42"/>
      <c r="U86" s="54"/>
    </row>
    <row r="87" spans="2:21" ht="20.25" customHeight="1" x14ac:dyDescent="0.15">
      <c r="B87" s="25">
        <v>2021</v>
      </c>
      <c r="C87" s="27">
        <v>1</v>
      </c>
      <c r="D87" s="27" t="s">
        <v>14</v>
      </c>
      <c r="E87" s="15" t="s">
        <v>784</v>
      </c>
      <c r="F87" s="57" t="s">
        <v>748</v>
      </c>
      <c r="G87" s="36" t="s">
        <v>16</v>
      </c>
      <c r="H87" s="58" t="s">
        <v>62</v>
      </c>
      <c r="I87" s="76">
        <v>472320000</v>
      </c>
      <c r="J87" s="29">
        <v>418600000</v>
      </c>
      <c r="K87" s="29"/>
      <c r="L87" s="70">
        <v>890920000</v>
      </c>
      <c r="M87" s="76">
        <v>300000000</v>
      </c>
      <c r="N87" s="29">
        <v>890920000</v>
      </c>
      <c r="O87" s="71"/>
      <c r="P87" s="75" t="s">
        <v>781</v>
      </c>
      <c r="Q87" s="47" t="s">
        <v>782</v>
      </c>
      <c r="R87" s="68" t="s">
        <v>783</v>
      </c>
      <c r="S87" s="48" t="s">
        <v>24</v>
      </c>
      <c r="T87" s="42"/>
      <c r="U87" s="54"/>
    </row>
    <row r="88" spans="2:21" ht="20.25" customHeight="1" x14ac:dyDescent="0.15">
      <c r="B88" s="25">
        <v>2021</v>
      </c>
      <c r="C88" s="27">
        <v>1</v>
      </c>
      <c r="D88" s="27" t="s">
        <v>752</v>
      </c>
      <c r="E88" s="15" t="s">
        <v>4310</v>
      </c>
      <c r="F88" s="57" t="s">
        <v>800</v>
      </c>
      <c r="G88" s="36" t="s">
        <v>112</v>
      </c>
      <c r="H88" s="58" t="s">
        <v>63</v>
      </c>
      <c r="I88" s="76">
        <v>467426000</v>
      </c>
      <c r="J88" s="29">
        <v>71177000</v>
      </c>
      <c r="K88" s="29" t="s">
        <v>750</v>
      </c>
      <c r="L88" s="70">
        <f>SUM(I88:K88)</f>
        <v>538603000</v>
      </c>
      <c r="M88" s="76">
        <v>327198200</v>
      </c>
      <c r="N88" s="29"/>
      <c r="O88" s="71" t="s">
        <v>4311</v>
      </c>
      <c r="P88" s="75" t="s">
        <v>4307</v>
      </c>
      <c r="Q88" s="47" t="s">
        <v>4312</v>
      </c>
      <c r="R88" s="68" t="s">
        <v>4313</v>
      </c>
      <c r="S88" s="48" t="s">
        <v>751</v>
      </c>
      <c r="T88" s="42"/>
      <c r="U88" s="54"/>
    </row>
    <row r="89" spans="2:21" ht="20.25" customHeight="1" x14ac:dyDescent="0.15">
      <c r="B89" s="25">
        <v>2021</v>
      </c>
      <c r="C89" s="27">
        <v>1</v>
      </c>
      <c r="D89" s="27" t="s">
        <v>14</v>
      </c>
      <c r="E89" s="15" t="s">
        <v>2332</v>
      </c>
      <c r="F89" s="57" t="s">
        <v>2182</v>
      </c>
      <c r="G89" s="36" t="s">
        <v>37</v>
      </c>
      <c r="H89" s="58" t="s">
        <v>62</v>
      </c>
      <c r="I89" s="76">
        <v>439681000</v>
      </c>
      <c r="J89" s="29">
        <v>397243000</v>
      </c>
      <c r="K89" s="29"/>
      <c r="L89" s="70">
        <v>836924000</v>
      </c>
      <c r="M89" s="76">
        <v>220000000</v>
      </c>
      <c r="N89" s="29">
        <v>154000000</v>
      </c>
      <c r="O89" s="71"/>
      <c r="P89" s="75" t="s">
        <v>5133</v>
      </c>
      <c r="Q89" s="47" t="s">
        <v>2333</v>
      </c>
      <c r="R89" s="68" t="s">
        <v>2334</v>
      </c>
      <c r="S89" s="48" t="s">
        <v>24</v>
      </c>
      <c r="T89" s="42"/>
      <c r="U89" s="54"/>
    </row>
    <row r="90" spans="2:21" ht="20.25" customHeight="1" x14ac:dyDescent="0.15">
      <c r="B90" s="25">
        <v>2021</v>
      </c>
      <c r="C90" s="27">
        <v>1</v>
      </c>
      <c r="D90" s="27" t="s">
        <v>14</v>
      </c>
      <c r="E90" s="15" t="s">
        <v>5334</v>
      </c>
      <c r="F90" s="57" t="s">
        <v>2931</v>
      </c>
      <c r="G90" s="36" t="s">
        <v>16</v>
      </c>
      <c r="H90" s="58" t="s">
        <v>63</v>
      </c>
      <c r="I90" s="76">
        <v>425000000</v>
      </c>
      <c r="J90" s="29">
        <v>0</v>
      </c>
      <c r="K90" s="29">
        <v>0</v>
      </c>
      <c r="L90" s="70">
        <v>425000000</v>
      </c>
      <c r="M90" s="76">
        <v>425000000</v>
      </c>
      <c r="N90" s="29">
        <v>212500000</v>
      </c>
      <c r="O90" s="71"/>
      <c r="P90" s="75" t="s">
        <v>5335</v>
      </c>
      <c r="Q90" s="47" t="s">
        <v>5336</v>
      </c>
      <c r="R90" s="68" t="s">
        <v>5337</v>
      </c>
      <c r="S90" s="48" t="s">
        <v>24</v>
      </c>
      <c r="T90" s="42"/>
      <c r="U90" s="54"/>
    </row>
    <row r="91" spans="2:21" ht="20.25" customHeight="1" x14ac:dyDescent="0.15">
      <c r="B91" s="25">
        <v>2021</v>
      </c>
      <c r="C91" s="27">
        <v>1</v>
      </c>
      <c r="D91" s="27" t="s">
        <v>15</v>
      </c>
      <c r="E91" s="15" t="s">
        <v>764</v>
      </c>
      <c r="F91" s="57" t="s">
        <v>765</v>
      </c>
      <c r="G91" s="36" t="s">
        <v>16</v>
      </c>
      <c r="H91" s="58" t="s">
        <v>63</v>
      </c>
      <c r="I91" s="76">
        <v>420000000</v>
      </c>
      <c r="J91" s="29">
        <v>80000000</v>
      </c>
      <c r="K91" s="29">
        <v>62500000</v>
      </c>
      <c r="L91" s="70">
        <v>562500000</v>
      </c>
      <c r="M91" s="76"/>
      <c r="N91" s="29"/>
      <c r="O91" s="71"/>
      <c r="P91" s="75" t="s">
        <v>761</v>
      </c>
      <c r="Q91" s="47" t="s">
        <v>766</v>
      </c>
      <c r="R91" s="68" t="s">
        <v>767</v>
      </c>
      <c r="S91" s="48" t="s">
        <v>24</v>
      </c>
      <c r="T91" s="42"/>
      <c r="U91" s="54"/>
    </row>
    <row r="92" spans="2:21" ht="20.25" customHeight="1" x14ac:dyDescent="0.15">
      <c r="B92" s="25">
        <v>2021</v>
      </c>
      <c r="C92" s="27">
        <v>1</v>
      </c>
      <c r="D92" s="27" t="s">
        <v>14</v>
      </c>
      <c r="E92" s="15" t="s">
        <v>2377</v>
      </c>
      <c r="F92" s="57" t="s">
        <v>2182</v>
      </c>
      <c r="G92" s="36" t="s">
        <v>16</v>
      </c>
      <c r="H92" s="58" t="s">
        <v>63</v>
      </c>
      <c r="I92" s="76">
        <v>419875000</v>
      </c>
      <c r="J92" s="29">
        <v>43054000</v>
      </c>
      <c r="K92" s="29">
        <v>0</v>
      </c>
      <c r="L92" s="70">
        <v>462929000</v>
      </c>
      <c r="M92" s="76">
        <v>419875000</v>
      </c>
      <c r="N92" s="29">
        <v>374574000</v>
      </c>
      <c r="O92" s="71"/>
      <c r="P92" s="75" t="s">
        <v>2359</v>
      </c>
      <c r="Q92" s="47" t="s">
        <v>2371</v>
      </c>
      <c r="R92" s="68" t="s">
        <v>2372</v>
      </c>
      <c r="S92" s="48" t="s">
        <v>24</v>
      </c>
      <c r="T92" s="42"/>
      <c r="U92" s="54"/>
    </row>
    <row r="93" spans="2:21" ht="20.25" customHeight="1" x14ac:dyDescent="0.15">
      <c r="B93" s="25">
        <v>2021</v>
      </c>
      <c r="C93" s="27">
        <v>1</v>
      </c>
      <c r="D93" s="27" t="s">
        <v>14</v>
      </c>
      <c r="E93" s="15" t="s">
        <v>5338</v>
      </c>
      <c r="F93" s="57" t="s">
        <v>748</v>
      </c>
      <c r="G93" s="36" t="s">
        <v>16</v>
      </c>
      <c r="H93" s="58" t="s">
        <v>62</v>
      </c>
      <c r="I93" s="76">
        <v>418671000</v>
      </c>
      <c r="J93" s="29">
        <v>485672000</v>
      </c>
      <c r="K93" s="29">
        <v>201657000</v>
      </c>
      <c r="L93" s="70">
        <v>1106000000</v>
      </c>
      <c r="M93" s="76">
        <v>300000000</v>
      </c>
      <c r="N93" s="29">
        <v>1106000000</v>
      </c>
      <c r="O93" s="71"/>
      <c r="P93" s="75" t="s">
        <v>860</v>
      </c>
      <c r="Q93" s="47" t="s">
        <v>861</v>
      </c>
      <c r="R93" s="68" t="s">
        <v>862</v>
      </c>
      <c r="S93" s="48" t="s">
        <v>24</v>
      </c>
      <c r="T93" s="42"/>
      <c r="U93" s="54"/>
    </row>
    <row r="94" spans="2:21" ht="20.25" customHeight="1" x14ac:dyDescent="0.15">
      <c r="B94" s="25">
        <v>2021</v>
      </c>
      <c r="C94" s="27">
        <v>1</v>
      </c>
      <c r="D94" s="27" t="s">
        <v>15</v>
      </c>
      <c r="E94" s="15" t="s">
        <v>1593</v>
      </c>
      <c r="F94" s="57" t="s">
        <v>1415</v>
      </c>
      <c r="G94" s="36" t="s">
        <v>37</v>
      </c>
      <c r="H94" s="58" t="s">
        <v>63</v>
      </c>
      <c r="I94" s="76">
        <v>418011000</v>
      </c>
      <c r="J94" s="29">
        <v>565676000</v>
      </c>
      <c r="K94" s="29"/>
      <c r="L94" s="70">
        <v>983687000</v>
      </c>
      <c r="M94" s="76">
        <v>75000000</v>
      </c>
      <c r="N94" s="29">
        <v>983687000</v>
      </c>
      <c r="O94" s="71"/>
      <c r="P94" s="75" t="s">
        <v>1594</v>
      </c>
      <c r="Q94" s="47" t="s">
        <v>1595</v>
      </c>
      <c r="R94" s="68" t="s">
        <v>1596</v>
      </c>
      <c r="S94" s="48" t="s">
        <v>24</v>
      </c>
      <c r="T94" s="42"/>
      <c r="U94" s="54"/>
    </row>
    <row r="95" spans="2:21" ht="20.25" customHeight="1" x14ac:dyDescent="0.15">
      <c r="B95" s="25">
        <v>2021</v>
      </c>
      <c r="C95" s="27">
        <v>1</v>
      </c>
      <c r="D95" s="27" t="s">
        <v>14</v>
      </c>
      <c r="E95" s="15" t="s">
        <v>3811</v>
      </c>
      <c r="F95" s="57" t="s">
        <v>3757</v>
      </c>
      <c r="G95" s="36" t="s">
        <v>37</v>
      </c>
      <c r="H95" s="58" t="s">
        <v>63</v>
      </c>
      <c r="I95" s="76">
        <v>413677000</v>
      </c>
      <c r="J95" s="29">
        <v>339278930</v>
      </c>
      <c r="K95" s="29"/>
      <c r="L95" s="70">
        <v>752955930</v>
      </c>
      <c r="M95" s="76">
        <v>500000000</v>
      </c>
      <c r="N95" s="29">
        <v>752955930</v>
      </c>
      <c r="O95" s="71"/>
      <c r="P95" s="75" t="s">
        <v>3807</v>
      </c>
      <c r="Q95" s="47" t="s">
        <v>3812</v>
      </c>
      <c r="R95" s="68" t="s">
        <v>3813</v>
      </c>
      <c r="S95" s="48" t="s">
        <v>24</v>
      </c>
      <c r="T95" s="42"/>
      <c r="U95" s="54"/>
    </row>
    <row r="96" spans="2:21" ht="20.25" customHeight="1" x14ac:dyDescent="0.15">
      <c r="B96" s="25">
        <v>2021</v>
      </c>
      <c r="C96" s="27">
        <v>1</v>
      </c>
      <c r="D96" s="27" t="s">
        <v>15</v>
      </c>
      <c r="E96" s="15" t="s">
        <v>2976</v>
      </c>
      <c r="F96" s="57" t="s">
        <v>2931</v>
      </c>
      <c r="G96" s="36" t="s">
        <v>16</v>
      </c>
      <c r="H96" s="58" t="s">
        <v>62</v>
      </c>
      <c r="I96" s="76">
        <v>403000000</v>
      </c>
      <c r="J96" s="29">
        <v>0</v>
      </c>
      <c r="K96" s="29">
        <v>97000000</v>
      </c>
      <c r="L96" s="70">
        <v>500000000</v>
      </c>
      <c r="M96" s="76">
        <v>500000000</v>
      </c>
      <c r="N96" s="29">
        <v>500000000</v>
      </c>
      <c r="O96" s="71"/>
      <c r="P96" s="75" t="s">
        <v>2977</v>
      </c>
      <c r="Q96" s="47" t="s">
        <v>2978</v>
      </c>
      <c r="R96" s="68" t="s">
        <v>2979</v>
      </c>
      <c r="S96" s="48" t="s">
        <v>24</v>
      </c>
      <c r="T96" s="42"/>
      <c r="U96" s="54"/>
    </row>
    <row r="97" spans="2:21" ht="20.25" customHeight="1" x14ac:dyDescent="0.15">
      <c r="B97" s="25">
        <v>2021</v>
      </c>
      <c r="C97" s="27">
        <v>1</v>
      </c>
      <c r="D97" s="27" t="s">
        <v>15</v>
      </c>
      <c r="E97" s="15" t="s">
        <v>5339</v>
      </c>
      <c r="F97" s="57" t="s">
        <v>2931</v>
      </c>
      <c r="G97" s="36" t="s">
        <v>16</v>
      </c>
      <c r="H97" s="58" t="s">
        <v>62</v>
      </c>
      <c r="I97" s="76">
        <v>402000000</v>
      </c>
      <c r="J97" s="29">
        <v>0</v>
      </c>
      <c r="K97" s="29">
        <v>98000000</v>
      </c>
      <c r="L97" s="70">
        <v>500000000</v>
      </c>
      <c r="M97" s="76">
        <v>500000000</v>
      </c>
      <c r="N97" s="29">
        <v>500000000</v>
      </c>
      <c r="O97" s="71"/>
      <c r="P97" s="75" t="s">
        <v>5340</v>
      </c>
      <c r="Q97" s="47" t="s">
        <v>5341</v>
      </c>
      <c r="R97" s="68" t="s">
        <v>5342</v>
      </c>
      <c r="S97" s="48" t="s">
        <v>24</v>
      </c>
      <c r="T97" s="42"/>
      <c r="U97" s="54"/>
    </row>
    <row r="98" spans="2:21" ht="20.25" customHeight="1" x14ac:dyDescent="0.15">
      <c r="B98" s="25">
        <v>2021</v>
      </c>
      <c r="C98" s="27">
        <v>1</v>
      </c>
      <c r="D98" s="27" t="s">
        <v>15</v>
      </c>
      <c r="E98" s="15" t="s">
        <v>229</v>
      </c>
      <c r="F98" s="57" t="s">
        <v>230</v>
      </c>
      <c r="G98" s="36" t="s">
        <v>84</v>
      </c>
      <c r="H98" s="58" t="s">
        <v>62</v>
      </c>
      <c r="I98" s="76">
        <v>398751000</v>
      </c>
      <c r="J98" s="29"/>
      <c r="K98" s="29"/>
      <c r="L98" s="70">
        <v>398751000</v>
      </c>
      <c r="M98" s="76"/>
      <c r="N98" s="29">
        <v>398751000</v>
      </c>
      <c r="O98" s="71"/>
      <c r="P98" s="75" t="s">
        <v>231</v>
      </c>
      <c r="Q98" s="47" t="s">
        <v>232</v>
      </c>
      <c r="R98" s="68" t="s">
        <v>233</v>
      </c>
      <c r="S98" s="48" t="s">
        <v>24</v>
      </c>
      <c r="T98" s="42"/>
      <c r="U98" s="54"/>
    </row>
    <row r="99" spans="2:21" ht="20.25" customHeight="1" x14ac:dyDescent="0.15">
      <c r="B99" s="25">
        <v>2021</v>
      </c>
      <c r="C99" s="27">
        <v>1</v>
      </c>
      <c r="D99" s="27" t="s">
        <v>14</v>
      </c>
      <c r="E99" s="15" t="s">
        <v>3061</v>
      </c>
      <c r="F99" s="57" t="s">
        <v>2931</v>
      </c>
      <c r="G99" s="36" t="s">
        <v>17</v>
      </c>
      <c r="H99" s="58" t="s">
        <v>62</v>
      </c>
      <c r="I99" s="76">
        <v>371284000</v>
      </c>
      <c r="J99" s="29">
        <v>100000000</v>
      </c>
      <c r="K99" s="29">
        <v>10000000</v>
      </c>
      <c r="L99" s="70">
        <v>481284000</v>
      </c>
      <c r="M99" s="76">
        <v>15000000</v>
      </c>
      <c r="N99" s="29">
        <v>5000000</v>
      </c>
      <c r="O99" s="71"/>
      <c r="P99" s="75" t="s">
        <v>3062</v>
      </c>
      <c r="Q99" s="47" t="s">
        <v>3063</v>
      </c>
      <c r="R99" s="68" t="s">
        <v>3064</v>
      </c>
      <c r="S99" s="48" t="s">
        <v>24</v>
      </c>
      <c r="T99" s="42"/>
      <c r="U99" s="54"/>
    </row>
    <row r="100" spans="2:21" ht="20.25" customHeight="1" x14ac:dyDescent="0.15">
      <c r="B100" s="25">
        <v>2021</v>
      </c>
      <c r="C100" s="27">
        <v>1</v>
      </c>
      <c r="D100" s="27" t="s">
        <v>14</v>
      </c>
      <c r="E100" s="15" t="s">
        <v>2391</v>
      </c>
      <c r="F100" s="57" t="s">
        <v>2182</v>
      </c>
      <c r="G100" s="36" t="s">
        <v>37</v>
      </c>
      <c r="H100" s="58" t="s">
        <v>62</v>
      </c>
      <c r="I100" s="76">
        <v>370887000</v>
      </c>
      <c r="J100" s="29">
        <v>0</v>
      </c>
      <c r="K100" s="29">
        <v>0</v>
      </c>
      <c r="L100" s="70">
        <v>370887000</v>
      </c>
      <c r="M100" s="76">
        <v>10000000</v>
      </c>
      <c r="N100" s="29">
        <v>370887000</v>
      </c>
      <c r="O100" s="71"/>
      <c r="P100" s="75" t="s">
        <v>2392</v>
      </c>
      <c r="Q100" s="47" t="s">
        <v>2393</v>
      </c>
      <c r="R100" s="68" t="s">
        <v>2394</v>
      </c>
      <c r="S100" s="48" t="s">
        <v>24</v>
      </c>
      <c r="T100" s="42"/>
      <c r="U100" s="54"/>
    </row>
    <row r="101" spans="2:21" ht="20.25" customHeight="1" x14ac:dyDescent="0.15">
      <c r="B101" s="25">
        <v>2021</v>
      </c>
      <c r="C101" s="27">
        <v>1</v>
      </c>
      <c r="D101" s="27" t="s">
        <v>15</v>
      </c>
      <c r="E101" s="15" t="s">
        <v>2980</v>
      </c>
      <c r="F101" s="57" t="s">
        <v>2931</v>
      </c>
      <c r="G101" s="36" t="s">
        <v>16</v>
      </c>
      <c r="H101" s="58" t="s">
        <v>62</v>
      </c>
      <c r="I101" s="76">
        <v>365500000</v>
      </c>
      <c r="J101" s="29">
        <v>0</v>
      </c>
      <c r="K101" s="29">
        <v>134500000</v>
      </c>
      <c r="L101" s="70">
        <v>500000000</v>
      </c>
      <c r="M101" s="76">
        <v>500000000</v>
      </c>
      <c r="N101" s="29">
        <v>500000000</v>
      </c>
      <c r="O101" s="71"/>
      <c r="P101" s="75" t="s">
        <v>2977</v>
      </c>
      <c r="Q101" s="47" t="s">
        <v>2978</v>
      </c>
      <c r="R101" s="68" t="s">
        <v>2979</v>
      </c>
      <c r="S101" s="48" t="s">
        <v>24</v>
      </c>
      <c r="T101" s="42"/>
      <c r="U101" s="54"/>
    </row>
    <row r="102" spans="2:21" ht="20.25" customHeight="1" x14ac:dyDescent="0.15">
      <c r="B102" s="25">
        <v>2021</v>
      </c>
      <c r="C102" s="27">
        <v>1</v>
      </c>
      <c r="D102" s="27" t="s">
        <v>14</v>
      </c>
      <c r="E102" s="15" t="s">
        <v>5343</v>
      </c>
      <c r="F102" s="57" t="s">
        <v>748</v>
      </c>
      <c r="G102" s="36" t="s">
        <v>16</v>
      </c>
      <c r="H102" s="58" t="s">
        <v>64</v>
      </c>
      <c r="I102" s="76">
        <v>360000000</v>
      </c>
      <c r="J102" s="29">
        <v>240000000</v>
      </c>
      <c r="K102" s="29">
        <v>0</v>
      </c>
      <c r="L102" s="70">
        <v>600000000</v>
      </c>
      <c r="M102" s="76">
        <v>360000000</v>
      </c>
      <c r="N102" s="29">
        <v>0</v>
      </c>
      <c r="O102" s="71"/>
      <c r="P102" s="75" t="s">
        <v>5344</v>
      </c>
      <c r="Q102" s="47" t="s">
        <v>5345</v>
      </c>
      <c r="R102" s="68" t="s">
        <v>5346</v>
      </c>
      <c r="S102" s="48" t="s">
        <v>24</v>
      </c>
      <c r="T102" s="42"/>
      <c r="U102" s="54"/>
    </row>
    <row r="103" spans="2:21" ht="20.25" customHeight="1" x14ac:dyDescent="0.15">
      <c r="B103" s="25">
        <v>2021</v>
      </c>
      <c r="C103" s="27">
        <v>1</v>
      </c>
      <c r="D103" s="27" t="s">
        <v>15</v>
      </c>
      <c r="E103" s="15" t="s">
        <v>1460</v>
      </c>
      <c r="F103" s="57" t="s">
        <v>1415</v>
      </c>
      <c r="G103" s="36" t="s">
        <v>37</v>
      </c>
      <c r="H103" s="58" t="s">
        <v>63</v>
      </c>
      <c r="I103" s="76">
        <v>355630000</v>
      </c>
      <c r="J103" s="29">
        <v>479101000</v>
      </c>
      <c r="K103" s="29"/>
      <c r="L103" s="70">
        <v>834731000</v>
      </c>
      <c r="M103" s="76">
        <v>355630000</v>
      </c>
      <c r="N103" s="29">
        <v>355630000</v>
      </c>
      <c r="O103" s="71"/>
      <c r="P103" s="75" t="s">
        <v>1461</v>
      </c>
      <c r="Q103" s="47" t="s">
        <v>1462</v>
      </c>
      <c r="R103" s="68" t="s">
        <v>1463</v>
      </c>
      <c r="S103" s="48" t="s">
        <v>24</v>
      </c>
      <c r="T103" s="42"/>
      <c r="U103" s="54"/>
    </row>
    <row r="104" spans="2:21" ht="20.25" customHeight="1" x14ac:dyDescent="0.15">
      <c r="B104" s="25">
        <v>2021</v>
      </c>
      <c r="C104" s="27">
        <v>1</v>
      </c>
      <c r="D104" s="27" t="s">
        <v>15</v>
      </c>
      <c r="E104" s="15" t="s">
        <v>3048</v>
      </c>
      <c r="F104" s="57" t="s">
        <v>2931</v>
      </c>
      <c r="G104" s="36" t="s">
        <v>37</v>
      </c>
      <c r="H104" s="58" t="s">
        <v>63</v>
      </c>
      <c r="I104" s="76">
        <v>355234000</v>
      </c>
      <c r="J104" s="29">
        <v>161725000</v>
      </c>
      <c r="K104" s="29">
        <v>0</v>
      </c>
      <c r="L104" s="70">
        <v>516959000</v>
      </c>
      <c r="M104" s="76">
        <v>516959000</v>
      </c>
      <c r="N104" s="29">
        <v>516959000</v>
      </c>
      <c r="O104" s="71">
        <v>0</v>
      </c>
      <c r="P104" s="75" t="s">
        <v>3042</v>
      </c>
      <c r="Q104" s="47" t="s">
        <v>3049</v>
      </c>
      <c r="R104" s="68" t="s">
        <v>3050</v>
      </c>
      <c r="S104" s="48" t="s">
        <v>24</v>
      </c>
      <c r="T104" s="42"/>
      <c r="U104" s="54"/>
    </row>
    <row r="105" spans="2:21" ht="20.25" customHeight="1" x14ac:dyDescent="0.15">
      <c r="B105" s="25">
        <v>2021</v>
      </c>
      <c r="C105" s="27">
        <v>1</v>
      </c>
      <c r="D105" s="27" t="s">
        <v>14</v>
      </c>
      <c r="E105" s="15" t="s">
        <v>5347</v>
      </c>
      <c r="F105" s="57" t="s">
        <v>230</v>
      </c>
      <c r="G105" s="36" t="s">
        <v>37</v>
      </c>
      <c r="H105" s="58" t="s">
        <v>62</v>
      </c>
      <c r="I105" s="76">
        <v>347666000</v>
      </c>
      <c r="J105" s="29">
        <v>282389000</v>
      </c>
      <c r="K105" s="29"/>
      <c r="L105" s="70">
        <v>630055000</v>
      </c>
      <c r="M105" s="76">
        <v>10000000</v>
      </c>
      <c r="N105" s="29">
        <v>630055000</v>
      </c>
      <c r="O105" s="71"/>
      <c r="P105" s="75" t="s">
        <v>375</v>
      </c>
      <c r="Q105" s="47" t="s">
        <v>376</v>
      </c>
      <c r="R105" s="68" t="s">
        <v>377</v>
      </c>
      <c r="S105" s="48" t="s">
        <v>24</v>
      </c>
      <c r="T105" s="42"/>
      <c r="U105" s="54"/>
    </row>
    <row r="106" spans="2:21" ht="20.25" customHeight="1" x14ac:dyDescent="0.15">
      <c r="B106" s="25">
        <v>2021</v>
      </c>
      <c r="C106" s="27">
        <v>1</v>
      </c>
      <c r="D106" s="27" t="s">
        <v>14</v>
      </c>
      <c r="E106" s="15" t="s">
        <v>382</v>
      </c>
      <c r="F106" s="57" t="s">
        <v>230</v>
      </c>
      <c r="G106" s="36" t="s">
        <v>37</v>
      </c>
      <c r="H106" s="58" t="s">
        <v>62</v>
      </c>
      <c r="I106" s="76">
        <v>340527000</v>
      </c>
      <c r="J106" s="29">
        <v>321395000</v>
      </c>
      <c r="K106" s="29"/>
      <c r="L106" s="70">
        <v>661922000</v>
      </c>
      <c r="M106" s="76">
        <v>0</v>
      </c>
      <c r="N106" s="29">
        <v>661922000</v>
      </c>
      <c r="O106" s="71"/>
      <c r="P106" s="75" t="s">
        <v>375</v>
      </c>
      <c r="Q106" s="47" t="s">
        <v>380</v>
      </c>
      <c r="R106" s="68" t="s">
        <v>383</v>
      </c>
      <c r="S106" s="48" t="s">
        <v>24</v>
      </c>
      <c r="T106" s="42"/>
      <c r="U106" s="54"/>
    </row>
    <row r="107" spans="2:21" ht="20.25" customHeight="1" x14ac:dyDescent="0.15">
      <c r="B107" s="25">
        <v>2021</v>
      </c>
      <c r="C107" s="27">
        <v>1</v>
      </c>
      <c r="D107" s="27" t="s">
        <v>15</v>
      </c>
      <c r="E107" s="15" t="s">
        <v>1429</v>
      </c>
      <c r="F107" s="57" t="s">
        <v>1415</v>
      </c>
      <c r="G107" s="36" t="s">
        <v>38</v>
      </c>
      <c r="H107" s="58" t="s">
        <v>62</v>
      </c>
      <c r="I107" s="76">
        <v>336000000</v>
      </c>
      <c r="J107" s="29">
        <v>63000000</v>
      </c>
      <c r="K107" s="29"/>
      <c r="L107" s="70">
        <v>399000000</v>
      </c>
      <c r="M107" s="76">
        <v>399000000</v>
      </c>
      <c r="N107" s="29">
        <v>199500000</v>
      </c>
      <c r="O107" s="71"/>
      <c r="P107" s="75" t="s">
        <v>1426</v>
      </c>
      <c r="Q107" s="47" t="s">
        <v>1427</v>
      </c>
      <c r="R107" s="68" t="s">
        <v>1428</v>
      </c>
      <c r="S107" s="48" t="s">
        <v>24</v>
      </c>
      <c r="T107" s="42"/>
      <c r="U107" s="54"/>
    </row>
    <row r="108" spans="2:21" ht="20.25" customHeight="1" x14ac:dyDescent="0.15">
      <c r="B108" s="25">
        <v>2021</v>
      </c>
      <c r="C108" s="27">
        <v>1</v>
      </c>
      <c r="D108" s="27" t="s">
        <v>15</v>
      </c>
      <c r="E108" s="15" t="s">
        <v>2930</v>
      </c>
      <c r="F108" s="57" t="s">
        <v>2931</v>
      </c>
      <c r="G108" s="36" t="s">
        <v>84</v>
      </c>
      <c r="H108" s="58" t="s">
        <v>62</v>
      </c>
      <c r="I108" s="76">
        <v>326513000</v>
      </c>
      <c r="J108" s="29">
        <v>7234342000</v>
      </c>
      <c r="K108" s="29"/>
      <c r="L108" s="70">
        <v>7560855000</v>
      </c>
      <c r="M108" s="76">
        <v>3093790000</v>
      </c>
      <c r="N108" s="29">
        <v>7560855000</v>
      </c>
      <c r="O108" s="71" t="s">
        <v>2932</v>
      </c>
      <c r="P108" s="75" t="s">
        <v>2932</v>
      </c>
      <c r="Q108" s="47" t="s">
        <v>2933</v>
      </c>
      <c r="R108" s="68" t="s">
        <v>2934</v>
      </c>
      <c r="S108" s="48" t="s">
        <v>24</v>
      </c>
      <c r="T108" s="42"/>
      <c r="U108" s="54"/>
    </row>
    <row r="109" spans="2:21" ht="20.25" customHeight="1" x14ac:dyDescent="0.15">
      <c r="B109" s="25">
        <v>2021</v>
      </c>
      <c r="C109" s="27">
        <v>1</v>
      </c>
      <c r="D109" s="27" t="s">
        <v>15</v>
      </c>
      <c r="E109" s="15" t="s">
        <v>5348</v>
      </c>
      <c r="F109" s="57" t="s">
        <v>1415</v>
      </c>
      <c r="G109" s="36" t="s">
        <v>37</v>
      </c>
      <c r="H109" s="58" t="s">
        <v>63</v>
      </c>
      <c r="I109" s="76">
        <v>316338000</v>
      </c>
      <c r="J109" s="29">
        <v>156163000</v>
      </c>
      <c r="K109" s="29"/>
      <c r="L109" s="70">
        <v>472501000</v>
      </c>
      <c r="M109" s="76">
        <v>316338000</v>
      </c>
      <c r="N109" s="29"/>
      <c r="O109" s="71"/>
      <c r="P109" s="75" t="s">
        <v>5349</v>
      </c>
      <c r="Q109" s="47" t="s">
        <v>5350</v>
      </c>
      <c r="R109" s="68" t="s">
        <v>5351</v>
      </c>
      <c r="S109" s="48" t="s">
        <v>24</v>
      </c>
      <c r="T109" s="42"/>
      <c r="U109" s="54"/>
    </row>
    <row r="110" spans="2:21" ht="20.25" customHeight="1" x14ac:dyDescent="0.15">
      <c r="B110" s="25">
        <v>2021</v>
      </c>
      <c r="C110" s="27">
        <v>1</v>
      </c>
      <c r="D110" s="27" t="s">
        <v>14</v>
      </c>
      <c r="E110" s="15" t="s">
        <v>1424</v>
      </c>
      <c r="F110" s="57" t="s">
        <v>1415</v>
      </c>
      <c r="G110" s="36" t="s">
        <v>84</v>
      </c>
      <c r="H110" s="58" t="s">
        <v>62</v>
      </c>
      <c r="I110" s="76">
        <v>314332000</v>
      </c>
      <c r="J110" s="29">
        <v>513734700</v>
      </c>
      <c r="K110" s="29"/>
      <c r="L110" s="70">
        <v>828066700</v>
      </c>
      <c r="M110" s="76">
        <v>120000000</v>
      </c>
      <c r="N110" s="29">
        <v>200000000</v>
      </c>
      <c r="O110" s="71"/>
      <c r="P110" s="75" t="s">
        <v>1421</v>
      </c>
      <c r="Q110" s="47" t="s">
        <v>1422</v>
      </c>
      <c r="R110" s="68" t="s">
        <v>1423</v>
      </c>
      <c r="S110" s="48" t="s">
        <v>24</v>
      </c>
      <c r="T110" s="42"/>
      <c r="U110" s="54"/>
    </row>
    <row r="111" spans="2:21" ht="20.25" customHeight="1" x14ac:dyDescent="0.15">
      <c r="B111" s="25">
        <v>2021</v>
      </c>
      <c r="C111" s="27">
        <v>1</v>
      </c>
      <c r="D111" s="27" t="s">
        <v>752</v>
      </c>
      <c r="E111" s="15" t="s">
        <v>4317</v>
      </c>
      <c r="F111" s="57" t="s">
        <v>800</v>
      </c>
      <c r="G111" s="36" t="s">
        <v>112</v>
      </c>
      <c r="H111" s="58" t="s">
        <v>63</v>
      </c>
      <c r="I111" s="76">
        <v>313687000</v>
      </c>
      <c r="J111" s="29">
        <v>22315000</v>
      </c>
      <c r="K111" s="29" t="s">
        <v>750</v>
      </c>
      <c r="L111" s="70">
        <f>SUM(I111:K111)</f>
        <v>336002000</v>
      </c>
      <c r="M111" s="76">
        <v>313687000</v>
      </c>
      <c r="N111" s="29"/>
      <c r="O111" s="71" t="s">
        <v>4311</v>
      </c>
      <c r="P111" s="75" t="s">
        <v>4307</v>
      </c>
      <c r="Q111" s="47" t="s">
        <v>4312</v>
      </c>
      <c r="R111" s="68" t="s">
        <v>4313</v>
      </c>
      <c r="S111" s="48" t="s">
        <v>751</v>
      </c>
      <c r="T111" s="42"/>
      <c r="U111" s="54"/>
    </row>
    <row r="112" spans="2:21" ht="20.25" customHeight="1" x14ac:dyDescent="0.15">
      <c r="B112" s="25">
        <v>2021</v>
      </c>
      <c r="C112" s="27">
        <v>1</v>
      </c>
      <c r="D112" s="27" t="s">
        <v>14</v>
      </c>
      <c r="E112" s="15" t="s">
        <v>786</v>
      </c>
      <c r="F112" s="57" t="s">
        <v>748</v>
      </c>
      <c r="G112" s="36" t="s">
        <v>16</v>
      </c>
      <c r="H112" s="58" t="s">
        <v>62</v>
      </c>
      <c r="I112" s="76">
        <v>310530000</v>
      </c>
      <c r="J112" s="29">
        <v>212670000</v>
      </c>
      <c r="K112" s="29"/>
      <c r="L112" s="70">
        <v>523200000</v>
      </c>
      <c r="M112" s="76">
        <v>310530000</v>
      </c>
      <c r="N112" s="29">
        <v>523200000</v>
      </c>
      <c r="O112" s="71"/>
      <c r="P112" s="75" t="s">
        <v>781</v>
      </c>
      <c r="Q112" s="47" t="s">
        <v>782</v>
      </c>
      <c r="R112" s="68" t="s">
        <v>783</v>
      </c>
      <c r="S112" s="48" t="s">
        <v>24</v>
      </c>
      <c r="T112" s="42"/>
      <c r="U112" s="54"/>
    </row>
    <row r="113" spans="2:21" ht="20.25" customHeight="1" x14ac:dyDescent="0.15">
      <c r="B113" s="25">
        <v>2021</v>
      </c>
      <c r="C113" s="27">
        <v>1</v>
      </c>
      <c r="D113" s="27" t="s">
        <v>752</v>
      </c>
      <c r="E113" s="15" t="s">
        <v>4322</v>
      </c>
      <c r="F113" s="57" t="s">
        <v>800</v>
      </c>
      <c r="G113" s="36" t="s">
        <v>112</v>
      </c>
      <c r="H113" s="58" t="s">
        <v>63</v>
      </c>
      <c r="I113" s="76">
        <v>308088000</v>
      </c>
      <c r="J113" s="29">
        <v>1968000</v>
      </c>
      <c r="K113" s="29" t="s">
        <v>750</v>
      </c>
      <c r="L113" s="70">
        <f>SUM(I113:K113)</f>
        <v>310056000</v>
      </c>
      <c r="M113" s="76">
        <v>308088000</v>
      </c>
      <c r="N113" s="29"/>
      <c r="O113" s="71" t="s">
        <v>4311</v>
      </c>
      <c r="P113" s="75" t="s">
        <v>4307</v>
      </c>
      <c r="Q113" s="47" t="s">
        <v>4312</v>
      </c>
      <c r="R113" s="68" t="s">
        <v>4313</v>
      </c>
      <c r="S113" s="48" t="s">
        <v>751</v>
      </c>
      <c r="T113" s="42"/>
      <c r="U113" s="54"/>
    </row>
    <row r="114" spans="2:21" ht="20.25" customHeight="1" x14ac:dyDescent="0.15">
      <c r="B114" s="25">
        <v>2021</v>
      </c>
      <c r="C114" s="27">
        <v>1</v>
      </c>
      <c r="D114" s="27" t="s">
        <v>14</v>
      </c>
      <c r="E114" s="15" t="s">
        <v>5352</v>
      </c>
      <c r="F114" s="57" t="s">
        <v>1415</v>
      </c>
      <c r="G114" s="36" t="s">
        <v>84</v>
      </c>
      <c r="H114" s="58" t="s">
        <v>62</v>
      </c>
      <c r="I114" s="76">
        <v>306988000</v>
      </c>
      <c r="J114" s="29">
        <v>491395970</v>
      </c>
      <c r="K114" s="29"/>
      <c r="L114" s="70">
        <v>798383970</v>
      </c>
      <c r="M114" s="76">
        <v>150000000</v>
      </c>
      <c r="N114" s="29">
        <v>798383970</v>
      </c>
      <c r="O114" s="71"/>
      <c r="P114" s="75" t="s">
        <v>5353</v>
      </c>
      <c r="Q114" s="47" t="s">
        <v>5354</v>
      </c>
      <c r="R114" s="68" t="s">
        <v>5355</v>
      </c>
      <c r="S114" s="48" t="s">
        <v>24</v>
      </c>
      <c r="T114" s="42"/>
      <c r="U114" s="54"/>
    </row>
    <row r="115" spans="2:21" ht="20.25" customHeight="1" x14ac:dyDescent="0.15">
      <c r="B115" s="25">
        <v>2021</v>
      </c>
      <c r="C115" s="27">
        <v>1</v>
      </c>
      <c r="D115" s="27" t="s">
        <v>752</v>
      </c>
      <c r="E115" s="15" t="s">
        <v>4321</v>
      </c>
      <c r="F115" s="57" t="s">
        <v>800</v>
      </c>
      <c r="G115" s="36" t="s">
        <v>112</v>
      </c>
      <c r="H115" s="58" t="s">
        <v>63</v>
      </c>
      <c r="I115" s="76">
        <v>306504000</v>
      </c>
      <c r="J115" s="29">
        <v>13266000</v>
      </c>
      <c r="K115" s="29" t="s">
        <v>750</v>
      </c>
      <c r="L115" s="70">
        <f>SUM(I115:K115)</f>
        <v>319770000</v>
      </c>
      <c r="M115" s="76">
        <v>306504000</v>
      </c>
      <c r="N115" s="29"/>
      <c r="O115" s="71" t="s">
        <v>4311</v>
      </c>
      <c r="P115" s="75" t="s">
        <v>4307</v>
      </c>
      <c r="Q115" s="47" t="s">
        <v>4319</v>
      </c>
      <c r="R115" s="68" t="s">
        <v>4320</v>
      </c>
      <c r="S115" s="48" t="s">
        <v>751</v>
      </c>
      <c r="T115" s="42"/>
      <c r="U115" s="54"/>
    </row>
    <row r="116" spans="2:21" ht="20.25" customHeight="1" x14ac:dyDescent="0.15">
      <c r="B116" s="25">
        <v>2021</v>
      </c>
      <c r="C116" s="27">
        <v>1</v>
      </c>
      <c r="D116" s="27" t="s">
        <v>15</v>
      </c>
      <c r="E116" s="15" t="s">
        <v>2408</v>
      </c>
      <c r="F116" s="57" t="s">
        <v>2182</v>
      </c>
      <c r="G116" s="36" t="s">
        <v>17</v>
      </c>
      <c r="H116" s="58" t="s">
        <v>62</v>
      </c>
      <c r="I116" s="76">
        <v>305249000</v>
      </c>
      <c r="J116" s="29">
        <v>5000000</v>
      </c>
      <c r="K116" s="29">
        <v>5000000</v>
      </c>
      <c r="L116" s="70">
        <v>315249000</v>
      </c>
      <c r="M116" s="76">
        <v>305249000</v>
      </c>
      <c r="N116" s="29">
        <v>0</v>
      </c>
      <c r="O116" s="71"/>
      <c r="P116" s="75" t="s">
        <v>2392</v>
      </c>
      <c r="Q116" s="47" t="s">
        <v>2406</v>
      </c>
      <c r="R116" s="68" t="s">
        <v>2407</v>
      </c>
      <c r="S116" s="48" t="s">
        <v>24</v>
      </c>
      <c r="T116" s="42"/>
      <c r="U116" s="54" t="s">
        <v>94</v>
      </c>
    </row>
    <row r="117" spans="2:21" ht="20.25" customHeight="1" x14ac:dyDescent="0.15">
      <c r="B117" s="25">
        <v>2021</v>
      </c>
      <c r="C117" s="27">
        <v>1</v>
      </c>
      <c r="D117" s="27" t="s">
        <v>14</v>
      </c>
      <c r="E117" s="15" t="s">
        <v>5356</v>
      </c>
      <c r="F117" s="57" t="s">
        <v>2182</v>
      </c>
      <c r="G117" s="36" t="s">
        <v>16</v>
      </c>
      <c r="H117" s="58" t="s">
        <v>62</v>
      </c>
      <c r="I117" s="76">
        <v>281128000</v>
      </c>
      <c r="J117" s="29">
        <v>42320000</v>
      </c>
      <c r="K117" s="29"/>
      <c r="L117" s="70">
        <v>323448000</v>
      </c>
      <c r="M117" s="76">
        <v>323448000</v>
      </c>
      <c r="N117" s="29">
        <v>0</v>
      </c>
      <c r="O117" s="71"/>
      <c r="P117" s="75" t="s">
        <v>2392</v>
      </c>
      <c r="Q117" s="47" t="s">
        <v>2398</v>
      </c>
      <c r="R117" s="68" t="s">
        <v>2399</v>
      </c>
      <c r="S117" s="48" t="s">
        <v>24</v>
      </c>
      <c r="T117" s="42"/>
      <c r="U117" s="54" t="s">
        <v>94</v>
      </c>
    </row>
    <row r="118" spans="2:21" ht="20.25" customHeight="1" x14ac:dyDescent="0.15">
      <c r="B118" s="25">
        <v>2021</v>
      </c>
      <c r="C118" s="27">
        <v>1</v>
      </c>
      <c r="D118" s="27" t="s">
        <v>752</v>
      </c>
      <c r="E118" s="15" t="s">
        <v>4323</v>
      </c>
      <c r="F118" s="57" t="s">
        <v>800</v>
      </c>
      <c r="G118" s="36" t="s">
        <v>112</v>
      </c>
      <c r="H118" s="58" t="s">
        <v>63</v>
      </c>
      <c r="I118" s="76">
        <v>270523000</v>
      </c>
      <c r="J118" s="29">
        <v>6070000</v>
      </c>
      <c r="K118" s="29" t="s">
        <v>750</v>
      </c>
      <c r="L118" s="70">
        <f>SUM(I118:K118)</f>
        <v>276593000</v>
      </c>
      <c r="M118" s="76">
        <v>270523000</v>
      </c>
      <c r="N118" s="29"/>
      <c r="O118" s="71" t="s">
        <v>4311</v>
      </c>
      <c r="P118" s="75" t="s">
        <v>4307</v>
      </c>
      <c r="Q118" s="47" t="s">
        <v>4319</v>
      </c>
      <c r="R118" s="68" t="s">
        <v>4320</v>
      </c>
      <c r="S118" s="48" t="s">
        <v>751</v>
      </c>
      <c r="T118" s="42"/>
      <c r="U118" s="54"/>
    </row>
    <row r="119" spans="2:21" ht="20.25" customHeight="1" x14ac:dyDescent="0.15">
      <c r="B119" s="25">
        <v>2021</v>
      </c>
      <c r="C119" s="27">
        <v>1</v>
      </c>
      <c r="D119" s="27" t="s">
        <v>14</v>
      </c>
      <c r="E119" s="15" t="s">
        <v>2395</v>
      </c>
      <c r="F119" s="57" t="s">
        <v>2182</v>
      </c>
      <c r="G119" s="36" t="s">
        <v>112</v>
      </c>
      <c r="H119" s="58" t="s">
        <v>62</v>
      </c>
      <c r="I119" s="76">
        <v>269071000</v>
      </c>
      <c r="J119" s="29">
        <v>0</v>
      </c>
      <c r="K119" s="29">
        <v>0</v>
      </c>
      <c r="L119" s="70">
        <v>269071000</v>
      </c>
      <c r="M119" s="76">
        <v>269071000</v>
      </c>
      <c r="N119" s="29">
        <v>0</v>
      </c>
      <c r="O119" s="71"/>
      <c r="P119" s="75" t="s">
        <v>2392</v>
      </c>
      <c r="Q119" s="47" t="s">
        <v>2393</v>
      </c>
      <c r="R119" s="68" t="s">
        <v>2394</v>
      </c>
      <c r="S119" s="48" t="s">
        <v>24</v>
      </c>
      <c r="T119" s="42"/>
      <c r="U119" s="54" t="s">
        <v>94</v>
      </c>
    </row>
    <row r="120" spans="2:21" ht="20.25" customHeight="1" x14ac:dyDescent="0.15">
      <c r="B120" s="25">
        <v>2021</v>
      </c>
      <c r="C120" s="27">
        <v>1</v>
      </c>
      <c r="D120" s="27" t="s">
        <v>14</v>
      </c>
      <c r="E120" s="15" t="s">
        <v>3052</v>
      </c>
      <c r="F120" s="57" t="s">
        <v>2931</v>
      </c>
      <c r="G120" s="36" t="s">
        <v>37</v>
      </c>
      <c r="H120" s="58" t="s">
        <v>63</v>
      </c>
      <c r="I120" s="76">
        <v>267036000</v>
      </c>
      <c r="J120" s="29">
        <v>105636000</v>
      </c>
      <c r="K120" s="29">
        <v>19217000</v>
      </c>
      <c r="L120" s="70">
        <v>391889000</v>
      </c>
      <c r="M120" s="76">
        <v>391889000</v>
      </c>
      <c r="N120" s="29">
        <v>391889000</v>
      </c>
      <c r="O120" s="71">
        <v>0</v>
      </c>
      <c r="P120" s="75" t="s">
        <v>3042</v>
      </c>
      <c r="Q120" s="47" t="s">
        <v>3053</v>
      </c>
      <c r="R120" s="68" t="s">
        <v>3054</v>
      </c>
      <c r="S120" s="48" t="s">
        <v>24</v>
      </c>
      <c r="T120" s="42"/>
      <c r="U120" s="54"/>
    </row>
    <row r="121" spans="2:21" ht="20.25" customHeight="1" x14ac:dyDescent="0.15">
      <c r="B121" s="25">
        <v>2021</v>
      </c>
      <c r="C121" s="27">
        <v>1</v>
      </c>
      <c r="D121" s="27" t="s">
        <v>14</v>
      </c>
      <c r="E121" s="15" t="s">
        <v>5357</v>
      </c>
      <c r="F121" s="57" t="s">
        <v>1415</v>
      </c>
      <c r="G121" s="36" t="s">
        <v>37</v>
      </c>
      <c r="H121" s="58" t="s">
        <v>63</v>
      </c>
      <c r="I121" s="76">
        <v>265000000</v>
      </c>
      <c r="J121" s="29"/>
      <c r="K121" s="29"/>
      <c r="L121" s="70">
        <v>265000000</v>
      </c>
      <c r="M121" s="76">
        <v>195000000</v>
      </c>
      <c r="N121" s="29">
        <v>195000000</v>
      </c>
      <c r="O121" s="71"/>
      <c r="P121" s="75" t="s">
        <v>5358</v>
      </c>
      <c r="Q121" s="47" t="s">
        <v>5359</v>
      </c>
      <c r="R121" s="68" t="s">
        <v>5360</v>
      </c>
      <c r="S121" s="48" t="s">
        <v>751</v>
      </c>
      <c r="T121" s="42"/>
      <c r="U121" s="54"/>
    </row>
    <row r="122" spans="2:21" ht="20.25" customHeight="1" x14ac:dyDescent="0.15">
      <c r="B122" s="25">
        <v>2021</v>
      </c>
      <c r="C122" s="27">
        <v>1</v>
      </c>
      <c r="D122" s="27" t="s">
        <v>14</v>
      </c>
      <c r="E122" s="15" t="s">
        <v>858</v>
      </c>
      <c r="F122" s="57" t="s">
        <v>748</v>
      </c>
      <c r="G122" s="36" t="s">
        <v>16</v>
      </c>
      <c r="H122" s="58" t="s">
        <v>64</v>
      </c>
      <c r="I122" s="76">
        <v>260000000</v>
      </c>
      <c r="J122" s="29">
        <v>140000000</v>
      </c>
      <c r="K122" s="29">
        <v>0</v>
      </c>
      <c r="L122" s="70">
        <v>400000000</v>
      </c>
      <c r="M122" s="76">
        <v>260000000</v>
      </c>
      <c r="N122" s="29">
        <v>0</v>
      </c>
      <c r="O122" s="71"/>
      <c r="P122" s="75" t="s">
        <v>855</v>
      </c>
      <c r="Q122" s="47" t="s">
        <v>856</v>
      </c>
      <c r="R122" s="68" t="s">
        <v>857</v>
      </c>
      <c r="S122" s="48" t="s">
        <v>24</v>
      </c>
      <c r="T122" s="42"/>
      <c r="U122" s="54"/>
    </row>
    <row r="123" spans="2:21" ht="20.25" customHeight="1" x14ac:dyDescent="0.15">
      <c r="B123" s="25">
        <v>2021</v>
      </c>
      <c r="C123" s="27">
        <v>1</v>
      </c>
      <c r="D123" s="27" t="s">
        <v>15</v>
      </c>
      <c r="E123" s="15" t="s">
        <v>1472</v>
      </c>
      <c r="F123" s="57" t="s">
        <v>1415</v>
      </c>
      <c r="G123" s="36" t="s">
        <v>37</v>
      </c>
      <c r="H123" s="58" t="s">
        <v>63</v>
      </c>
      <c r="I123" s="76">
        <v>252689000</v>
      </c>
      <c r="J123" s="29">
        <v>352675000</v>
      </c>
      <c r="K123" s="29"/>
      <c r="L123" s="70">
        <v>605364000</v>
      </c>
      <c r="M123" s="76">
        <v>252689000</v>
      </c>
      <c r="N123" s="29">
        <v>252689000</v>
      </c>
      <c r="O123" s="71"/>
      <c r="P123" s="75" t="s">
        <v>1461</v>
      </c>
      <c r="Q123" s="47" t="s">
        <v>1473</v>
      </c>
      <c r="R123" s="68" t="s">
        <v>1474</v>
      </c>
      <c r="S123" s="48" t="s">
        <v>24</v>
      </c>
      <c r="T123" s="42"/>
      <c r="U123" s="54"/>
    </row>
    <row r="124" spans="2:21" ht="20.25" customHeight="1" x14ac:dyDescent="0.15">
      <c r="B124" s="25">
        <v>2021</v>
      </c>
      <c r="C124" s="27">
        <v>1</v>
      </c>
      <c r="D124" s="27" t="s">
        <v>752</v>
      </c>
      <c r="E124" s="15" t="s">
        <v>4325</v>
      </c>
      <c r="F124" s="57" t="s">
        <v>800</v>
      </c>
      <c r="G124" s="36" t="s">
        <v>37</v>
      </c>
      <c r="H124" s="58" t="s">
        <v>63</v>
      </c>
      <c r="I124" s="76">
        <v>251086000</v>
      </c>
      <c r="J124" s="29">
        <v>173089000</v>
      </c>
      <c r="K124" s="29">
        <v>0</v>
      </c>
      <c r="L124" s="70">
        <v>424175000</v>
      </c>
      <c r="M124" s="76">
        <v>150000000</v>
      </c>
      <c r="N124" s="29">
        <v>251086000</v>
      </c>
      <c r="O124" s="71"/>
      <c r="P124" s="75" t="s">
        <v>4311</v>
      </c>
      <c r="Q124" s="47" t="s">
        <v>4326</v>
      </c>
      <c r="R124" s="68" t="s">
        <v>4327</v>
      </c>
      <c r="S124" s="48" t="s">
        <v>24</v>
      </c>
      <c r="T124" s="42"/>
      <c r="U124" s="54"/>
    </row>
    <row r="125" spans="2:21" ht="20.25" customHeight="1" x14ac:dyDescent="0.15">
      <c r="B125" s="25">
        <v>2021</v>
      </c>
      <c r="C125" s="27">
        <v>1</v>
      </c>
      <c r="D125" s="27" t="s">
        <v>14</v>
      </c>
      <c r="E125" s="15" t="s">
        <v>2376</v>
      </c>
      <c r="F125" s="57" t="s">
        <v>2182</v>
      </c>
      <c r="G125" s="36" t="s">
        <v>16</v>
      </c>
      <c r="H125" s="58" t="s">
        <v>63</v>
      </c>
      <c r="I125" s="76">
        <v>243844000</v>
      </c>
      <c r="J125" s="29">
        <v>23903000</v>
      </c>
      <c r="K125" s="29">
        <v>0</v>
      </c>
      <c r="L125" s="70">
        <v>267747000</v>
      </c>
      <c r="M125" s="76">
        <v>243844000</v>
      </c>
      <c r="N125" s="29">
        <v>254144000</v>
      </c>
      <c r="O125" s="71"/>
      <c r="P125" s="75" t="s">
        <v>2359</v>
      </c>
      <c r="Q125" s="47" t="s">
        <v>2371</v>
      </c>
      <c r="R125" s="68" t="s">
        <v>2372</v>
      </c>
      <c r="S125" s="48" t="s">
        <v>24</v>
      </c>
      <c r="T125" s="42"/>
      <c r="U125" s="54"/>
    </row>
    <row r="126" spans="2:21" ht="20.25" customHeight="1" x14ac:dyDescent="0.15">
      <c r="B126" s="25">
        <v>2021</v>
      </c>
      <c r="C126" s="27">
        <v>1</v>
      </c>
      <c r="D126" s="27" t="s">
        <v>14</v>
      </c>
      <c r="E126" s="15" t="s">
        <v>5361</v>
      </c>
      <c r="F126" s="57" t="s">
        <v>3757</v>
      </c>
      <c r="G126" s="36" t="s">
        <v>37</v>
      </c>
      <c r="H126" s="58" t="s">
        <v>63</v>
      </c>
      <c r="I126" s="76">
        <v>236877300</v>
      </c>
      <c r="J126" s="29">
        <v>103038000</v>
      </c>
      <c r="K126" s="29">
        <v>0</v>
      </c>
      <c r="L126" s="70">
        <v>339915300</v>
      </c>
      <c r="M126" s="76">
        <v>0</v>
      </c>
      <c r="N126" s="29">
        <v>0</v>
      </c>
      <c r="O126" s="71"/>
      <c r="P126" s="75" t="s">
        <v>5362</v>
      </c>
      <c r="Q126" s="47" t="s">
        <v>5363</v>
      </c>
      <c r="R126" s="68" t="s">
        <v>5364</v>
      </c>
      <c r="S126" s="48" t="s">
        <v>24</v>
      </c>
      <c r="T126" s="42"/>
      <c r="U126" s="54"/>
    </row>
    <row r="127" spans="2:21" ht="20.25" customHeight="1" x14ac:dyDescent="0.15">
      <c r="B127" s="25">
        <v>2021</v>
      </c>
      <c r="C127" s="27">
        <v>1</v>
      </c>
      <c r="D127" s="27" t="s">
        <v>14</v>
      </c>
      <c r="E127" s="15" t="s">
        <v>3619</v>
      </c>
      <c r="F127" s="57" t="s">
        <v>3620</v>
      </c>
      <c r="G127" s="36" t="s">
        <v>17</v>
      </c>
      <c r="H127" s="58" t="s">
        <v>63</v>
      </c>
      <c r="I127" s="76">
        <v>229204000</v>
      </c>
      <c r="J127" s="29">
        <v>30934000</v>
      </c>
      <c r="K127" s="29">
        <v>0</v>
      </c>
      <c r="L127" s="70">
        <v>260138000</v>
      </c>
      <c r="M127" s="76">
        <v>260138000</v>
      </c>
      <c r="N127" s="29">
        <v>0</v>
      </c>
      <c r="O127" s="71"/>
      <c r="P127" s="75" t="s">
        <v>3621</v>
      </c>
      <c r="Q127" s="47" t="s">
        <v>3622</v>
      </c>
      <c r="R127" s="68" t="s">
        <v>5120</v>
      </c>
      <c r="S127" s="48" t="s">
        <v>24</v>
      </c>
      <c r="T127" s="42"/>
      <c r="U127" s="54"/>
    </row>
    <row r="128" spans="2:21" ht="20.25" customHeight="1" x14ac:dyDescent="0.15">
      <c r="B128" s="25">
        <v>2021</v>
      </c>
      <c r="C128" s="27">
        <v>1</v>
      </c>
      <c r="D128" s="27" t="s">
        <v>14</v>
      </c>
      <c r="E128" s="15" t="s">
        <v>2400</v>
      </c>
      <c r="F128" s="57" t="s">
        <v>2182</v>
      </c>
      <c r="G128" s="36" t="s">
        <v>16</v>
      </c>
      <c r="H128" s="58" t="s">
        <v>62</v>
      </c>
      <c r="I128" s="76">
        <v>223760000</v>
      </c>
      <c r="J128" s="29">
        <v>36903000</v>
      </c>
      <c r="K128" s="29"/>
      <c r="L128" s="70">
        <v>260663000</v>
      </c>
      <c r="M128" s="76">
        <v>260663000</v>
      </c>
      <c r="N128" s="29">
        <v>0</v>
      </c>
      <c r="O128" s="71"/>
      <c r="P128" s="75" t="s">
        <v>2392</v>
      </c>
      <c r="Q128" s="47" t="s">
        <v>2398</v>
      </c>
      <c r="R128" s="68" t="s">
        <v>2399</v>
      </c>
      <c r="S128" s="48" t="s">
        <v>24</v>
      </c>
      <c r="T128" s="42"/>
      <c r="U128" s="54" t="s">
        <v>94</v>
      </c>
    </row>
    <row r="129" spans="2:21" ht="20.25" customHeight="1" x14ac:dyDescent="0.15">
      <c r="B129" s="25">
        <v>2021</v>
      </c>
      <c r="C129" s="27">
        <v>1</v>
      </c>
      <c r="D129" s="27" t="s">
        <v>14</v>
      </c>
      <c r="E129" s="15" t="s">
        <v>5365</v>
      </c>
      <c r="F129" s="57" t="s">
        <v>2182</v>
      </c>
      <c r="G129" s="36" t="s">
        <v>16</v>
      </c>
      <c r="H129" s="58" t="s">
        <v>62</v>
      </c>
      <c r="I129" s="76">
        <v>218944000</v>
      </c>
      <c r="J129" s="29">
        <v>0</v>
      </c>
      <c r="K129" s="29">
        <v>0</v>
      </c>
      <c r="L129" s="70">
        <v>218944000</v>
      </c>
      <c r="M129" s="76">
        <v>218944000</v>
      </c>
      <c r="N129" s="29">
        <v>0</v>
      </c>
      <c r="O129" s="71"/>
      <c r="P129" s="75" t="s">
        <v>2392</v>
      </c>
      <c r="Q129" s="47" t="s">
        <v>2393</v>
      </c>
      <c r="R129" s="68" t="s">
        <v>2394</v>
      </c>
      <c r="S129" s="48" t="s">
        <v>24</v>
      </c>
      <c r="T129" s="42"/>
      <c r="U129" s="54" t="s">
        <v>94</v>
      </c>
    </row>
    <row r="130" spans="2:21" ht="20.25" customHeight="1" x14ac:dyDescent="0.15">
      <c r="B130" s="25">
        <v>2021</v>
      </c>
      <c r="C130" s="27">
        <v>1</v>
      </c>
      <c r="D130" s="27" t="s">
        <v>14</v>
      </c>
      <c r="E130" s="15" t="s">
        <v>930</v>
      </c>
      <c r="F130" s="57" t="s">
        <v>748</v>
      </c>
      <c r="G130" s="36" t="s">
        <v>16</v>
      </c>
      <c r="H130" s="58" t="s">
        <v>63</v>
      </c>
      <c r="I130" s="76">
        <v>214547000</v>
      </c>
      <c r="J130" s="29">
        <v>17153000</v>
      </c>
      <c r="K130" s="29">
        <v>23634000</v>
      </c>
      <c r="L130" s="70">
        <v>255334000</v>
      </c>
      <c r="M130" s="76">
        <v>0</v>
      </c>
      <c r="N130" s="29">
        <v>0</v>
      </c>
      <c r="O130" s="71"/>
      <c r="P130" s="75" t="s">
        <v>927</v>
      </c>
      <c r="Q130" s="47" t="s">
        <v>931</v>
      </c>
      <c r="R130" s="68" t="s">
        <v>932</v>
      </c>
      <c r="S130" s="48" t="s">
        <v>24</v>
      </c>
      <c r="T130" s="42"/>
      <c r="U130" s="54"/>
    </row>
    <row r="131" spans="2:21" ht="20.25" customHeight="1" x14ac:dyDescent="0.15">
      <c r="B131" s="25">
        <v>2021</v>
      </c>
      <c r="C131" s="27">
        <v>1</v>
      </c>
      <c r="D131" s="27" t="s">
        <v>752</v>
      </c>
      <c r="E131" s="15" t="s">
        <v>4318</v>
      </c>
      <c r="F131" s="57" t="s">
        <v>800</v>
      </c>
      <c r="G131" s="36" t="s">
        <v>112</v>
      </c>
      <c r="H131" s="58" t="s">
        <v>63</v>
      </c>
      <c r="I131" s="76">
        <v>212465000</v>
      </c>
      <c r="J131" s="29">
        <v>34235000</v>
      </c>
      <c r="K131" s="29" t="s">
        <v>750</v>
      </c>
      <c r="L131" s="70">
        <f>SUM(I131:K131)</f>
        <v>246700000</v>
      </c>
      <c r="M131" s="76">
        <v>212465000</v>
      </c>
      <c r="N131" s="29"/>
      <c r="O131" s="71" t="s">
        <v>4311</v>
      </c>
      <c r="P131" s="75" t="s">
        <v>4307</v>
      </c>
      <c r="Q131" s="47" t="s">
        <v>4319</v>
      </c>
      <c r="R131" s="68" t="s">
        <v>4320</v>
      </c>
      <c r="S131" s="48" t="s">
        <v>751</v>
      </c>
      <c r="T131" s="42"/>
      <c r="U131" s="54"/>
    </row>
    <row r="132" spans="2:21" ht="20.25" customHeight="1" x14ac:dyDescent="0.15">
      <c r="B132" s="25">
        <v>2021</v>
      </c>
      <c r="C132" s="27">
        <v>1</v>
      </c>
      <c r="D132" s="27" t="s">
        <v>14</v>
      </c>
      <c r="E132" s="15" t="s">
        <v>3106</v>
      </c>
      <c r="F132" s="57" t="s">
        <v>2931</v>
      </c>
      <c r="G132" s="36" t="s">
        <v>37</v>
      </c>
      <c r="H132" s="58" t="s">
        <v>63</v>
      </c>
      <c r="I132" s="76">
        <v>211422000</v>
      </c>
      <c r="J132" s="29">
        <v>86345000</v>
      </c>
      <c r="K132" s="29">
        <v>0</v>
      </c>
      <c r="L132" s="70">
        <v>297767000</v>
      </c>
      <c r="M132" s="76">
        <v>211422000</v>
      </c>
      <c r="N132" s="29">
        <v>89330100</v>
      </c>
      <c r="O132" s="71"/>
      <c r="P132" s="75" t="s">
        <v>3090</v>
      </c>
      <c r="Q132" s="47" t="s">
        <v>3107</v>
      </c>
      <c r="R132" s="68" t="s">
        <v>3108</v>
      </c>
      <c r="S132" s="48" t="s">
        <v>24</v>
      </c>
      <c r="T132" s="42"/>
      <c r="U132" s="54"/>
    </row>
    <row r="133" spans="2:21" ht="20.25" customHeight="1" x14ac:dyDescent="0.15">
      <c r="B133" s="25">
        <v>2021</v>
      </c>
      <c r="C133" s="27">
        <v>1</v>
      </c>
      <c r="D133" s="27" t="s">
        <v>5000</v>
      </c>
      <c r="E133" s="15" t="s">
        <v>5366</v>
      </c>
      <c r="F133" s="57" t="s">
        <v>5149</v>
      </c>
      <c r="G133" s="36" t="s">
        <v>5150</v>
      </c>
      <c r="H133" s="58" t="s">
        <v>5151</v>
      </c>
      <c r="I133" s="76">
        <v>210000000</v>
      </c>
      <c r="J133" s="29"/>
      <c r="K133" s="29"/>
      <c r="L133" s="70">
        <f>SUM(I133:K133)</f>
        <v>210000000</v>
      </c>
      <c r="M133" s="76"/>
      <c r="N133" s="29"/>
      <c r="O133" s="71"/>
      <c r="P133" s="75" t="s">
        <v>5367</v>
      </c>
      <c r="Q133" s="47" t="s">
        <v>5368</v>
      </c>
      <c r="R133" s="68" t="s">
        <v>5369</v>
      </c>
      <c r="S133" s="48" t="s">
        <v>5155</v>
      </c>
      <c r="T133" s="42"/>
      <c r="U133" s="54"/>
    </row>
    <row r="134" spans="2:21" ht="20.25" customHeight="1" x14ac:dyDescent="0.15">
      <c r="B134" s="25">
        <v>2021</v>
      </c>
      <c r="C134" s="27">
        <v>1</v>
      </c>
      <c r="D134" s="27" t="s">
        <v>14</v>
      </c>
      <c r="E134" s="15" t="s">
        <v>2403</v>
      </c>
      <c r="F134" s="57" t="s">
        <v>2182</v>
      </c>
      <c r="G134" s="36" t="s">
        <v>16</v>
      </c>
      <c r="H134" s="58" t="s">
        <v>63</v>
      </c>
      <c r="I134" s="76">
        <v>204380000</v>
      </c>
      <c r="J134" s="29">
        <v>149208000</v>
      </c>
      <c r="K134" s="29">
        <v>0</v>
      </c>
      <c r="L134" s="70">
        <v>353588000</v>
      </c>
      <c r="M134" s="76">
        <v>204380000</v>
      </c>
      <c r="N134" s="29">
        <v>0</v>
      </c>
      <c r="O134" s="71"/>
      <c r="P134" s="75" t="s">
        <v>2392</v>
      </c>
      <c r="Q134" s="47" t="s">
        <v>2404</v>
      </c>
      <c r="R134" s="68" t="s">
        <v>2405</v>
      </c>
      <c r="S134" s="48" t="s">
        <v>24</v>
      </c>
      <c r="T134" s="42"/>
      <c r="U134" s="54" t="s">
        <v>94</v>
      </c>
    </row>
    <row r="135" spans="2:21" ht="20.25" customHeight="1" x14ac:dyDescent="0.15">
      <c r="B135" s="25">
        <v>2021</v>
      </c>
      <c r="C135" s="27">
        <v>1</v>
      </c>
      <c r="D135" s="27" t="s">
        <v>14</v>
      </c>
      <c r="E135" s="15" t="s">
        <v>795</v>
      </c>
      <c r="F135" s="57" t="s">
        <v>748</v>
      </c>
      <c r="G135" s="36" t="s">
        <v>16</v>
      </c>
      <c r="H135" s="58" t="s">
        <v>62</v>
      </c>
      <c r="I135" s="76">
        <v>200000000</v>
      </c>
      <c r="J135" s="29">
        <v>30000000</v>
      </c>
      <c r="K135" s="29"/>
      <c r="L135" s="70">
        <v>230000000</v>
      </c>
      <c r="M135" s="76">
        <v>200000000</v>
      </c>
      <c r="N135" s="29"/>
      <c r="O135" s="71"/>
      <c r="P135" s="75" t="s">
        <v>791</v>
      </c>
      <c r="Q135" s="47" t="s">
        <v>796</v>
      </c>
      <c r="R135" s="68" t="s">
        <v>797</v>
      </c>
      <c r="S135" s="48" t="s">
        <v>24</v>
      </c>
      <c r="T135" s="42"/>
      <c r="U135" s="54"/>
    </row>
    <row r="136" spans="2:21" ht="20.25" customHeight="1" x14ac:dyDescent="0.15">
      <c r="B136" s="25">
        <v>2021</v>
      </c>
      <c r="C136" s="27">
        <v>1</v>
      </c>
      <c r="D136" s="27" t="s">
        <v>14</v>
      </c>
      <c r="E136" s="15" t="s">
        <v>785</v>
      </c>
      <c r="F136" s="57" t="s">
        <v>748</v>
      </c>
      <c r="G136" s="36" t="s">
        <v>16</v>
      </c>
      <c r="H136" s="58" t="s">
        <v>62</v>
      </c>
      <c r="I136" s="76">
        <v>191751000</v>
      </c>
      <c r="J136" s="29">
        <v>349550000</v>
      </c>
      <c r="K136" s="29"/>
      <c r="L136" s="70">
        <v>541301000</v>
      </c>
      <c r="M136" s="76">
        <v>191751000</v>
      </c>
      <c r="N136" s="29">
        <v>541301000</v>
      </c>
      <c r="O136" s="71"/>
      <c r="P136" s="75" t="s">
        <v>781</v>
      </c>
      <c r="Q136" s="47" t="s">
        <v>782</v>
      </c>
      <c r="R136" s="68" t="s">
        <v>783</v>
      </c>
      <c r="S136" s="48" t="s">
        <v>24</v>
      </c>
      <c r="T136" s="42"/>
      <c r="U136" s="54"/>
    </row>
    <row r="137" spans="2:21" ht="20.25" customHeight="1" x14ac:dyDescent="0.15">
      <c r="B137" s="25">
        <v>2021</v>
      </c>
      <c r="C137" s="27">
        <v>1</v>
      </c>
      <c r="D137" s="27" t="s">
        <v>14</v>
      </c>
      <c r="E137" s="15" t="s">
        <v>3097</v>
      </c>
      <c r="F137" s="57" t="s">
        <v>2931</v>
      </c>
      <c r="G137" s="36" t="s">
        <v>37</v>
      </c>
      <c r="H137" s="58" t="s">
        <v>63</v>
      </c>
      <c r="I137" s="76">
        <v>180000000</v>
      </c>
      <c r="J137" s="29">
        <v>310000000</v>
      </c>
      <c r="K137" s="29">
        <v>0</v>
      </c>
      <c r="L137" s="70">
        <v>490000000</v>
      </c>
      <c r="M137" s="76">
        <v>250000000</v>
      </c>
      <c r="N137" s="29">
        <v>343000000</v>
      </c>
      <c r="O137" s="71"/>
      <c r="P137" s="75" t="s">
        <v>3090</v>
      </c>
      <c r="Q137" s="47" t="s">
        <v>3095</v>
      </c>
      <c r="R137" s="68" t="s">
        <v>3096</v>
      </c>
      <c r="S137" s="48" t="s">
        <v>24</v>
      </c>
      <c r="T137" s="42"/>
      <c r="U137" s="54"/>
    </row>
    <row r="138" spans="2:21" ht="20.25" customHeight="1" x14ac:dyDescent="0.15">
      <c r="B138" s="25">
        <v>2021</v>
      </c>
      <c r="C138" s="27">
        <v>1</v>
      </c>
      <c r="D138" s="27" t="s">
        <v>14</v>
      </c>
      <c r="E138" s="15" t="s">
        <v>5370</v>
      </c>
      <c r="F138" s="57" t="s">
        <v>3757</v>
      </c>
      <c r="G138" s="36" t="s">
        <v>39</v>
      </c>
      <c r="H138" s="58" t="s">
        <v>63</v>
      </c>
      <c r="I138" s="76">
        <v>177160000</v>
      </c>
      <c r="J138" s="29">
        <v>0</v>
      </c>
      <c r="K138" s="29">
        <v>0</v>
      </c>
      <c r="L138" s="70">
        <v>177160000</v>
      </c>
      <c r="M138" s="76">
        <v>0</v>
      </c>
      <c r="N138" s="29">
        <v>0</v>
      </c>
      <c r="O138" s="71"/>
      <c r="P138" s="75" t="s">
        <v>5371</v>
      </c>
      <c r="Q138" s="47" t="s">
        <v>5372</v>
      </c>
      <c r="R138" s="68" t="s">
        <v>5373</v>
      </c>
      <c r="S138" s="48" t="s">
        <v>24</v>
      </c>
      <c r="T138" s="42"/>
      <c r="U138" s="54"/>
    </row>
    <row r="139" spans="2:21" ht="20.25" customHeight="1" x14ac:dyDescent="0.15">
      <c r="B139" s="25">
        <v>2021</v>
      </c>
      <c r="C139" s="27">
        <v>1</v>
      </c>
      <c r="D139" s="27" t="s">
        <v>14</v>
      </c>
      <c r="E139" s="15" t="s">
        <v>3803</v>
      </c>
      <c r="F139" s="57" t="s">
        <v>3757</v>
      </c>
      <c r="G139" s="36" t="s">
        <v>37</v>
      </c>
      <c r="H139" s="58" t="s">
        <v>62</v>
      </c>
      <c r="I139" s="76">
        <v>167000000</v>
      </c>
      <c r="J139" s="29"/>
      <c r="K139" s="29"/>
      <c r="L139" s="70">
        <v>167000000</v>
      </c>
      <c r="M139" s="76">
        <v>116900000</v>
      </c>
      <c r="N139" s="29">
        <v>167000000</v>
      </c>
      <c r="O139" s="71"/>
      <c r="P139" s="75" t="s">
        <v>3799</v>
      </c>
      <c r="Q139" s="47" t="s">
        <v>3804</v>
      </c>
      <c r="R139" s="68" t="s">
        <v>3805</v>
      </c>
      <c r="S139" s="48" t="s">
        <v>24</v>
      </c>
      <c r="T139" s="42"/>
      <c r="U139" s="54"/>
    </row>
    <row r="140" spans="2:21" ht="20.25" customHeight="1" x14ac:dyDescent="0.15">
      <c r="B140" s="25">
        <v>2021</v>
      </c>
      <c r="C140" s="27">
        <v>1</v>
      </c>
      <c r="D140" s="27" t="s">
        <v>14</v>
      </c>
      <c r="E140" s="15" t="s">
        <v>1549</v>
      </c>
      <c r="F140" s="57" t="s">
        <v>1415</v>
      </c>
      <c r="G140" s="36" t="s">
        <v>39</v>
      </c>
      <c r="H140" s="58" t="s">
        <v>63</v>
      </c>
      <c r="I140" s="76">
        <v>165000000</v>
      </c>
      <c r="J140" s="29"/>
      <c r="K140" s="29"/>
      <c r="L140" s="70">
        <v>165000000</v>
      </c>
      <c r="M140" s="76">
        <v>40000000</v>
      </c>
      <c r="N140" s="29">
        <v>40000000</v>
      </c>
      <c r="O140" s="71"/>
      <c r="P140" s="75" t="s">
        <v>1538</v>
      </c>
      <c r="Q140" s="47" t="s">
        <v>1546</v>
      </c>
      <c r="R140" s="68" t="s">
        <v>1547</v>
      </c>
      <c r="S140" s="48" t="s">
        <v>751</v>
      </c>
      <c r="T140" s="42"/>
      <c r="U140" s="54"/>
    </row>
    <row r="141" spans="2:21" ht="20.25" customHeight="1" x14ac:dyDescent="0.15">
      <c r="B141" s="25">
        <v>2021</v>
      </c>
      <c r="C141" s="27">
        <v>1</v>
      </c>
      <c r="D141" s="27" t="s">
        <v>14</v>
      </c>
      <c r="E141" s="15" t="s">
        <v>5374</v>
      </c>
      <c r="F141" s="57" t="s">
        <v>2931</v>
      </c>
      <c r="G141" s="36" t="s">
        <v>38</v>
      </c>
      <c r="H141" s="58" t="s">
        <v>63</v>
      </c>
      <c r="I141" s="76">
        <v>161612000</v>
      </c>
      <c r="J141" s="29">
        <v>69496000</v>
      </c>
      <c r="K141" s="29">
        <v>0</v>
      </c>
      <c r="L141" s="70">
        <v>231108000</v>
      </c>
      <c r="M141" s="76">
        <v>231108000</v>
      </c>
      <c r="N141" s="29">
        <v>231108000</v>
      </c>
      <c r="O141" s="71">
        <v>0</v>
      </c>
      <c r="P141" s="75" t="s">
        <v>3042</v>
      </c>
      <c r="Q141" s="47" t="s">
        <v>3049</v>
      </c>
      <c r="R141" s="68" t="s">
        <v>3050</v>
      </c>
      <c r="S141" s="48" t="s">
        <v>24</v>
      </c>
      <c r="T141" s="42"/>
      <c r="U141" s="54"/>
    </row>
    <row r="142" spans="2:21" ht="20.25" customHeight="1" x14ac:dyDescent="0.15">
      <c r="B142" s="25">
        <v>2021</v>
      </c>
      <c r="C142" s="27">
        <v>1</v>
      </c>
      <c r="D142" s="27" t="s">
        <v>14</v>
      </c>
      <c r="E142" s="15" t="s">
        <v>2219</v>
      </c>
      <c r="F142" s="57" t="s">
        <v>2175</v>
      </c>
      <c r="G142" s="36" t="s">
        <v>17</v>
      </c>
      <c r="H142" s="58" t="s">
        <v>63</v>
      </c>
      <c r="I142" s="76">
        <v>160618000</v>
      </c>
      <c r="J142" s="29">
        <v>0</v>
      </c>
      <c r="K142" s="29">
        <v>0</v>
      </c>
      <c r="L142" s="70">
        <f>SUM(I142:K142)</f>
        <v>160618000</v>
      </c>
      <c r="M142" s="76">
        <f>+I142</f>
        <v>160618000</v>
      </c>
      <c r="N142" s="29">
        <f>+(160618000-36588135)*0.7</f>
        <v>86820905.5</v>
      </c>
      <c r="O142" s="71"/>
      <c r="P142" s="75" t="s">
        <v>5131</v>
      </c>
      <c r="Q142" s="47" t="s">
        <v>2220</v>
      </c>
      <c r="R142" s="68" t="s">
        <v>2221</v>
      </c>
      <c r="S142" s="48" t="s">
        <v>24</v>
      </c>
      <c r="T142" s="42"/>
      <c r="U142" s="54"/>
    </row>
    <row r="143" spans="2:21" ht="20.25" customHeight="1" x14ac:dyDescent="0.15">
      <c r="B143" s="25">
        <v>2021</v>
      </c>
      <c r="C143" s="27">
        <v>1</v>
      </c>
      <c r="D143" s="27" t="s">
        <v>14</v>
      </c>
      <c r="E143" s="15" t="s">
        <v>1545</v>
      </c>
      <c r="F143" s="57" t="s">
        <v>1415</v>
      </c>
      <c r="G143" s="36" t="s">
        <v>16</v>
      </c>
      <c r="H143" s="58" t="s">
        <v>63</v>
      </c>
      <c r="I143" s="76">
        <v>157498000</v>
      </c>
      <c r="J143" s="29">
        <v>83702000</v>
      </c>
      <c r="K143" s="29">
        <v>30000000</v>
      </c>
      <c r="L143" s="70">
        <f>I143+J143+K143</f>
        <v>271200000</v>
      </c>
      <c r="M143" s="76">
        <v>157498000</v>
      </c>
      <c r="N143" s="29">
        <v>83702000</v>
      </c>
      <c r="O143" s="71"/>
      <c r="P143" s="75" t="s">
        <v>1538</v>
      </c>
      <c r="Q143" s="47" t="s">
        <v>1543</v>
      </c>
      <c r="R143" s="68" t="s">
        <v>1544</v>
      </c>
      <c r="S143" s="48" t="s">
        <v>751</v>
      </c>
      <c r="T143" s="42"/>
      <c r="U143" s="54"/>
    </row>
    <row r="144" spans="2:21" ht="20.25" customHeight="1" x14ac:dyDescent="0.15">
      <c r="B144" s="25">
        <v>2021</v>
      </c>
      <c r="C144" s="27">
        <v>1</v>
      </c>
      <c r="D144" s="27" t="s">
        <v>14</v>
      </c>
      <c r="E144" s="15" t="s">
        <v>1449</v>
      </c>
      <c r="F144" s="57" t="s">
        <v>1415</v>
      </c>
      <c r="G144" s="36" t="s">
        <v>38</v>
      </c>
      <c r="H144" s="58" t="s">
        <v>63</v>
      </c>
      <c r="I144" s="76">
        <v>154649000</v>
      </c>
      <c r="J144" s="29">
        <v>55244000</v>
      </c>
      <c r="K144" s="29"/>
      <c r="L144" s="70">
        <v>209893000</v>
      </c>
      <c r="M144" s="76">
        <v>154649000</v>
      </c>
      <c r="N144" s="29"/>
      <c r="O144" s="71"/>
      <c r="P144" s="75" t="s">
        <v>1446</v>
      </c>
      <c r="Q144" s="47" t="s">
        <v>1447</v>
      </c>
      <c r="R144" s="68" t="s">
        <v>1448</v>
      </c>
      <c r="S144" s="48" t="s">
        <v>24</v>
      </c>
      <c r="T144" s="42"/>
      <c r="U144" s="54"/>
    </row>
    <row r="145" spans="2:21" ht="20.25" customHeight="1" x14ac:dyDescent="0.15">
      <c r="B145" s="25">
        <v>2021</v>
      </c>
      <c r="C145" s="27">
        <v>1</v>
      </c>
      <c r="D145" s="27" t="s">
        <v>14</v>
      </c>
      <c r="E145" s="15" t="s">
        <v>5375</v>
      </c>
      <c r="F145" s="57" t="s">
        <v>3757</v>
      </c>
      <c r="G145" s="36" t="s">
        <v>37</v>
      </c>
      <c r="H145" s="58" t="s">
        <v>63</v>
      </c>
      <c r="I145" s="76">
        <v>154209000</v>
      </c>
      <c r="J145" s="29">
        <v>187968000</v>
      </c>
      <c r="K145" s="29">
        <v>0</v>
      </c>
      <c r="L145" s="70">
        <v>342177000</v>
      </c>
      <c r="M145" s="76">
        <v>0</v>
      </c>
      <c r="N145" s="29">
        <v>0</v>
      </c>
      <c r="O145" s="71"/>
      <c r="P145" s="75" t="s">
        <v>5371</v>
      </c>
      <c r="Q145" s="47" t="s">
        <v>5372</v>
      </c>
      <c r="R145" s="68" t="s">
        <v>5376</v>
      </c>
      <c r="S145" s="48" t="s">
        <v>24</v>
      </c>
      <c r="T145" s="42"/>
      <c r="U145" s="54"/>
    </row>
    <row r="146" spans="2:21" ht="20.25" customHeight="1" x14ac:dyDescent="0.15">
      <c r="B146" s="25">
        <v>2021</v>
      </c>
      <c r="C146" s="27">
        <v>1</v>
      </c>
      <c r="D146" s="27" t="s">
        <v>14</v>
      </c>
      <c r="E146" s="15" t="s">
        <v>2207</v>
      </c>
      <c r="F146" s="57" t="s">
        <v>2182</v>
      </c>
      <c r="G146" s="36" t="s">
        <v>16</v>
      </c>
      <c r="H146" s="58" t="s">
        <v>63</v>
      </c>
      <c r="I146" s="76">
        <v>150095000</v>
      </c>
      <c r="J146" s="29">
        <v>232155000</v>
      </c>
      <c r="K146" s="29">
        <v>0</v>
      </c>
      <c r="L146" s="70">
        <f>I146+J146+K146</f>
        <v>382250000</v>
      </c>
      <c r="M146" s="76">
        <v>470000000</v>
      </c>
      <c r="N146" s="29">
        <f>M146</f>
        <v>470000000</v>
      </c>
      <c r="O146" s="71"/>
      <c r="P146" s="75" t="s">
        <v>2198</v>
      </c>
      <c r="Q146" s="47" t="s">
        <v>2205</v>
      </c>
      <c r="R146" s="68" t="s">
        <v>2206</v>
      </c>
      <c r="S146" s="48" t="s">
        <v>24</v>
      </c>
      <c r="T146" s="42"/>
      <c r="U146" s="54"/>
    </row>
    <row r="147" spans="2:21" ht="20.25" customHeight="1" x14ac:dyDescent="0.15">
      <c r="B147" s="25">
        <v>2021</v>
      </c>
      <c r="C147" s="27">
        <v>1</v>
      </c>
      <c r="D147" s="27" t="s">
        <v>14</v>
      </c>
      <c r="E147" s="15" t="s">
        <v>3886</v>
      </c>
      <c r="F147" s="57" t="s">
        <v>3757</v>
      </c>
      <c r="G147" s="36" t="s">
        <v>37</v>
      </c>
      <c r="H147" s="58" t="s">
        <v>63</v>
      </c>
      <c r="I147" s="76">
        <v>144300000</v>
      </c>
      <c r="J147" s="29">
        <v>46820000</v>
      </c>
      <c r="K147" s="29"/>
      <c r="L147" s="70">
        <v>191120000</v>
      </c>
      <c r="M147" s="76">
        <v>144300000</v>
      </c>
      <c r="N147" s="29">
        <v>24000000</v>
      </c>
      <c r="O147" s="71"/>
      <c r="P147" s="75" t="s">
        <v>3880</v>
      </c>
      <c r="Q147" s="47" t="s">
        <v>3884</v>
      </c>
      <c r="R147" s="68" t="s">
        <v>3885</v>
      </c>
      <c r="S147" s="48" t="s">
        <v>24</v>
      </c>
      <c r="T147" s="42"/>
      <c r="U147" s="54"/>
    </row>
    <row r="148" spans="2:21" ht="20.25" customHeight="1" x14ac:dyDescent="0.15">
      <c r="B148" s="25">
        <v>2021</v>
      </c>
      <c r="C148" s="27">
        <v>1</v>
      </c>
      <c r="D148" s="27" t="s">
        <v>14</v>
      </c>
      <c r="E148" s="15" t="s">
        <v>2310</v>
      </c>
      <c r="F148" s="57" t="s">
        <v>2182</v>
      </c>
      <c r="G148" s="36" t="s">
        <v>197</v>
      </c>
      <c r="H148" s="58" t="s">
        <v>63</v>
      </c>
      <c r="I148" s="76">
        <v>141402000</v>
      </c>
      <c r="J148" s="29">
        <v>124300000</v>
      </c>
      <c r="K148" s="29">
        <v>47294000</v>
      </c>
      <c r="L148" s="70">
        <f>SUM(I148:K148)</f>
        <v>312996000</v>
      </c>
      <c r="M148" s="76">
        <f>I148</f>
        <v>141402000</v>
      </c>
      <c r="N148" s="29">
        <f>L148</f>
        <v>312996000</v>
      </c>
      <c r="O148" s="71"/>
      <c r="P148" s="75" t="s">
        <v>2303</v>
      </c>
      <c r="Q148" s="47" t="s">
        <v>2304</v>
      </c>
      <c r="R148" s="68" t="s">
        <v>2305</v>
      </c>
      <c r="S148" s="48" t="s">
        <v>24</v>
      </c>
      <c r="T148" s="42"/>
      <c r="U148" s="54"/>
    </row>
    <row r="149" spans="2:21" ht="20.25" customHeight="1" x14ac:dyDescent="0.15">
      <c r="B149" s="25">
        <v>2021</v>
      </c>
      <c r="C149" s="27">
        <v>1</v>
      </c>
      <c r="D149" s="27" t="s">
        <v>14</v>
      </c>
      <c r="E149" s="15" t="s">
        <v>2375</v>
      </c>
      <c r="F149" s="57" t="s">
        <v>2182</v>
      </c>
      <c r="G149" s="36" t="s">
        <v>16</v>
      </c>
      <c r="H149" s="58" t="s">
        <v>63</v>
      </c>
      <c r="I149" s="76">
        <v>137328000</v>
      </c>
      <c r="J149" s="29">
        <v>53026000</v>
      </c>
      <c r="K149" s="29">
        <v>0</v>
      </c>
      <c r="L149" s="70">
        <v>190354000</v>
      </c>
      <c r="M149" s="76">
        <v>137328000</v>
      </c>
      <c r="N149" s="29">
        <v>167421000</v>
      </c>
      <c r="O149" s="71"/>
      <c r="P149" s="75" t="s">
        <v>2359</v>
      </c>
      <c r="Q149" s="47" t="s">
        <v>2371</v>
      </c>
      <c r="R149" s="68" t="s">
        <v>2372</v>
      </c>
      <c r="S149" s="48" t="s">
        <v>24</v>
      </c>
      <c r="T149" s="42"/>
      <c r="U149" s="54"/>
    </row>
    <row r="150" spans="2:21" ht="20.25" customHeight="1" x14ac:dyDescent="0.15">
      <c r="B150" s="25">
        <v>2021</v>
      </c>
      <c r="C150" s="27">
        <v>1</v>
      </c>
      <c r="D150" s="27" t="s">
        <v>14</v>
      </c>
      <c r="E150" s="15" t="s">
        <v>5377</v>
      </c>
      <c r="F150" s="57" t="s">
        <v>2182</v>
      </c>
      <c r="G150" s="36" t="s">
        <v>197</v>
      </c>
      <c r="H150" s="58" t="s">
        <v>63</v>
      </c>
      <c r="I150" s="76">
        <v>131938000</v>
      </c>
      <c r="J150" s="29">
        <v>137280000</v>
      </c>
      <c r="K150" s="29">
        <v>32316000</v>
      </c>
      <c r="L150" s="70">
        <f>SUM(I150:K150)</f>
        <v>301534000</v>
      </c>
      <c r="M150" s="76">
        <f>I150</f>
        <v>131938000</v>
      </c>
      <c r="N150" s="29">
        <f>L150</f>
        <v>301534000</v>
      </c>
      <c r="O150" s="71"/>
      <c r="P150" s="75" t="s">
        <v>5378</v>
      </c>
      <c r="Q150" s="47" t="s">
        <v>5379</v>
      </c>
      <c r="R150" s="68" t="s">
        <v>5380</v>
      </c>
      <c r="S150" s="48" t="s">
        <v>751</v>
      </c>
      <c r="T150" s="42"/>
      <c r="U150" s="54"/>
    </row>
    <row r="151" spans="2:21" ht="20.25" customHeight="1" x14ac:dyDescent="0.15">
      <c r="B151" s="25">
        <v>2021</v>
      </c>
      <c r="C151" s="27">
        <v>1</v>
      </c>
      <c r="D151" s="27" t="s">
        <v>14</v>
      </c>
      <c r="E151" s="15" t="s">
        <v>4272</v>
      </c>
      <c r="F151" s="57" t="s">
        <v>800</v>
      </c>
      <c r="G151" s="36" t="s">
        <v>16</v>
      </c>
      <c r="H151" s="58" t="s">
        <v>62</v>
      </c>
      <c r="I151" s="76">
        <v>131651000</v>
      </c>
      <c r="J151" s="29">
        <v>29023000</v>
      </c>
      <c r="K151" s="29">
        <v>0</v>
      </c>
      <c r="L151" s="70">
        <v>160674000</v>
      </c>
      <c r="M151" s="76">
        <v>0</v>
      </c>
      <c r="N151" s="29">
        <v>0</v>
      </c>
      <c r="O151" s="71"/>
      <c r="P151" s="75" t="s">
        <v>4273</v>
      </c>
      <c r="Q151" s="47" t="s">
        <v>4274</v>
      </c>
      <c r="R151" s="68" t="s">
        <v>4275</v>
      </c>
      <c r="S151" s="48" t="s">
        <v>24</v>
      </c>
      <c r="T151" s="42"/>
      <c r="U151" s="54"/>
    </row>
    <row r="152" spans="2:21" ht="20.25" customHeight="1" x14ac:dyDescent="0.15">
      <c r="B152" s="25">
        <v>2021</v>
      </c>
      <c r="C152" s="27">
        <v>1</v>
      </c>
      <c r="D152" s="27" t="s">
        <v>14</v>
      </c>
      <c r="E152" s="15" t="s">
        <v>940</v>
      </c>
      <c r="F152" s="57" t="s">
        <v>748</v>
      </c>
      <c r="G152" s="36" t="s">
        <v>37</v>
      </c>
      <c r="H152" s="58" t="s">
        <v>63</v>
      </c>
      <c r="I152" s="76">
        <v>130042000</v>
      </c>
      <c r="J152" s="29">
        <v>58336000</v>
      </c>
      <c r="K152" s="29">
        <v>0</v>
      </c>
      <c r="L152" s="70">
        <v>188378000</v>
      </c>
      <c r="M152" s="76">
        <v>130042000</v>
      </c>
      <c r="N152" s="29">
        <v>0</v>
      </c>
      <c r="O152" s="71"/>
      <c r="P152" s="75" t="s">
        <v>941</v>
      </c>
      <c r="Q152" s="47" t="s">
        <v>942</v>
      </c>
      <c r="R152" s="68" t="s">
        <v>943</v>
      </c>
      <c r="S152" s="48" t="s">
        <v>24</v>
      </c>
      <c r="T152" s="42"/>
      <c r="U152" s="54"/>
    </row>
    <row r="153" spans="2:21" ht="20.25" customHeight="1" x14ac:dyDescent="0.15">
      <c r="B153" s="25">
        <v>2021</v>
      </c>
      <c r="C153" s="27">
        <v>1</v>
      </c>
      <c r="D153" s="27" t="s">
        <v>14</v>
      </c>
      <c r="E153" s="15" t="s">
        <v>5381</v>
      </c>
      <c r="F153" s="57" t="s">
        <v>1415</v>
      </c>
      <c r="G153" s="36" t="s">
        <v>38</v>
      </c>
      <c r="H153" s="58" t="s">
        <v>63</v>
      </c>
      <c r="I153" s="76">
        <v>122208000</v>
      </c>
      <c r="J153" s="29"/>
      <c r="K153" s="29"/>
      <c r="L153" s="70">
        <v>122208000</v>
      </c>
      <c r="M153" s="76">
        <v>122208000</v>
      </c>
      <c r="N153" s="29">
        <v>122208000</v>
      </c>
      <c r="O153" s="71"/>
      <c r="P153" s="75" t="s">
        <v>1461</v>
      </c>
      <c r="Q153" s="47" t="s">
        <v>1462</v>
      </c>
      <c r="R153" s="68" t="s">
        <v>1463</v>
      </c>
      <c r="S153" s="48" t="s">
        <v>24</v>
      </c>
      <c r="T153" s="42"/>
      <c r="U153" s="54"/>
    </row>
    <row r="154" spans="2:21" ht="20.25" customHeight="1" x14ac:dyDescent="0.15">
      <c r="B154" s="25">
        <v>2021</v>
      </c>
      <c r="C154" s="27">
        <v>1</v>
      </c>
      <c r="D154" s="27" t="s">
        <v>14</v>
      </c>
      <c r="E154" s="15" t="s">
        <v>382</v>
      </c>
      <c r="F154" s="57" t="s">
        <v>230</v>
      </c>
      <c r="G154" s="36" t="s">
        <v>84</v>
      </c>
      <c r="H154" s="58" t="s">
        <v>62</v>
      </c>
      <c r="I154" s="76">
        <v>121310000</v>
      </c>
      <c r="J154" s="29"/>
      <c r="K154" s="29"/>
      <c r="L154" s="70">
        <v>121310000</v>
      </c>
      <c r="M154" s="76">
        <v>0</v>
      </c>
      <c r="N154" s="29">
        <v>121310000</v>
      </c>
      <c r="O154" s="71"/>
      <c r="P154" s="75" t="s">
        <v>375</v>
      </c>
      <c r="Q154" s="47" t="s">
        <v>380</v>
      </c>
      <c r="R154" s="68" t="s">
        <v>383</v>
      </c>
      <c r="S154" s="48" t="s">
        <v>24</v>
      </c>
      <c r="T154" s="42"/>
      <c r="U154" s="54"/>
    </row>
    <row r="155" spans="2:21" ht="20.25" customHeight="1" x14ac:dyDescent="0.15">
      <c r="B155" s="25">
        <v>2021</v>
      </c>
      <c r="C155" s="27">
        <v>1</v>
      </c>
      <c r="D155" s="27" t="s">
        <v>14</v>
      </c>
      <c r="E155" s="15" t="s">
        <v>926</v>
      </c>
      <c r="F155" s="57" t="s">
        <v>748</v>
      </c>
      <c r="G155" s="36" t="s">
        <v>37</v>
      </c>
      <c r="H155" s="58" t="s">
        <v>63</v>
      </c>
      <c r="I155" s="76">
        <v>111100850</v>
      </c>
      <c r="J155" s="29">
        <v>327168000</v>
      </c>
      <c r="K155" s="29">
        <v>0</v>
      </c>
      <c r="L155" s="70">
        <v>438268850</v>
      </c>
      <c r="M155" s="76">
        <v>56397000</v>
      </c>
      <c r="N155" s="29">
        <v>0</v>
      </c>
      <c r="O155" s="71"/>
      <c r="P155" s="75" t="s">
        <v>927</v>
      </c>
      <c r="Q155" s="47" t="s">
        <v>928</v>
      </c>
      <c r="R155" s="68" t="s">
        <v>929</v>
      </c>
      <c r="S155" s="48" t="s">
        <v>24</v>
      </c>
      <c r="T155" s="42"/>
      <c r="U155" s="54"/>
    </row>
    <row r="156" spans="2:21" ht="20.25" customHeight="1" x14ac:dyDescent="0.15">
      <c r="B156" s="25">
        <v>2021</v>
      </c>
      <c r="C156" s="27">
        <v>1</v>
      </c>
      <c r="D156" s="27" t="s">
        <v>14</v>
      </c>
      <c r="E156" s="15" t="s">
        <v>2425</v>
      </c>
      <c r="F156" s="57" t="s">
        <v>2182</v>
      </c>
      <c r="G156" s="36" t="s">
        <v>37</v>
      </c>
      <c r="H156" s="58" t="s">
        <v>62</v>
      </c>
      <c r="I156" s="76">
        <v>110616000</v>
      </c>
      <c r="J156" s="29">
        <v>74382000</v>
      </c>
      <c r="K156" s="29"/>
      <c r="L156" s="70">
        <v>184998000</v>
      </c>
      <c r="M156" s="76">
        <v>7043000</v>
      </c>
      <c r="N156" s="29">
        <v>184998000</v>
      </c>
      <c r="O156" s="71"/>
      <c r="P156" s="75" t="s">
        <v>2426</v>
      </c>
      <c r="Q156" s="47" t="s">
        <v>2427</v>
      </c>
      <c r="R156" s="68" t="s">
        <v>2428</v>
      </c>
      <c r="S156" s="48" t="s">
        <v>24</v>
      </c>
      <c r="T156" s="42"/>
      <c r="U156" s="54"/>
    </row>
    <row r="157" spans="2:21" ht="20.25" customHeight="1" x14ac:dyDescent="0.15">
      <c r="B157" s="25">
        <v>2021</v>
      </c>
      <c r="C157" s="27">
        <v>1</v>
      </c>
      <c r="D157" s="27" t="s">
        <v>14</v>
      </c>
      <c r="E157" s="15" t="s">
        <v>5382</v>
      </c>
      <c r="F157" s="57" t="s">
        <v>2182</v>
      </c>
      <c r="G157" s="36" t="s">
        <v>16</v>
      </c>
      <c r="H157" s="58" t="s">
        <v>63</v>
      </c>
      <c r="I157" s="76">
        <v>110477000</v>
      </c>
      <c r="J157" s="29">
        <v>40056000</v>
      </c>
      <c r="K157" s="29">
        <v>0</v>
      </c>
      <c r="L157" s="70">
        <v>150533000</v>
      </c>
      <c r="M157" s="76">
        <v>110477000</v>
      </c>
      <c r="N157" s="29">
        <v>124195000</v>
      </c>
      <c r="O157" s="71"/>
      <c r="P157" s="75" t="s">
        <v>5383</v>
      </c>
      <c r="Q157" s="47" t="s">
        <v>5384</v>
      </c>
      <c r="R157" s="68" t="s">
        <v>5385</v>
      </c>
      <c r="S157" s="48" t="s">
        <v>24</v>
      </c>
      <c r="T157" s="42"/>
      <c r="U157" s="54"/>
    </row>
    <row r="158" spans="2:21" ht="20.25" customHeight="1" x14ac:dyDescent="0.15">
      <c r="B158" s="25">
        <v>2021</v>
      </c>
      <c r="C158" s="27">
        <v>1</v>
      </c>
      <c r="D158" s="27" t="s">
        <v>14</v>
      </c>
      <c r="E158" s="15" t="s">
        <v>3051</v>
      </c>
      <c r="F158" s="57" t="s">
        <v>2931</v>
      </c>
      <c r="G158" s="36" t="s">
        <v>39</v>
      </c>
      <c r="H158" s="58" t="s">
        <v>63</v>
      </c>
      <c r="I158" s="76">
        <v>105776000</v>
      </c>
      <c r="J158" s="29">
        <v>0</v>
      </c>
      <c r="K158" s="29">
        <v>0</v>
      </c>
      <c r="L158" s="70">
        <v>105776000</v>
      </c>
      <c r="M158" s="76">
        <v>105776000</v>
      </c>
      <c r="N158" s="29">
        <v>105776000</v>
      </c>
      <c r="O158" s="71">
        <v>0</v>
      </c>
      <c r="P158" s="75" t="s">
        <v>3042</v>
      </c>
      <c r="Q158" s="47" t="s">
        <v>3049</v>
      </c>
      <c r="R158" s="68" t="s">
        <v>3050</v>
      </c>
      <c r="S158" s="48" t="s">
        <v>24</v>
      </c>
      <c r="T158" s="42"/>
      <c r="U158" s="54"/>
    </row>
    <row r="159" spans="2:21" ht="20.25" customHeight="1" x14ac:dyDescent="0.15">
      <c r="B159" s="25">
        <v>2021</v>
      </c>
      <c r="C159" s="27">
        <v>1</v>
      </c>
      <c r="D159" s="27" t="s">
        <v>14</v>
      </c>
      <c r="E159" s="15" t="s">
        <v>3761</v>
      </c>
      <c r="F159" s="57" t="s">
        <v>3757</v>
      </c>
      <c r="G159" s="36" t="s">
        <v>16</v>
      </c>
      <c r="H159" s="58" t="s">
        <v>62</v>
      </c>
      <c r="I159" s="76">
        <v>100000000</v>
      </c>
      <c r="J159" s="29">
        <v>140000000</v>
      </c>
      <c r="K159" s="29">
        <v>0</v>
      </c>
      <c r="L159" s="70">
        <v>240000000</v>
      </c>
      <c r="M159" s="76"/>
      <c r="N159" s="29"/>
      <c r="O159" s="71"/>
      <c r="P159" s="75" t="s">
        <v>3762</v>
      </c>
      <c r="Q159" s="47" t="s">
        <v>3763</v>
      </c>
      <c r="R159" s="68" t="s">
        <v>3764</v>
      </c>
      <c r="S159" s="48" t="s">
        <v>24</v>
      </c>
      <c r="T159" s="42"/>
      <c r="U159" s="54"/>
    </row>
    <row r="160" spans="2:21" ht="20.25" customHeight="1" x14ac:dyDescent="0.15">
      <c r="B160" s="25">
        <v>2021</v>
      </c>
      <c r="C160" s="27">
        <v>1</v>
      </c>
      <c r="D160" s="27" t="s">
        <v>14</v>
      </c>
      <c r="E160" s="15" t="s">
        <v>1434</v>
      </c>
      <c r="F160" s="57" t="s">
        <v>1415</v>
      </c>
      <c r="G160" s="36" t="s">
        <v>37</v>
      </c>
      <c r="H160" s="58" t="s">
        <v>63</v>
      </c>
      <c r="I160" s="76">
        <v>95403000</v>
      </c>
      <c r="J160" s="29">
        <v>39211000</v>
      </c>
      <c r="K160" s="29"/>
      <c r="L160" s="70">
        <v>134614000</v>
      </c>
      <c r="M160" s="76">
        <v>95403000</v>
      </c>
      <c r="N160" s="29">
        <v>95403000</v>
      </c>
      <c r="O160" s="71"/>
      <c r="P160" s="75" t="s">
        <v>1435</v>
      </c>
      <c r="Q160" s="47" t="s">
        <v>1436</v>
      </c>
      <c r="R160" s="68" t="s">
        <v>1437</v>
      </c>
      <c r="S160" s="48" t="s">
        <v>24</v>
      </c>
      <c r="T160" s="42"/>
      <c r="U160" s="54"/>
    </row>
    <row r="161" spans="2:21" ht="20.25" customHeight="1" x14ac:dyDescent="0.15">
      <c r="B161" s="25">
        <v>2021</v>
      </c>
      <c r="C161" s="27">
        <v>1</v>
      </c>
      <c r="D161" s="27" t="s">
        <v>14</v>
      </c>
      <c r="E161" s="15" t="s">
        <v>2306</v>
      </c>
      <c r="F161" s="57" t="s">
        <v>2182</v>
      </c>
      <c r="G161" s="36" t="s">
        <v>37</v>
      </c>
      <c r="H161" s="58" t="s">
        <v>63</v>
      </c>
      <c r="I161" s="76">
        <v>92708000</v>
      </c>
      <c r="J161" s="29">
        <v>0</v>
      </c>
      <c r="K161" s="29">
        <v>0</v>
      </c>
      <c r="L161" s="70">
        <f>SUM(I161:K161)</f>
        <v>92708000</v>
      </c>
      <c r="M161" s="76">
        <f>I161</f>
        <v>92708000</v>
      </c>
      <c r="N161" s="29">
        <f>L161</f>
        <v>92708000</v>
      </c>
      <c r="O161" s="71"/>
      <c r="P161" s="75" t="s">
        <v>2307</v>
      </c>
      <c r="Q161" s="47" t="s">
        <v>2308</v>
      </c>
      <c r="R161" s="68" t="s">
        <v>2309</v>
      </c>
      <c r="S161" s="48" t="s">
        <v>751</v>
      </c>
      <c r="T161" s="42"/>
      <c r="U161" s="54"/>
    </row>
    <row r="162" spans="2:21" ht="20.25" customHeight="1" x14ac:dyDescent="0.15">
      <c r="B162" s="25">
        <v>2021</v>
      </c>
      <c r="C162" s="27">
        <v>1</v>
      </c>
      <c r="D162" s="27" t="s">
        <v>14</v>
      </c>
      <c r="E162" s="15" t="s">
        <v>5386</v>
      </c>
      <c r="F162" s="57" t="s">
        <v>230</v>
      </c>
      <c r="G162" s="36" t="s">
        <v>84</v>
      </c>
      <c r="H162" s="58" t="s">
        <v>62</v>
      </c>
      <c r="I162" s="76">
        <v>91255000</v>
      </c>
      <c r="J162" s="29"/>
      <c r="K162" s="29"/>
      <c r="L162" s="70">
        <v>91255000</v>
      </c>
      <c r="M162" s="76">
        <v>0</v>
      </c>
      <c r="N162" s="29">
        <v>91255000</v>
      </c>
      <c r="O162" s="71"/>
      <c r="P162" s="75" t="s">
        <v>5387</v>
      </c>
      <c r="Q162" s="47" t="s">
        <v>5388</v>
      </c>
      <c r="R162" s="68" t="s">
        <v>5389</v>
      </c>
      <c r="S162" s="48" t="s">
        <v>24</v>
      </c>
      <c r="T162" s="42"/>
      <c r="U162" s="54"/>
    </row>
    <row r="163" spans="2:21" ht="20.25" customHeight="1" x14ac:dyDescent="0.15">
      <c r="B163" s="25">
        <v>2021</v>
      </c>
      <c r="C163" s="27">
        <v>1</v>
      </c>
      <c r="D163" s="27" t="s">
        <v>14</v>
      </c>
      <c r="E163" s="15" t="s">
        <v>1534</v>
      </c>
      <c r="F163" s="57" t="s">
        <v>1415</v>
      </c>
      <c r="G163" s="36" t="s">
        <v>38</v>
      </c>
      <c r="H163" s="58" t="s">
        <v>64</v>
      </c>
      <c r="I163" s="76">
        <v>87252000</v>
      </c>
      <c r="J163" s="29">
        <v>75525000</v>
      </c>
      <c r="K163" s="29"/>
      <c r="L163" s="70">
        <v>162777000</v>
      </c>
      <c r="M163" s="76">
        <v>87252000</v>
      </c>
      <c r="N163" s="29"/>
      <c r="O163" s="71"/>
      <c r="P163" s="75" t="s">
        <v>1530</v>
      </c>
      <c r="Q163" s="47" t="s">
        <v>1531</v>
      </c>
      <c r="R163" s="68" t="s">
        <v>1532</v>
      </c>
      <c r="S163" s="48" t="s">
        <v>24</v>
      </c>
      <c r="T163" s="42"/>
      <c r="U163" s="54" t="s">
        <v>94</v>
      </c>
    </row>
    <row r="164" spans="2:21" ht="20.25" customHeight="1" x14ac:dyDescent="0.15">
      <c r="B164" s="25">
        <v>2021</v>
      </c>
      <c r="C164" s="27">
        <v>1</v>
      </c>
      <c r="D164" s="27" t="s">
        <v>14</v>
      </c>
      <c r="E164" s="15" t="s">
        <v>2397</v>
      </c>
      <c r="F164" s="57" t="s">
        <v>2182</v>
      </c>
      <c r="G164" s="36" t="s">
        <v>39</v>
      </c>
      <c r="H164" s="58" t="s">
        <v>62</v>
      </c>
      <c r="I164" s="76">
        <v>86958000</v>
      </c>
      <c r="J164" s="29">
        <v>0</v>
      </c>
      <c r="K164" s="29">
        <v>0</v>
      </c>
      <c r="L164" s="70">
        <v>86958000</v>
      </c>
      <c r="M164" s="76">
        <v>86958000</v>
      </c>
      <c r="N164" s="29">
        <v>60870599.999999993</v>
      </c>
      <c r="O164" s="71"/>
      <c r="P164" s="75" t="s">
        <v>2392</v>
      </c>
      <c r="Q164" s="47" t="s">
        <v>2393</v>
      </c>
      <c r="R164" s="68" t="s">
        <v>2394</v>
      </c>
      <c r="S164" s="48" t="s">
        <v>24</v>
      </c>
      <c r="T164" s="42"/>
      <c r="U164" s="54" t="s">
        <v>94</v>
      </c>
    </row>
    <row r="165" spans="2:21" ht="20.25" customHeight="1" x14ac:dyDescent="0.15">
      <c r="B165" s="25">
        <v>2021</v>
      </c>
      <c r="C165" s="27">
        <v>1</v>
      </c>
      <c r="D165" s="27" t="s">
        <v>14</v>
      </c>
      <c r="E165" s="15" t="s">
        <v>5390</v>
      </c>
      <c r="F165" s="57" t="s">
        <v>3757</v>
      </c>
      <c r="G165" s="36" t="s">
        <v>37</v>
      </c>
      <c r="H165" s="58" t="s">
        <v>62</v>
      </c>
      <c r="I165" s="76">
        <v>81444000</v>
      </c>
      <c r="J165" s="29">
        <v>25594000</v>
      </c>
      <c r="K165" s="29">
        <v>0</v>
      </c>
      <c r="L165" s="70">
        <v>107038000</v>
      </c>
      <c r="M165" s="76">
        <v>62821000</v>
      </c>
      <c r="N165" s="29">
        <v>0</v>
      </c>
      <c r="O165" s="71"/>
      <c r="P165" s="75" t="s">
        <v>3968</v>
      </c>
      <c r="Q165" s="47" t="s">
        <v>3969</v>
      </c>
      <c r="R165" s="68" t="s">
        <v>3970</v>
      </c>
      <c r="S165" s="48" t="s">
        <v>24</v>
      </c>
      <c r="T165" s="42"/>
      <c r="U165" s="54"/>
    </row>
    <row r="166" spans="2:21" ht="20.25" customHeight="1" x14ac:dyDescent="0.15">
      <c r="B166" s="25">
        <v>2021</v>
      </c>
      <c r="C166" s="27">
        <v>1</v>
      </c>
      <c r="D166" s="27" t="s">
        <v>14</v>
      </c>
      <c r="E166" s="15" t="s">
        <v>2311</v>
      </c>
      <c r="F166" s="57" t="s">
        <v>2182</v>
      </c>
      <c r="G166" s="36" t="s">
        <v>37</v>
      </c>
      <c r="H166" s="58" t="s">
        <v>63</v>
      </c>
      <c r="I166" s="76">
        <v>71819000</v>
      </c>
      <c r="J166" s="29">
        <v>0</v>
      </c>
      <c r="K166" s="29">
        <v>0</v>
      </c>
      <c r="L166" s="70">
        <f>SUM(I166:K166)</f>
        <v>71819000</v>
      </c>
      <c r="M166" s="76">
        <f>I166</f>
        <v>71819000</v>
      </c>
      <c r="N166" s="29">
        <f>L166</f>
        <v>71819000</v>
      </c>
      <c r="O166" s="71"/>
      <c r="P166" s="75" t="s">
        <v>2307</v>
      </c>
      <c r="Q166" s="47" t="s">
        <v>2308</v>
      </c>
      <c r="R166" s="68" t="s">
        <v>2309</v>
      </c>
      <c r="S166" s="48" t="s">
        <v>24</v>
      </c>
      <c r="T166" s="42"/>
      <c r="U166" s="54"/>
    </row>
    <row r="167" spans="2:21" ht="20.25" customHeight="1" x14ac:dyDescent="0.15">
      <c r="B167" s="25">
        <v>2021</v>
      </c>
      <c r="C167" s="27">
        <v>1</v>
      </c>
      <c r="D167" s="27" t="s">
        <v>14</v>
      </c>
      <c r="E167" s="15" t="s">
        <v>2396</v>
      </c>
      <c r="F167" s="57" t="s">
        <v>2182</v>
      </c>
      <c r="G167" s="36" t="s">
        <v>38</v>
      </c>
      <c r="H167" s="58" t="s">
        <v>62</v>
      </c>
      <c r="I167" s="76">
        <v>71587000</v>
      </c>
      <c r="J167" s="29">
        <v>0</v>
      </c>
      <c r="K167" s="29">
        <v>0</v>
      </c>
      <c r="L167" s="70">
        <v>71587000</v>
      </c>
      <c r="M167" s="76">
        <v>71587000</v>
      </c>
      <c r="N167" s="29">
        <v>50110900</v>
      </c>
      <c r="O167" s="71"/>
      <c r="P167" s="75" t="s">
        <v>2392</v>
      </c>
      <c r="Q167" s="47" t="s">
        <v>2393</v>
      </c>
      <c r="R167" s="68" t="s">
        <v>2394</v>
      </c>
      <c r="S167" s="48" t="s">
        <v>24</v>
      </c>
      <c r="T167" s="42"/>
      <c r="U167" s="54" t="s">
        <v>94</v>
      </c>
    </row>
    <row r="168" spans="2:21" ht="20.25" customHeight="1" x14ac:dyDescent="0.15">
      <c r="B168" s="25">
        <v>2021</v>
      </c>
      <c r="C168" s="27">
        <v>1</v>
      </c>
      <c r="D168" s="27" t="s">
        <v>14</v>
      </c>
      <c r="E168" s="15" t="s">
        <v>2312</v>
      </c>
      <c r="F168" s="57" t="s">
        <v>2182</v>
      </c>
      <c r="G168" s="36" t="s">
        <v>37</v>
      </c>
      <c r="H168" s="58" t="s">
        <v>63</v>
      </c>
      <c r="I168" s="76">
        <v>69168000</v>
      </c>
      <c r="J168" s="29">
        <v>0</v>
      </c>
      <c r="K168" s="29">
        <v>0</v>
      </c>
      <c r="L168" s="70">
        <f>SUM(I168:K168)</f>
        <v>69168000</v>
      </c>
      <c r="M168" s="76">
        <f>I168</f>
        <v>69168000</v>
      </c>
      <c r="N168" s="29">
        <f>L168</f>
        <v>69168000</v>
      </c>
      <c r="O168" s="71"/>
      <c r="P168" s="75" t="s">
        <v>2307</v>
      </c>
      <c r="Q168" s="47" t="s">
        <v>2313</v>
      </c>
      <c r="R168" s="68" t="s">
        <v>2314</v>
      </c>
      <c r="S168" s="48" t="s">
        <v>24</v>
      </c>
      <c r="T168" s="42"/>
      <c r="U168" s="54"/>
    </row>
    <row r="169" spans="2:21" ht="20.25" customHeight="1" x14ac:dyDescent="0.15">
      <c r="B169" s="25">
        <v>2021</v>
      </c>
      <c r="C169" s="27">
        <v>1</v>
      </c>
      <c r="D169" s="27" t="s">
        <v>14</v>
      </c>
      <c r="E169" s="15" t="s">
        <v>5391</v>
      </c>
      <c r="F169" s="57" t="s">
        <v>1415</v>
      </c>
      <c r="G169" s="36" t="s">
        <v>38</v>
      </c>
      <c r="H169" s="58" t="s">
        <v>63</v>
      </c>
      <c r="I169" s="76">
        <v>66617000</v>
      </c>
      <c r="J169" s="29">
        <v>49421000</v>
      </c>
      <c r="K169" s="29"/>
      <c r="L169" s="70">
        <v>116038000</v>
      </c>
      <c r="M169" s="76">
        <v>66617000</v>
      </c>
      <c r="N169" s="29">
        <v>66617000</v>
      </c>
      <c r="O169" s="71"/>
      <c r="P169" s="75" t="s">
        <v>5392</v>
      </c>
      <c r="Q169" s="47" t="s">
        <v>5393</v>
      </c>
      <c r="R169" s="68" t="s">
        <v>5394</v>
      </c>
      <c r="S169" s="48" t="s">
        <v>24</v>
      </c>
      <c r="T169" s="42"/>
      <c r="U169" s="54"/>
    </row>
    <row r="170" spans="2:21" ht="20.25" customHeight="1" x14ac:dyDescent="0.15">
      <c r="B170" s="25">
        <v>2021</v>
      </c>
      <c r="C170" s="27">
        <v>1</v>
      </c>
      <c r="D170" s="27" t="s">
        <v>14</v>
      </c>
      <c r="E170" s="15" t="s">
        <v>1450</v>
      </c>
      <c r="F170" s="57" t="s">
        <v>1415</v>
      </c>
      <c r="G170" s="36" t="s">
        <v>39</v>
      </c>
      <c r="H170" s="58" t="s">
        <v>64</v>
      </c>
      <c r="I170" s="76">
        <v>64559000</v>
      </c>
      <c r="J170" s="29"/>
      <c r="K170" s="29"/>
      <c r="L170" s="70">
        <v>64559000</v>
      </c>
      <c r="M170" s="76">
        <v>64559000</v>
      </c>
      <c r="N170" s="29"/>
      <c r="O170" s="71"/>
      <c r="P170" s="75" t="s">
        <v>1446</v>
      </c>
      <c r="Q170" s="47" t="s">
        <v>1447</v>
      </c>
      <c r="R170" s="68" t="s">
        <v>1448</v>
      </c>
      <c r="S170" s="48" t="s">
        <v>24</v>
      </c>
      <c r="T170" s="42"/>
      <c r="U170" s="54"/>
    </row>
    <row r="171" spans="2:21" ht="20.25" customHeight="1" x14ac:dyDescent="0.15">
      <c r="B171" s="25">
        <v>2021</v>
      </c>
      <c r="C171" s="27">
        <v>1</v>
      </c>
      <c r="D171" s="27" t="s">
        <v>14</v>
      </c>
      <c r="E171" s="15" t="s">
        <v>3098</v>
      </c>
      <c r="F171" s="57" t="s">
        <v>2931</v>
      </c>
      <c r="G171" s="36" t="s">
        <v>38</v>
      </c>
      <c r="H171" s="58" t="s">
        <v>63</v>
      </c>
      <c r="I171" s="76">
        <v>64000000</v>
      </c>
      <c r="J171" s="29">
        <v>27000000</v>
      </c>
      <c r="K171" s="29">
        <v>0</v>
      </c>
      <c r="L171" s="70">
        <v>91000000</v>
      </c>
      <c r="M171" s="76">
        <v>50000000</v>
      </c>
      <c r="N171" s="29">
        <v>63700000</v>
      </c>
      <c r="O171" s="71"/>
      <c r="P171" s="75" t="s">
        <v>3090</v>
      </c>
      <c r="Q171" s="47" t="s">
        <v>3095</v>
      </c>
      <c r="R171" s="68" t="s">
        <v>3096</v>
      </c>
      <c r="S171" s="48" t="s">
        <v>24</v>
      </c>
      <c r="T171" s="42"/>
      <c r="U171" s="54"/>
    </row>
    <row r="172" spans="2:21" ht="20.25" customHeight="1" x14ac:dyDescent="0.15">
      <c r="B172" s="25">
        <v>2021</v>
      </c>
      <c r="C172" s="27">
        <v>1</v>
      </c>
      <c r="D172" s="27" t="s">
        <v>14</v>
      </c>
      <c r="E172" s="15" t="s">
        <v>183</v>
      </c>
      <c r="F172" s="57" t="s">
        <v>43</v>
      </c>
      <c r="G172" s="36" t="s">
        <v>38</v>
      </c>
      <c r="H172" s="58" t="s">
        <v>63</v>
      </c>
      <c r="I172" s="76">
        <v>60000000</v>
      </c>
      <c r="J172" s="29"/>
      <c r="K172" s="29"/>
      <c r="L172" s="70">
        <v>60000000</v>
      </c>
      <c r="M172" s="76">
        <v>60000000</v>
      </c>
      <c r="N172" s="29"/>
      <c r="O172" s="71"/>
      <c r="P172" s="75" t="s">
        <v>184</v>
      </c>
      <c r="Q172" s="47" t="s">
        <v>185</v>
      </c>
      <c r="R172" s="68" t="s">
        <v>186</v>
      </c>
      <c r="S172" s="48" t="s">
        <v>24</v>
      </c>
      <c r="T172" s="42"/>
      <c r="U172" s="54"/>
    </row>
    <row r="173" spans="2:21" ht="20.25" customHeight="1" x14ac:dyDescent="0.15">
      <c r="B173" s="25">
        <v>2021</v>
      </c>
      <c r="C173" s="27">
        <v>1</v>
      </c>
      <c r="D173" s="27" t="s">
        <v>14</v>
      </c>
      <c r="E173" s="15" t="s">
        <v>3624</v>
      </c>
      <c r="F173" s="57" t="s">
        <v>3620</v>
      </c>
      <c r="G173" s="36" t="s">
        <v>37</v>
      </c>
      <c r="H173" s="58" t="s">
        <v>63</v>
      </c>
      <c r="I173" s="76">
        <v>57253000</v>
      </c>
      <c r="J173" s="29">
        <v>0</v>
      </c>
      <c r="K173" s="29">
        <v>0</v>
      </c>
      <c r="L173" s="70">
        <v>57253000</v>
      </c>
      <c r="M173" s="76">
        <v>57253000</v>
      </c>
      <c r="N173" s="29">
        <v>0</v>
      </c>
      <c r="O173" s="71"/>
      <c r="P173" s="75" t="s">
        <v>3621</v>
      </c>
      <c r="Q173" s="47" t="s">
        <v>3622</v>
      </c>
      <c r="R173" s="68" t="s">
        <v>5120</v>
      </c>
      <c r="S173" s="48" t="s">
        <v>24</v>
      </c>
      <c r="T173" s="42"/>
      <c r="U173" s="54"/>
    </row>
    <row r="174" spans="2:21" ht="20.25" customHeight="1" x14ac:dyDescent="0.15">
      <c r="B174" s="25">
        <v>2021</v>
      </c>
      <c r="C174" s="27">
        <v>1</v>
      </c>
      <c r="D174" s="27" t="s">
        <v>14</v>
      </c>
      <c r="E174" s="15" t="s">
        <v>5395</v>
      </c>
      <c r="F174" s="57" t="s">
        <v>2182</v>
      </c>
      <c r="G174" s="36" t="s">
        <v>197</v>
      </c>
      <c r="H174" s="58" t="s">
        <v>63</v>
      </c>
      <c r="I174" s="76">
        <v>55076000</v>
      </c>
      <c r="J174" s="29">
        <v>45760000</v>
      </c>
      <c r="K174" s="29">
        <v>28470000</v>
      </c>
      <c r="L174" s="70">
        <f>SUM(I174:K174)</f>
        <v>129306000</v>
      </c>
      <c r="M174" s="76">
        <f>I174</f>
        <v>55076000</v>
      </c>
      <c r="N174" s="29">
        <f>L174</f>
        <v>129306000</v>
      </c>
      <c r="O174" s="71"/>
      <c r="P174" s="75" t="s">
        <v>5378</v>
      </c>
      <c r="Q174" s="47" t="s">
        <v>5379</v>
      </c>
      <c r="R174" s="68" t="s">
        <v>5380</v>
      </c>
      <c r="S174" s="48" t="s">
        <v>24</v>
      </c>
      <c r="T174" s="42"/>
      <c r="U174" s="54"/>
    </row>
    <row r="175" spans="2:21" ht="20.25" customHeight="1" x14ac:dyDescent="0.15">
      <c r="B175" s="25">
        <v>2021</v>
      </c>
      <c r="C175" s="27">
        <v>1</v>
      </c>
      <c r="D175" s="27" t="s">
        <v>14</v>
      </c>
      <c r="E175" s="15" t="s">
        <v>384</v>
      </c>
      <c r="F175" s="57" t="s">
        <v>230</v>
      </c>
      <c r="G175" s="36" t="s">
        <v>37</v>
      </c>
      <c r="H175" s="58" t="s">
        <v>62</v>
      </c>
      <c r="I175" s="76">
        <v>51656000</v>
      </c>
      <c r="J175" s="29">
        <v>150685000</v>
      </c>
      <c r="K175" s="29"/>
      <c r="L175" s="70">
        <v>202341000</v>
      </c>
      <c r="M175" s="76">
        <v>0</v>
      </c>
      <c r="N175" s="29">
        <v>202341000</v>
      </c>
      <c r="O175" s="71"/>
      <c r="P175" s="75" t="s">
        <v>375</v>
      </c>
      <c r="Q175" s="47" t="s">
        <v>376</v>
      </c>
      <c r="R175" s="68" t="s">
        <v>377</v>
      </c>
      <c r="S175" s="48" t="s">
        <v>24</v>
      </c>
      <c r="T175" s="42"/>
      <c r="U175" s="54"/>
    </row>
    <row r="176" spans="2:21" ht="20.25" customHeight="1" x14ac:dyDescent="0.15">
      <c r="B176" s="25">
        <v>2021</v>
      </c>
      <c r="C176" s="27">
        <v>1</v>
      </c>
      <c r="D176" s="27" t="s">
        <v>14</v>
      </c>
      <c r="E176" s="15" t="s">
        <v>3056</v>
      </c>
      <c r="F176" s="57" t="s">
        <v>2931</v>
      </c>
      <c r="G176" s="36" t="s">
        <v>39</v>
      </c>
      <c r="H176" s="58" t="s">
        <v>63</v>
      </c>
      <c r="I176" s="76">
        <v>51632000</v>
      </c>
      <c r="J176" s="29">
        <v>0</v>
      </c>
      <c r="K176" s="29">
        <v>0</v>
      </c>
      <c r="L176" s="70">
        <v>51632000</v>
      </c>
      <c r="M176" s="76">
        <v>51632000</v>
      </c>
      <c r="N176" s="29">
        <v>51632000</v>
      </c>
      <c r="O176" s="71">
        <v>0</v>
      </c>
      <c r="P176" s="75" t="s">
        <v>3042</v>
      </c>
      <c r="Q176" s="47" t="s">
        <v>3053</v>
      </c>
      <c r="R176" s="68" t="s">
        <v>3054</v>
      </c>
      <c r="S176" s="48" t="s">
        <v>24</v>
      </c>
      <c r="T176" s="42"/>
      <c r="U176" s="54"/>
    </row>
    <row r="177" spans="2:21" ht="20.25" customHeight="1" x14ac:dyDescent="0.15">
      <c r="B177" s="25">
        <v>2021</v>
      </c>
      <c r="C177" s="27">
        <v>1</v>
      </c>
      <c r="D177" s="27" t="s">
        <v>14</v>
      </c>
      <c r="E177" s="15" t="s">
        <v>5396</v>
      </c>
      <c r="F177" s="57" t="s">
        <v>2182</v>
      </c>
      <c r="G177" s="36" t="s">
        <v>37</v>
      </c>
      <c r="H177" s="58" t="s">
        <v>62</v>
      </c>
      <c r="I177" s="76">
        <v>50068000</v>
      </c>
      <c r="J177" s="29">
        <v>22119000</v>
      </c>
      <c r="K177" s="29"/>
      <c r="L177" s="70">
        <v>72187000</v>
      </c>
      <c r="M177" s="76">
        <v>72187000</v>
      </c>
      <c r="N177" s="29">
        <v>0</v>
      </c>
      <c r="O177" s="71"/>
      <c r="P177" s="75" t="s">
        <v>2392</v>
      </c>
      <c r="Q177" s="47" t="s">
        <v>2398</v>
      </c>
      <c r="R177" s="68" t="s">
        <v>2399</v>
      </c>
      <c r="S177" s="48" t="s">
        <v>24</v>
      </c>
      <c r="T177" s="42"/>
      <c r="U177" s="54" t="s">
        <v>94</v>
      </c>
    </row>
    <row r="178" spans="2:21" ht="20.25" customHeight="1" x14ac:dyDescent="0.15">
      <c r="B178" s="25">
        <v>2021</v>
      </c>
      <c r="C178" s="27">
        <v>1</v>
      </c>
      <c r="D178" s="27" t="s">
        <v>14</v>
      </c>
      <c r="E178" s="15" t="s">
        <v>3055</v>
      </c>
      <c r="F178" s="57" t="s">
        <v>2931</v>
      </c>
      <c r="G178" s="36" t="s">
        <v>38</v>
      </c>
      <c r="H178" s="58" t="s">
        <v>63</v>
      </c>
      <c r="I178" s="76">
        <v>48981000</v>
      </c>
      <c r="J178" s="29">
        <v>23554000</v>
      </c>
      <c r="K178" s="29">
        <v>0</v>
      </c>
      <c r="L178" s="70">
        <v>72535000</v>
      </c>
      <c r="M178" s="76">
        <v>72535000</v>
      </c>
      <c r="N178" s="29">
        <v>72535000</v>
      </c>
      <c r="O178" s="71">
        <v>0</v>
      </c>
      <c r="P178" s="75" t="s">
        <v>3042</v>
      </c>
      <c r="Q178" s="47" t="s">
        <v>3053</v>
      </c>
      <c r="R178" s="68" t="s">
        <v>3054</v>
      </c>
      <c r="S178" s="48" t="s">
        <v>24</v>
      </c>
      <c r="T178" s="42"/>
      <c r="U178" s="54"/>
    </row>
    <row r="179" spans="2:21" ht="20.25" customHeight="1" x14ac:dyDescent="0.15">
      <c r="B179" s="25">
        <v>2021</v>
      </c>
      <c r="C179" s="27">
        <v>1</v>
      </c>
      <c r="D179" s="27" t="s">
        <v>14</v>
      </c>
      <c r="E179" s="15" t="s">
        <v>3887</v>
      </c>
      <c r="F179" s="57" t="s">
        <v>3757</v>
      </c>
      <c r="G179" s="36" t="s">
        <v>38</v>
      </c>
      <c r="H179" s="58" t="s">
        <v>63</v>
      </c>
      <c r="I179" s="76">
        <v>46800000</v>
      </c>
      <c r="J179" s="29">
        <v>49567000</v>
      </c>
      <c r="K179" s="29"/>
      <c r="L179" s="70">
        <v>96367000</v>
      </c>
      <c r="M179" s="76">
        <v>46800000</v>
      </c>
      <c r="N179" s="29">
        <v>8000000</v>
      </c>
      <c r="O179" s="71"/>
      <c r="P179" s="75" t="s">
        <v>3880</v>
      </c>
      <c r="Q179" s="47" t="s">
        <v>3884</v>
      </c>
      <c r="R179" s="68" t="s">
        <v>3885</v>
      </c>
      <c r="S179" s="48" t="s">
        <v>24</v>
      </c>
      <c r="T179" s="42"/>
      <c r="U179" s="54"/>
    </row>
    <row r="180" spans="2:21" ht="20.25" customHeight="1" x14ac:dyDescent="0.15">
      <c r="B180" s="25">
        <v>2021</v>
      </c>
      <c r="C180" s="27">
        <v>1</v>
      </c>
      <c r="D180" s="27" t="s">
        <v>14</v>
      </c>
      <c r="E180" s="15" t="s">
        <v>3109</v>
      </c>
      <c r="F180" s="57" t="s">
        <v>2931</v>
      </c>
      <c r="G180" s="36" t="s">
        <v>38</v>
      </c>
      <c r="H180" s="58" t="s">
        <v>63</v>
      </c>
      <c r="I180" s="76">
        <v>46620000</v>
      </c>
      <c r="J180" s="29">
        <v>35070000</v>
      </c>
      <c r="K180" s="29">
        <v>0</v>
      </c>
      <c r="L180" s="70">
        <v>81690000</v>
      </c>
      <c r="M180" s="76">
        <v>46620000</v>
      </c>
      <c r="N180" s="29">
        <v>24507000</v>
      </c>
      <c r="O180" s="71"/>
      <c r="P180" s="75" t="s">
        <v>3090</v>
      </c>
      <c r="Q180" s="47" t="s">
        <v>3107</v>
      </c>
      <c r="R180" s="68" t="s">
        <v>3108</v>
      </c>
      <c r="S180" s="48" t="s">
        <v>24</v>
      </c>
      <c r="T180" s="42"/>
      <c r="U180" s="54"/>
    </row>
    <row r="181" spans="2:21" ht="20.25" customHeight="1" x14ac:dyDescent="0.15">
      <c r="B181" s="25">
        <v>2021</v>
      </c>
      <c r="C181" s="27">
        <v>1</v>
      </c>
      <c r="D181" s="27" t="s">
        <v>14</v>
      </c>
      <c r="E181" s="15" t="s">
        <v>5397</v>
      </c>
      <c r="F181" s="57" t="s">
        <v>2931</v>
      </c>
      <c r="G181" s="36" t="s">
        <v>38</v>
      </c>
      <c r="H181" s="58" t="s">
        <v>62</v>
      </c>
      <c r="I181" s="76">
        <v>45569000</v>
      </c>
      <c r="J181" s="29">
        <v>0</v>
      </c>
      <c r="K181" s="29">
        <v>0</v>
      </c>
      <c r="L181" s="70">
        <v>45569000</v>
      </c>
      <c r="M181" s="76">
        <v>45569000</v>
      </c>
      <c r="N181" s="29">
        <v>31898299.999999996</v>
      </c>
      <c r="O181" s="71"/>
      <c r="P181" s="75" t="s">
        <v>5398</v>
      </c>
      <c r="Q181" s="47" t="s">
        <v>5399</v>
      </c>
      <c r="R181" s="68" t="s">
        <v>5400</v>
      </c>
      <c r="S181" s="48" t="s">
        <v>24</v>
      </c>
      <c r="T181" s="42"/>
      <c r="U181" s="54"/>
    </row>
    <row r="182" spans="2:21" ht="20.25" customHeight="1" x14ac:dyDescent="0.15">
      <c r="B182" s="25">
        <v>2021</v>
      </c>
      <c r="C182" s="27">
        <v>1</v>
      </c>
      <c r="D182" s="27" t="s">
        <v>14</v>
      </c>
      <c r="E182" s="15" t="s">
        <v>934</v>
      </c>
      <c r="F182" s="57" t="s">
        <v>748</v>
      </c>
      <c r="G182" s="36" t="s">
        <v>84</v>
      </c>
      <c r="H182" s="58" t="s">
        <v>63</v>
      </c>
      <c r="I182" s="76">
        <v>42719000</v>
      </c>
      <c r="J182" s="29">
        <v>313500000</v>
      </c>
      <c r="K182" s="29">
        <v>0</v>
      </c>
      <c r="L182" s="70">
        <v>356219000</v>
      </c>
      <c r="M182" s="76">
        <v>0</v>
      </c>
      <c r="N182" s="29">
        <v>0</v>
      </c>
      <c r="O182" s="71"/>
      <c r="P182" s="75" t="s">
        <v>927</v>
      </c>
      <c r="Q182" s="47" t="s">
        <v>931</v>
      </c>
      <c r="R182" s="68" t="s">
        <v>932</v>
      </c>
      <c r="S182" s="48" t="s">
        <v>24</v>
      </c>
      <c r="T182" s="42"/>
      <c r="U182" s="54"/>
    </row>
    <row r="183" spans="2:21" ht="20.25" customHeight="1" x14ac:dyDescent="0.15">
      <c r="B183" s="25">
        <v>2021</v>
      </c>
      <c r="C183" s="27">
        <v>1</v>
      </c>
      <c r="D183" s="27" t="s">
        <v>14</v>
      </c>
      <c r="E183" s="15" t="s">
        <v>1475</v>
      </c>
      <c r="F183" s="57" t="s">
        <v>1415</v>
      </c>
      <c r="G183" s="36" t="s">
        <v>39</v>
      </c>
      <c r="H183" s="58" t="s">
        <v>63</v>
      </c>
      <c r="I183" s="76">
        <v>42591000</v>
      </c>
      <c r="J183" s="29"/>
      <c r="K183" s="29"/>
      <c r="L183" s="70">
        <v>42591000</v>
      </c>
      <c r="M183" s="76">
        <v>42591000</v>
      </c>
      <c r="N183" s="29">
        <v>42591000</v>
      </c>
      <c r="O183" s="71"/>
      <c r="P183" s="75" t="s">
        <v>1461</v>
      </c>
      <c r="Q183" s="47" t="s">
        <v>1473</v>
      </c>
      <c r="R183" s="68" t="s">
        <v>1474</v>
      </c>
      <c r="S183" s="48" t="s">
        <v>24</v>
      </c>
      <c r="T183" s="42"/>
      <c r="U183" s="54"/>
    </row>
    <row r="184" spans="2:21" ht="20.25" customHeight="1" x14ac:dyDescent="0.15">
      <c r="B184" s="25">
        <v>2021</v>
      </c>
      <c r="C184" s="27">
        <v>1</v>
      </c>
      <c r="D184" s="27" t="s">
        <v>14</v>
      </c>
      <c r="E184" s="15" t="s">
        <v>4276</v>
      </c>
      <c r="F184" s="57" t="s">
        <v>800</v>
      </c>
      <c r="G184" s="36" t="s">
        <v>39</v>
      </c>
      <c r="H184" s="58" t="s">
        <v>62</v>
      </c>
      <c r="I184" s="76">
        <v>40887000</v>
      </c>
      <c r="J184" s="29">
        <v>0</v>
      </c>
      <c r="K184" s="29">
        <v>0</v>
      </c>
      <c r="L184" s="70">
        <v>40887000</v>
      </c>
      <c r="M184" s="76">
        <v>40887000</v>
      </c>
      <c r="N184" s="29">
        <v>0</v>
      </c>
      <c r="O184" s="71"/>
      <c r="P184" s="75" t="s">
        <v>4277</v>
      </c>
      <c r="Q184" s="47" t="s">
        <v>4278</v>
      </c>
      <c r="R184" s="68" t="s">
        <v>4279</v>
      </c>
      <c r="S184" s="48" t="s">
        <v>24</v>
      </c>
      <c r="T184" s="42"/>
      <c r="U184" s="54"/>
    </row>
    <row r="185" spans="2:21" ht="20.25" customHeight="1" x14ac:dyDescent="0.15">
      <c r="B185" s="25">
        <v>2021</v>
      </c>
      <c r="C185" s="27">
        <v>1</v>
      </c>
      <c r="D185" s="27" t="s">
        <v>14</v>
      </c>
      <c r="E185" s="15" t="s">
        <v>2935</v>
      </c>
      <c r="F185" s="57" t="s">
        <v>2931</v>
      </c>
      <c r="G185" s="36" t="s">
        <v>38</v>
      </c>
      <c r="H185" s="58" t="s">
        <v>62</v>
      </c>
      <c r="I185" s="76">
        <v>40564000</v>
      </c>
      <c r="J185" s="29">
        <v>0</v>
      </c>
      <c r="K185" s="29">
        <v>0</v>
      </c>
      <c r="L185" s="70">
        <v>40564000</v>
      </c>
      <c r="M185" s="76">
        <v>40564000</v>
      </c>
      <c r="N185" s="29">
        <v>28394800</v>
      </c>
      <c r="O185" s="71"/>
      <c r="P185" s="75" t="s">
        <v>2936</v>
      </c>
      <c r="Q185" s="47" t="s">
        <v>2937</v>
      </c>
      <c r="R185" s="68" t="s">
        <v>2938</v>
      </c>
      <c r="S185" s="48" t="s">
        <v>24</v>
      </c>
      <c r="T185" s="42"/>
      <c r="U185" s="54"/>
    </row>
    <row r="186" spans="2:21" ht="20.25" customHeight="1" x14ac:dyDescent="0.15">
      <c r="B186" s="25">
        <v>2021</v>
      </c>
      <c r="C186" s="27">
        <v>1</v>
      </c>
      <c r="D186" s="27" t="s">
        <v>14</v>
      </c>
      <c r="E186" s="15" t="s">
        <v>5401</v>
      </c>
      <c r="F186" s="57" t="s">
        <v>748</v>
      </c>
      <c r="G186" s="36" t="s">
        <v>84</v>
      </c>
      <c r="H186" s="58" t="s">
        <v>63</v>
      </c>
      <c r="I186" s="76">
        <v>40014000</v>
      </c>
      <c r="J186" s="29">
        <v>99822000</v>
      </c>
      <c r="K186" s="29">
        <v>0</v>
      </c>
      <c r="L186" s="70">
        <v>139836000</v>
      </c>
      <c r="M186" s="76">
        <v>0</v>
      </c>
      <c r="N186" s="29">
        <v>0</v>
      </c>
      <c r="O186" s="71"/>
      <c r="P186" s="75" t="s">
        <v>5402</v>
      </c>
      <c r="Q186" s="47" t="s">
        <v>5403</v>
      </c>
      <c r="R186" s="68" t="s">
        <v>5404</v>
      </c>
      <c r="S186" s="48" t="s">
        <v>24</v>
      </c>
      <c r="T186" s="42"/>
      <c r="U186" s="54"/>
    </row>
    <row r="187" spans="2:21" ht="20.25" customHeight="1" x14ac:dyDescent="0.15">
      <c r="B187" s="25">
        <v>2021</v>
      </c>
      <c r="C187" s="27">
        <v>1</v>
      </c>
      <c r="D187" s="27" t="s">
        <v>14</v>
      </c>
      <c r="E187" s="15" t="s">
        <v>769</v>
      </c>
      <c r="F187" s="57" t="s">
        <v>748</v>
      </c>
      <c r="G187" s="36" t="s">
        <v>16</v>
      </c>
      <c r="H187" s="58" t="s">
        <v>63</v>
      </c>
      <c r="I187" s="76">
        <v>40000000</v>
      </c>
      <c r="J187" s="29">
        <v>10000000</v>
      </c>
      <c r="K187" s="29"/>
      <c r="L187" s="70">
        <v>50000000</v>
      </c>
      <c r="M187" s="76">
        <v>50000000</v>
      </c>
      <c r="N187" s="29">
        <v>1385700000</v>
      </c>
      <c r="O187" s="71"/>
      <c r="P187" s="75" t="s">
        <v>770</v>
      </c>
      <c r="Q187" s="47" t="s">
        <v>771</v>
      </c>
      <c r="R187" s="68" t="s">
        <v>772</v>
      </c>
      <c r="S187" s="48" t="s">
        <v>24</v>
      </c>
      <c r="T187" s="42"/>
      <c r="U187" s="54"/>
    </row>
    <row r="188" spans="2:21" ht="20.25" customHeight="1" x14ac:dyDescent="0.15">
      <c r="B188" s="25">
        <v>2021</v>
      </c>
      <c r="C188" s="27">
        <v>1</v>
      </c>
      <c r="D188" s="27" t="s">
        <v>14</v>
      </c>
      <c r="E188" s="15" t="s">
        <v>3099</v>
      </c>
      <c r="F188" s="57" t="s">
        <v>2931</v>
      </c>
      <c r="G188" s="36" t="s">
        <v>39</v>
      </c>
      <c r="H188" s="58" t="s">
        <v>63</v>
      </c>
      <c r="I188" s="76">
        <v>40000000</v>
      </c>
      <c r="J188" s="29">
        <v>0</v>
      </c>
      <c r="K188" s="29">
        <v>0</v>
      </c>
      <c r="L188" s="70">
        <v>40000000</v>
      </c>
      <c r="M188" s="76">
        <v>20000000</v>
      </c>
      <c r="N188" s="29">
        <v>28000000</v>
      </c>
      <c r="O188" s="71"/>
      <c r="P188" s="75" t="s">
        <v>3090</v>
      </c>
      <c r="Q188" s="47" t="s">
        <v>3095</v>
      </c>
      <c r="R188" s="68" t="s">
        <v>3096</v>
      </c>
      <c r="S188" s="48" t="s">
        <v>24</v>
      </c>
      <c r="T188" s="42"/>
      <c r="U188" s="54"/>
    </row>
    <row r="189" spans="2:21" ht="20.25" customHeight="1" x14ac:dyDescent="0.15">
      <c r="B189" s="25">
        <v>2021</v>
      </c>
      <c r="C189" s="27">
        <v>1</v>
      </c>
      <c r="D189" s="27" t="s">
        <v>752</v>
      </c>
      <c r="E189" s="15" t="s">
        <v>5405</v>
      </c>
      <c r="F189" s="57" t="s">
        <v>800</v>
      </c>
      <c r="G189" s="36" t="s">
        <v>37</v>
      </c>
      <c r="H189" s="58" t="s">
        <v>2062</v>
      </c>
      <c r="I189" s="76">
        <v>38005000</v>
      </c>
      <c r="J189" s="29" t="s">
        <v>749</v>
      </c>
      <c r="K189" s="29" t="s">
        <v>750</v>
      </c>
      <c r="L189" s="70">
        <f>SUM(I189:K189)</f>
        <v>38005000</v>
      </c>
      <c r="M189" s="76">
        <v>38005000</v>
      </c>
      <c r="N189" s="29"/>
      <c r="O189" s="71" t="s">
        <v>4311</v>
      </c>
      <c r="P189" s="75" t="s">
        <v>4307</v>
      </c>
      <c r="Q189" s="47" t="s">
        <v>4319</v>
      </c>
      <c r="R189" s="68" t="s">
        <v>4320</v>
      </c>
      <c r="S189" s="48" t="s">
        <v>751</v>
      </c>
      <c r="T189" s="42"/>
      <c r="U189" s="54" t="s">
        <v>4315</v>
      </c>
    </row>
    <row r="190" spans="2:21" ht="20.25" customHeight="1" x14ac:dyDescent="0.15">
      <c r="B190" s="25">
        <v>2021</v>
      </c>
      <c r="C190" s="27">
        <v>1</v>
      </c>
      <c r="D190" s="27" t="s">
        <v>14</v>
      </c>
      <c r="E190" s="15" t="s">
        <v>1548</v>
      </c>
      <c r="F190" s="57" t="s">
        <v>1415</v>
      </c>
      <c r="G190" s="36" t="s">
        <v>38</v>
      </c>
      <c r="H190" s="58" t="s">
        <v>64</v>
      </c>
      <c r="I190" s="76">
        <v>37000000</v>
      </c>
      <c r="J190" s="29"/>
      <c r="K190" s="29"/>
      <c r="L190" s="70">
        <v>37000000</v>
      </c>
      <c r="M190" s="76">
        <v>37000000</v>
      </c>
      <c r="N190" s="29">
        <v>37000000</v>
      </c>
      <c r="O190" s="71"/>
      <c r="P190" s="75" t="s">
        <v>1538</v>
      </c>
      <c r="Q190" s="47" t="s">
        <v>1546</v>
      </c>
      <c r="R190" s="68" t="s">
        <v>1547</v>
      </c>
      <c r="S190" s="48" t="s">
        <v>751</v>
      </c>
      <c r="T190" s="42"/>
      <c r="U190" s="54"/>
    </row>
    <row r="191" spans="2:21" ht="20.25" customHeight="1" x14ac:dyDescent="0.15">
      <c r="B191" s="25">
        <v>2021</v>
      </c>
      <c r="C191" s="27">
        <v>1</v>
      </c>
      <c r="D191" s="27" t="s">
        <v>14</v>
      </c>
      <c r="E191" s="15" t="s">
        <v>1533</v>
      </c>
      <c r="F191" s="57" t="s">
        <v>1415</v>
      </c>
      <c r="G191" s="36" t="s">
        <v>39</v>
      </c>
      <c r="H191" s="58" t="s">
        <v>64</v>
      </c>
      <c r="I191" s="76">
        <v>36256000</v>
      </c>
      <c r="J191" s="29"/>
      <c r="K191" s="29"/>
      <c r="L191" s="70">
        <v>36256000</v>
      </c>
      <c r="M191" s="76">
        <v>36256000</v>
      </c>
      <c r="N191" s="29"/>
      <c r="O191" s="71"/>
      <c r="P191" s="75" t="s">
        <v>1530</v>
      </c>
      <c r="Q191" s="47" t="s">
        <v>1531</v>
      </c>
      <c r="R191" s="68" t="s">
        <v>1532</v>
      </c>
      <c r="S191" s="48" t="s">
        <v>24</v>
      </c>
      <c r="T191" s="42"/>
      <c r="U191" s="54" t="s">
        <v>94</v>
      </c>
    </row>
    <row r="192" spans="2:21" ht="20.25" customHeight="1" x14ac:dyDescent="0.15">
      <c r="B192" s="25">
        <v>2021</v>
      </c>
      <c r="C192" s="27">
        <v>1</v>
      </c>
      <c r="D192" s="27" t="s">
        <v>14</v>
      </c>
      <c r="E192" s="15" t="s">
        <v>302</v>
      </c>
      <c r="F192" s="57" t="s">
        <v>230</v>
      </c>
      <c r="G192" s="36" t="s">
        <v>16</v>
      </c>
      <c r="H192" s="58" t="s">
        <v>64</v>
      </c>
      <c r="I192" s="76">
        <v>35000000</v>
      </c>
      <c r="J192" s="29">
        <v>0</v>
      </c>
      <c r="K192" s="29">
        <v>0</v>
      </c>
      <c r="L192" s="70">
        <v>35000000</v>
      </c>
      <c r="M192" s="76">
        <v>35000000</v>
      </c>
      <c r="N192" s="29">
        <v>0</v>
      </c>
      <c r="O192" s="71"/>
      <c r="P192" s="75" t="s">
        <v>303</v>
      </c>
      <c r="Q192" s="47" t="s">
        <v>304</v>
      </c>
      <c r="R192" s="68" t="s">
        <v>305</v>
      </c>
      <c r="S192" s="48" t="s">
        <v>24</v>
      </c>
      <c r="T192" s="42"/>
      <c r="U192" s="54" t="s">
        <v>5406</v>
      </c>
    </row>
    <row r="193" spans="2:21" ht="20.25" customHeight="1" x14ac:dyDescent="0.15">
      <c r="B193" s="25">
        <v>2021</v>
      </c>
      <c r="C193" s="27">
        <v>1</v>
      </c>
      <c r="D193" s="27" t="s">
        <v>752</v>
      </c>
      <c r="E193" s="15" t="s">
        <v>5407</v>
      </c>
      <c r="F193" s="57" t="s">
        <v>800</v>
      </c>
      <c r="G193" s="36" t="s">
        <v>37</v>
      </c>
      <c r="H193" s="58" t="s">
        <v>2062</v>
      </c>
      <c r="I193" s="76">
        <v>34309000</v>
      </c>
      <c r="J193" s="29">
        <v>956000</v>
      </c>
      <c r="K193" s="29" t="s">
        <v>750</v>
      </c>
      <c r="L193" s="70">
        <f>SUM(I193:K193)</f>
        <v>35265000</v>
      </c>
      <c r="M193" s="76">
        <v>34309000</v>
      </c>
      <c r="N193" s="29"/>
      <c r="O193" s="71" t="s">
        <v>4311</v>
      </c>
      <c r="P193" s="75" t="s">
        <v>5408</v>
      </c>
      <c r="Q193" s="47" t="s">
        <v>5409</v>
      </c>
      <c r="R193" s="68" t="s">
        <v>5410</v>
      </c>
      <c r="S193" s="48" t="s">
        <v>751</v>
      </c>
      <c r="T193" s="42"/>
      <c r="U193" s="54" t="s">
        <v>4315</v>
      </c>
    </row>
    <row r="194" spans="2:21" ht="20.25" customHeight="1" x14ac:dyDescent="0.15">
      <c r="B194" s="25">
        <v>2021</v>
      </c>
      <c r="C194" s="27">
        <v>1</v>
      </c>
      <c r="D194" s="27" t="s">
        <v>14</v>
      </c>
      <c r="E194" s="15" t="s">
        <v>2939</v>
      </c>
      <c r="F194" s="57" t="s">
        <v>2931</v>
      </c>
      <c r="G194" s="36" t="s">
        <v>38</v>
      </c>
      <c r="H194" s="58" t="s">
        <v>62</v>
      </c>
      <c r="I194" s="76">
        <v>34231000</v>
      </c>
      <c r="J194" s="29">
        <v>0</v>
      </c>
      <c r="K194" s="29">
        <v>0</v>
      </c>
      <c r="L194" s="70">
        <v>34231000</v>
      </c>
      <c r="M194" s="76">
        <v>34231000</v>
      </c>
      <c r="N194" s="29">
        <v>23961700</v>
      </c>
      <c r="O194" s="71"/>
      <c r="P194" s="75" t="s">
        <v>2936</v>
      </c>
      <c r="Q194" s="47" t="s">
        <v>2937</v>
      </c>
      <c r="R194" s="68" t="s">
        <v>2938</v>
      </c>
      <c r="S194" s="48" t="s">
        <v>24</v>
      </c>
      <c r="T194" s="42"/>
      <c r="U194" s="54"/>
    </row>
    <row r="195" spans="2:21" ht="20.25" customHeight="1" x14ac:dyDescent="0.15">
      <c r="B195" s="25">
        <v>2021</v>
      </c>
      <c r="C195" s="27">
        <v>1</v>
      </c>
      <c r="D195" s="27" t="s">
        <v>14</v>
      </c>
      <c r="E195" s="15" t="s">
        <v>1430</v>
      </c>
      <c r="F195" s="57" t="s">
        <v>1415</v>
      </c>
      <c r="G195" s="36" t="s">
        <v>39</v>
      </c>
      <c r="H195" s="58" t="s">
        <v>62</v>
      </c>
      <c r="I195" s="76">
        <v>32000000</v>
      </c>
      <c r="J195" s="29"/>
      <c r="K195" s="29"/>
      <c r="L195" s="70">
        <v>32000000</v>
      </c>
      <c r="M195" s="76">
        <v>32000000</v>
      </c>
      <c r="N195" s="29">
        <v>16000000</v>
      </c>
      <c r="O195" s="71"/>
      <c r="P195" s="75" t="s">
        <v>1426</v>
      </c>
      <c r="Q195" s="47" t="s">
        <v>1427</v>
      </c>
      <c r="R195" s="68" t="s">
        <v>1428</v>
      </c>
      <c r="S195" s="48" t="s">
        <v>24</v>
      </c>
      <c r="T195" s="42"/>
      <c r="U195" s="54"/>
    </row>
    <row r="196" spans="2:21" ht="20.25" customHeight="1" x14ac:dyDescent="0.15">
      <c r="B196" s="25">
        <v>2021</v>
      </c>
      <c r="C196" s="27">
        <v>1</v>
      </c>
      <c r="D196" s="27" t="s">
        <v>14</v>
      </c>
      <c r="E196" s="15" t="s">
        <v>2402</v>
      </c>
      <c r="F196" s="57" t="s">
        <v>2182</v>
      </c>
      <c r="G196" s="36" t="s">
        <v>37</v>
      </c>
      <c r="H196" s="58" t="s">
        <v>62</v>
      </c>
      <c r="I196" s="76">
        <v>31460000</v>
      </c>
      <c r="J196" s="29">
        <v>6093000</v>
      </c>
      <c r="K196" s="29"/>
      <c r="L196" s="70">
        <v>37553000</v>
      </c>
      <c r="M196" s="76">
        <v>37553000</v>
      </c>
      <c r="N196" s="29">
        <v>0</v>
      </c>
      <c r="O196" s="71"/>
      <c r="P196" s="75" t="s">
        <v>2392</v>
      </c>
      <c r="Q196" s="47" t="s">
        <v>2398</v>
      </c>
      <c r="R196" s="68" t="s">
        <v>2399</v>
      </c>
      <c r="S196" s="48" t="s">
        <v>24</v>
      </c>
      <c r="T196" s="42"/>
      <c r="U196" s="54" t="s">
        <v>94</v>
      </c>
    </row>
    <row r="197" spans="2:21" ht="20.25" customHeight="1" x14ac:dyDescent="0.15">
      <c r="B197" s="25">
        <v>2021</v>
      </c>
      <c r="C197" s="27">
        <v>1</v>
      </c>
      <c r="D197" s="27" t="s">
        <v>752</v>
      </c>
      <c r="E197" s="15" t="s">
        <v>4314</v>
      </c>
      <c r="F197" s="57" t="s">
        <v>800</v>
      </c>
      <c r="G197" s="36" t="s">
        <v>37</v>
      </c>
      <c r="H197" s="58" t="s">
        <v>2062</v>
      </c>
      <c r="I197" s="76">
        <v>30863000</v>
      </c>
      <c r="J197" s="29">
        <v>2863000</v>
      </c>
      <c r="K197" s="29">
        <v>524000</v>
      </c>
      <c r="L197" s="70">
        <f>SUM(I197:K197)</f>
        <v>34250000</v>
      </c>
      <c r="M197" s="76">
        <v>21604100</v>
      </c>
      <c r="N197" s="29"/>
      <c r="O197" s="71" t="s">
        <v>4311</v>
      </c>
      <c r="P197" s="75" t="s">
        <v>4307</v>
      </c>
      <c r="Q197" s="47" t="s">
        <v>4312</v>
      </c>
      <c r="R197" s="68" t="s">
        <v>4313</v>
      </c>
      <c r="S197" s="48" t="s">
        <v>751</v>
      </c>
      <c r="T197" s="42"/>
      <c r="U197" s="54" t="s">
        <v>4315</v>
      </c>
    </row>
    <row r="198" spans="2:21" ht="20.25" customHeight="1" x14ac:dyDescent="0.15">
      <c r="B198" s="25">
        <v>2021</v>
      </c>
      <c r="C198" s="27">
        <v>1</v>
      </c>
      <c r="D198" s="27" t="s">
        <v>14</v>
      </c>
      <c r="E198" s="15" t="s">
        <v>5411</v>
      </c>
      <c r="F198" s="57" t="s">
        <v>3757</v>
      </c>
      <c r="G198" s="36" t="s">
        <v>39</v>
      </c>
      <c r="H198" s="58" t="s">
        <v>63</v>
      </c>
      <c r="I198" s="76">
        <v>30600000</v>
      </c>
      <c r="J198" s="29"/>
      <c r="K198" s="29"/>
      <c r="L198" s="70">
        <v>30600000</v>
      </c>
      <c r="M198" s="76">
        <v>30600000</v>
      </c>
      <c r="N198" s="29">
        <v>5000000</v>
      </c>
      <c r="O198" s="71"/>
      <c r="P198" s="75" t="s">
        <v>5412</v>
      </c>
      <c r="Q198" s="47" t="s">
        <v>5413</v>
      </c>
      <c r="R198" s="68" t="s">
        <v>5414</v>
      </c>
      <c r="S198" s="48" t="s">
        <v>24</v>
      </c>
      <c r="T198" s="42"/>
      <c r="U198" s="54"/>
    </row>
    <row r="199" spans="2:21" ht="20.25" customHeight="1" x14ac:dyDescent="0.15">
      <c r="B199" s="25">
        <v>2021</v>
      </c>
      <c r="C199" s="27">
        <v>1</v>
      </c>
      <c r="D199" s="27" t="s">
        <v>14</v>
      </c>
      <c r="E199" s="15" t="s">
        <v>3959</v>
      </c>
      <c r="F199" s="57" t="s">
        <v>3757</v>
      </c>
      <c r="G199" s="36" t="s">
        <v>38</v>
      </c>
      <c r="H199" s="58" t="s">
        <v>63</v>
      </c>
      <c r="I199" s="76">
        <v>29207200</v>
      </c>
      <c r="J199" s="29">
        <v>68415000</v>
      </c>
      <c r="K199" s="29">
        <v>0</v>
      </c>
      <c r="L199" s="70">
        <v>97622200</v>
      </c>
      <c r="M199" s="76">
        <v>0</v>
      </c>
      <c r="N199" s="29">
        <v>0</v>
      </c>
      <c r="O199" s="71"/>
      <c r="P199" s="75" t="s">
        <v>3950</v>
      </c>
      <c r="Q199" s="47" t="s">
        <v>3951</v>
      </c>
      <c r="R199" s="68" t="s">
        <v>3952</v>
      </c>
      <c r="S199" s="48" t="s">
        <v>24</v>
      </c>
      <c r="T199" s="42"/>
      <c r="U199" s="54"/>
    </row>
    <row r="200" spans="2:21" ht="20.25" customHeight="1" x14ac:dyDescent="0.15">
      <c r="B200" s="25">
        <v>2021</v>
      </c>
      <c r="C200" s="27">
        <v>1</v>
      </c>
      <c r="D200" s="27" t="s">
        <v>14</v>
      </c>
      <c r="E200" s="15" t="s">
        <v>2335</v>
      </c>
      <c r="F200" s="57" t="s">
        <v>2182</v>
      </c>
      <c r="G200" s="36" t="s">
        <v>38</v>
      </c>
      <c r="H200" s="58" t="s">
        <v>62</v>
      </c>
      <c r="I200" s="76">
        <v>28875000</v>
      </c>
      <c r="J200" s="29">
        <v>29897000</v>
      </c>
      <c r="K200" s="29"/>
      <c r="L200" s="70">
        <v>58772000</v>
      </c>
      <c r="M200" s="76">
        <v>14437000</v>
      </c>
      <c r="N200" s="29">
        <v>10105900</v>
      </c>
      <c r="O200" s="71"/>
      <c r="P200" s="75" t="s">
        <v>5134</v>
      </c>
      <c r="Q200" s="47" t="s">
        <v>2333</v>
      </c>
      <c r="R200" s="68" t="s">
        <v>2334</v>
      </c>
      <c r="S200" s="48" t="s">
        <v>24</v>
      </c>
      <c r="T200" s="42"/>
      <c r="U200" s="54"/>
    </row>
    <row r="201" spans="2:21" ht="20.25" customHeight="1" x14ac:dyDescent="0.15">
      <c r="B201" s="25">
        <v>2021</v>
      </c>
      <c r="C201" s="27">
        <v>1</v>
      </c>
      <c r="D201" s="27" t="s">
        <v>752</v>
      </c>
      <c r="E201" s="15" t="s">
        <v>5415</v>
      </c>
      <c r="F201" s="57" t="s">
        <v>800</v>
      </c>
      <c r="G201" s="36" t="s">
        <v>37</v>
      </c>
      <c r="H201" s="58" t="s">
        <v>2062</v>
      </c>
      <c r="I201" s="76">
        <v>27467000</v>
      </c>
      <c r="J201" s="29" t="s">
        <v>749</v>
      </c>
      <c r="K201" s="29" t="s">
        <v>750</v>
      </c>
      <c r="L201" s="70">
        <f>SUM(I201:K201)</f>
        <v>27467000</v>
      </c>
      <c r="M201" s="76">
        <v>27467000</v>
      </c>
      <c r="N201" s="29"/>
      <c r="O201" s="71" t="s">
        <v>4311</v>
      </c>
      <c r="P201" s="75" t="s">
        <v>4307</v>
      </c>
      <c r="Q201" s="47" t="s">
        <v>4312</v>
      </c>
      <c r="R201" s="68" t="s">
        <v>4313</v>
      </c>
      <c r="S201" s="48" t="s">
        <v>751</v>
      </c>
      <c r="T201" s="42"/>
      <c r="U201" s="54" t="s">
        <v>4315</v>
      </c>
    </row>
    <row r="202" spans="2:21" ht="20.25" customHeight="1" x14ac:dyDescent="0.15">
      <c r="B202" s="25">
        <v>2021</v>
      </c>
      <c r="C202" s="27">
        <v>1</v>
      </c>
      <c r="D202" s="27" t="s">
        <v>14</v>
      </c>
      <c r="E202" s="15" t="s">
        <v>2336</v>
      </c>
      <c r="F202" s="57" t="s">
        <v>2182</v>
      </c>
      <c r="G202" s="36" t="s">
        <v>39</v>
      </c>
      <c r="H202" s="58" t="s">
        <v>62</v>
      </c>
      <c r="I202" s="76">
        <v>26840000</v>
      </c>
      <c r="J202" s="29"/>
      <c r="K202" s="29"/>
      <c r="L202" s="70">
        <v>26840000</v>
      </c>
      <c r="M202" s="76">
        <v>12200000</v>
      </c>
      <c r="N202" s="29">
        <v>8540000</v>
      </c>
      <c r="O202" s="71"/>
      <c r="P202" s="75" t="s">
        <v>5134</v>
      </c>
      <c r="Q202" s="47" t="s">
        <v>2333</v>
      </c>
      <c r="R202" s="68" t="s">
        <v>2334</v>
      </c>
      <c r="S202" s="48" t="s">
        <v>24</v>
      </c>
      <c r="T202" s="42"/>
      <c r="U202" s="54"/>
    </row>
    <row r="203" spans="2:21" ht="20.25" customHeight="1" x14ac:dyDescent="0.15">
      <c r="B203" s="25">
        <v>2021</v>
      </c>
      <c r="C203" s="27">
        <v>1</v>
      </c>
      <c r="D203" s="27" t="s">
        <v>14</v>
      </c>
      <c r="E203" s="15" t="s">
        <v>2204</v>
      </c>
      <c r="F203" s="57" t="s">
        <v>2182</v>
      </c>
      <c r="G203" s="36" t="s">
        <v>16</v>
      </c>
      <c r="H203" s="58" t="s">
        <v>63</v>
      </c>
      <c r="I203" s="76">
        <v>23749000</v>
      </c>
      <c r="J203" s="29">
        <v>9322250</v>
      </c>
      <c r="K203" s="29">
        <v>0</v>
      </c>
      <c r="L203" s="70">
        <f>I203+J203+K203</f>
        <v>33071250</v>
      </c>
      <c r="M203" s="76">
        <v>470000000</v>
      </c>
      <c r="N203" s="29">
        <f>M203</f>
        <v>470000000</v>
      </c>
      <c r="O203" s="71"/>
      <c r="P203" s="75" t="s">
        <v>2198</v>
      </c>
      <c r="Q203" s="47" t="s">
        <v>2205</v>
      </c>
      <c r="R203" s="68" t="s">
        <v>2206</v>
      </c>
      <c r="S203" s="48" t="s">
        <v>24</v>
      </c>
      <c r="T203" s="42"/>
      <c r="U203" s="54"/>
    </row>
    <row r="204" spans="2:21" ht="20.25" customHeight="1" x14ac:dyDescent="0.15">
      <c r="B204" s="25">
        <v>2021</v>
      </c>
      <c r="C204" s="27">
        <v>1</v>
      </c>
      <c r="D204" s="27" t="s">
        <v>14</v>
      </c>
      <c r="E204" s="15" t="s">
        <v>2222</v>
      </c>
      <c r="F204" s="57" t="s">
        <v>2182</v>
      </c>
      <c r="G204" s="36" t="s">
        <v>84</v>
      </c>
      <c r="H204" s="58" t="s">
        <v>63</v>
      </c>
      <c r="I204" s="76">
        <v>21186000</v>
      </c>
      <c r="J204" s="29">
        <v>0</v>
      </c>
      <c r="K204" s="29">
        <v>0</v>
      </c>
      <c r="L204" s="70">
        <f>SUM(I204:K204)</f>
        <v>21186000</v>
      </c>
      <c r="M204" s="76">
        <f>+I204</f>
        <v>21186000</v>
      </c>
      <c r="N204" s="29">
        <f>+M204*0.7</f>
        <v>14830199.999999998</v>
      </c>
      <c r="O204" s="71"/>
      <c r="P204" s="75" t="s">
        <v>5132</v>
      </c>
      <c r="Q204" s="47" t="s">
        <v>2223</v>
      </c>
      <c r="R204" s="68" t="s">
        <v>2224</v>
      </c>
      <c r="S204" s="48" t="s">
        <v>24</v>
      </c>
      <c r="T204" s="42"/>
      <c r="U204" s="54"/>
    </row>
    <row r="205" spans="2:21" ht="20.25" customHeight="1" x14ac:dyDescent="0.15">
      <c r="B205" s="25">
        <v>2021</v>
      </c>
      <c r="C205" s="27">
        <v>1</v>
      </c>
      <c r="D205" s="27" t="s">
        <v>14</v>
      </c>
      <c r="E205" s="15" t="s">
        <v>5416</v>
      </c>
      <c r="F205" s="57" t="s">
        <v>2175</v>
      </c>
      <c r="G205" s="36" t="s">
        <v>37</v>
      </c>
      <c r="H205" s="58" t="s">
        <v>63</v>
      </c>
      <c r="I205" s="76">
        <v>20317000</v>
      </c>
      <c r="J205" s="29">
        <v>0</v>
      </c>
      <c r="K205" s="29">
        <v>0</v>
      </c>
      <c r="L205" s="70">
        <f>SUM(I205:K205)</f>
        <v>20317000</v>
      </c>
      <c r="M205" s="76">
        <f>+I205</f>
        <v>20317000</v>
      </c>
      <c r="N205" s="29">
        <f>M205</f>
        <v>20317000</v>
      </c>
      <c r="O205" s="71"/>
      <c r="P205" s="75" t="s">
        <v>5417</v>
      </c>
      <c r="Q205" s="47" t="s">
        <v>5418</v>
      </c>
      <c r="R205" s="68" t="s">
        <v>5419</v>
      </c>
      <c r="S205" s="48" t="s">
        <v>24</v>
      </c>
      <c r="T205" s="42"/>
      <c r="U205" s="54"/>
    </row>
    <row r="206" spans="2:21" ht="20.25" customHeight="1" x14ac:dyDescent="0.15">
      <c r="B206" s="25">
        <v>2021</v>
      </c>
      <c r="C206" s="27">
        <v>1</v>
      </c>
      <c r="D206" s="27" t="s">
        <v>14</v>
      </c>
      <c r="E206" s="15" t="s">
        <v>3858</v>
      </c>
      <c r="F206" s="57" t="s">
        <v>3757</v>
      </c>
      <c r="G206" s="36" t="s">
        <v>84</v>
      </c>
      <c r="H206" s="58" t="s">
        <v>64</v>
      </c>
      <c r="I206" s="76">
        <v>20000000</v>
      </c>
      <c r="J206" s="29">
        <v>0</v>
      </c>
      <c r="K206" s="29">
        <v>0</v>
      </c>
      <c r="L206" s="70">
        <v>20000000</v>
      </c>
      <c r="M206" s="76">
        <v>20000000</v>
      </c>
      <c r="N206" s="29">
        <v>14000000</v>
      </c>
      <c r="O206" s="71"/>
      <c r="P206" s="75" t="s">
        <v>3845</v>
      </c>
      <c r="Q206" s="47" t="s">
        <v>3392</v>
      </c>
      <c r="R206" s="68" t="s">
        <v>3859</v>
      </c>
      <c r="S206" s="48" t="s">
        <v>24</v>
      </c>
      <c r="T206" s="42"/>
      <c r="U206" s="54" t="s">
        <v>94</v>
      </c>
    </row>
    <row r="207" spans="2:21" ht="20.25" customHeight="1" x14ac:dyDescent="0.15">
      <c r="B207" s="25">
        <v>2021</v>
      </c>
      <c r="C207" s="27">
        <v>1</v>
      </c>
      <c r="D207" s="27" t="s">
        <v>752</v>
      </c>
      <c r="E207" s="15" t="s">
        <v>4316</v>
      </c>
      <c r="F207" s="57" t="s">
        <v>800</v>
      </c>
      <c r="G207" s="36" t="s">
        <v>38</v>
      </c>
      <c r="H207" s="58" t="s">
        <v>2062</v>
      </c>
      <c r="I207" s="76">
        <v>19892000</v>
      </c>
      <c r="J207" s="29">
        <v>54282000</v>
      </c>
      <c r="K207" s="29" t="s">
        <v>750</v>
      </c>
      <c r="L207" s="70">
        <f>SUM(I207:K207)</f>
        <v>74174000</v>
      </c>
      <c r="M207" s="76">
        <v>13924400</v>
      </c>
      <c r="N207" s="29"/>
      <c r="O207" s="71" t="s">
        <v>4311</v>
      </c>
      <c r="P207" s="75" t="s">
        <v>4307</v>
      </c>
      <c r="Q207" s="47" t="s">
        <v>4312</v>
      </c>
      <c r="R207" s="68" t="s">
        <v>4313</v>
      </c>
      <c r="S207" s="48" t="s">
        <v>751</v>
      </c>
      <c r="T207" s="42"/>
      <c r="U207" s="54" t="s">
        <v>4315</v>
      </c>
    </row>
    <row r="208" spans="2:21" ht="20.25" customHeight="1" x14ac:dyDescent="0.15">
      <c r="B208" s="25">
        <v>2021</v>
      </c>
      <c r="C208" s="27">
        <v>1</v>
      </c>
      <c r="D208" s="27" t="s">
        <v>14</v>
      </c>
      <c r="E208" s="15" t="s">
        <v>3110</v>
      </c>
      <c r="F208" s="57" t="s">
        <v>2931</v>
      </c>
      <c r="G208" s="36" t="s">
        <v>39</v>
      </c>
      <c r="H208" s="58" t="s">
        <v>63</v>
      </c>
      <c r="I208" s="76">
        <v>19240000</v>
      </c>
      <c r="J208" s="29">
        <v>0</v>
      </c>
      <c r="K208" s="29">
        <v>0</v>
      </c>
      <c r="L208" s="70">
        <v>19240000</v>
      </c>
      <c r="M208" s="76">
        <v>19240000</v>
      </c>
      <c r="N208" s="29">
        <v>5772000</v>
      </c>
      <c r="O208" s="71"/>
      <c r="P208" s="75" t="s">
        <v>3090</v>
      </c>
      <c r="Q208" s="47" t="s">
        <v>3107</v>
      </c>
      <c r="R208" s="68" t="s">
        <v>3108</v>
      </c>
      <c r="S208" s="48" t="s">
        <v>24</v>
      </c>
      <c r="T208" s="42"/>
      <c r="U208" s="54"/>
    </row>
    <row r="209" spans="2:21" ht="20.25" customHeight="1" x14ac:dyDescent="0.15">
      <c r="B209" s="25">
        <v>2021</v>
      </c>
      <c r="C209" s="27">
        <v>1</v>
      </c>
      <c r="D209" s="27" t="s">
        <v>15</v>
      </c>
      <c r="E209" s="15" t="s">
        <v>2409</v>
      </c>
      <c r="F209" s="57" t="s">
        <v>2182</v>
      </c>
      <c r="G209" s="36" t="s">
        <v>37</v>
      </c>
      <c r="H209" s="58" t="s">
        <v>62</v>
      </c>
      <c r="I209" s="76">
        <v>17558000</v>
      </c>
      <c r="J209" s="29">
        <v>0</v>
      </c>
      <c r="K209" s="29">
        <v>0</v>
      </c>
      <c r="L209" s="70">
        <v>17558000</v>
      </c>
      <c r="M209" s="76">
        <v>17558000</v>
      </c>
      <c r="N209" s="29">
        <v>0</v>
      </c>
      <c r="O209" s="71"/>
      <c r="P209" s="75" t="s">
        <v>2392</v>
      </c>
      <c r="Q209" s="47" t="s">
        <v>2406</v>
      </c>
      <c r="R209" s="68" t="s">
        <v>2407</v>
      </c>
      <c r="S209" s="48" t="s">
        <v>24</v>
      </c>
      <c r="T209" s="42"/>
      <c r="U209" s="54" t="s">
        <v>94</v>
      </c>
    </row>
    <row r="210" spans="2:21" ht="20.25" customHeight="1" x14ac:dyDescent="0.15">
      <c r="B210" s="25">
        <v>2021</v>
      </c>
      <c r="C210" s="27">
        <v>1</v>
      </c>
      <c r="D210" s="27" t="s">
        <v>14</v>
      </c>
      <c r="E210" s="15" t="s">
        <v>5420</v>
      </c>
      <c r="F210" s="57" t="s">
        <v>748</v>
      </c>
      <c r="G210" s="36" t="s">
        <v>16</v>
      </c>
      <c r="H210" s="58" t="s">
        <v>64</v>
      </c>
      <c r="I210" s="76">
        <v>16253000</v>
      </c>
      <c r="J210" s="29">
        <v>0</v>
      </c>
      <c r="K210" s="29">
        <v>0</v>
      </c>
      <c r="L210" s="70">
        <v>16253000</v>
      </c>
      <c r="M210" s="76">
        <v>0</v>
      </c>
      <c r="N210" s="29">
        <v>0</v>
      </c>
      <c r="O210" s="71"/>
      <c r="P210" s="75" t="s">
        <v>5402</v>
      </c>
      <c r="Q210" s="47" t="s">
        <v>5403</v>
      </c>
      <c r="R210" s="68" t="s">
        <v>5404</v>
      </c>
      <c r="S210" s="48" t="s">
        <v>24</v>
      </c>
      <c r="T210" s="42"/>
      <c r="U210" s="54"/>
    </row>
    <row r="211" spans="2:21" ht="20.25" customHeight="1" x14ac:dyDescent="0.15">
      <c r="B211" s="25">
        <v>2021</v>
      </c>
      <c r="C211" s="27">
        <v>1</v>
      </c>
      <c r="D211" s="27" t="s">
        <v>14</v>
      </c>
      <c r="E211" s="15" t="s">
        <v>3625</v>
      </c>
      <c r="F211" s="57" t="s">
        <v>3620</v>
      </c>
      <c r="G211" s="36" t="s">
        <v>38</v>
      </c>
      <c r="H211" s="58" t="s">
        <v>63</v>
      </c>
      <c r="I211" s="76">
        <v>16058000</v>
      </c>
      <c r="J211" s="29">
        <v>0</v>
      </c>
      <c r="K211" s="29">
        <v>0</v>
      </c>
      <c r="L211" s="70">
        <v>16058000</v>
      </c>
      <c r="M211" s="76">
        <v>16058000</v>
      </c>
      <c r="N211" s="29">
        <v>0</v>
      </c>
      <c r="O211" s="71"/>
      <c r="P211" s="75" t="s">
        <v>3621</v>
      </c>
      <c r="Q211" s="47" t="s">
        <v>3622</v>
      </c>
      <c r="R211" s="68" t="s">
        <v>5120</v>
      </c>
      <c r="S211" s="48" t="s">
        <v>24</v>
      </c>
      <c r="T211" s="42"/>
      <c r="U211" s="54"/>
    </row>
    <row r="212" spans="2:21" ht="20.25" customHeight="1" x14ac:dyDescent="0.15">
      <c r="B212" s="25">
        <v>2021</v>
      </c>
      <c r="C212" s="27">
        <v>1</v>
      </c>
      <c r="D212" s="27" t="s">
        <v>14</v>
      </c>
      <c r="E212" s="15" t="s">
        <v>930</v>
      </c>
      <c r="F212" s="57" t="s">
        <v>748</v>
      </c>
      <c r="G212" s="36" t="s">
        <v>37</v>
      </c>
      <c r="H212" s="58" t="s">
        <v>64</v>
      </c>
      <c r="I212" s="76">
        <v>16038000</v>
      </c>
      <c r="J212" s="29">
        <v>32456000</v>
      </c>
      <c r="K212" s="29">
        <v>0</v>
      </c>
      <c r="L212" s="70">
        <v>48494000</v>
      </c>
      <c r="M212" s="76">
        <v>0</v>
      </c>
      <c r="N212" s="29">
        <v>0</v>
      </c>
      <c r="O212" s="71"/>
      <c r="P212" s="75" t="s">
        <v>927</v>
      </c>
      <c r="Q212" s="47" t="s">
        <v>931</v>
      </c>
      <c r="R212" s="68" t="s">
        <v>932</v>
      </c>
      <c r="S212" s="48" t="s">
        <v>24</v>
      </c>
      <c r="T212" s="42"/>
      <c r="U212" s="54"/>
    </row>
    <row r="213" spans="2:21" ht="20.25" customHeight="1" x14ac:dyDescent="0.15">
      <c r="B213" s="25">
        <v>2021</v>
      </c>
      <c r="C213" s="27">
        <v>1</v>
      </c>
      <c r="D213" s="27" t="s">
        <v>14</v>
      </c>
      <c r="E213" s="15" t="s">
        <v>5421</v>
      </c>
      <c r="F213" s="57" t="s">
        <v>2182</v>
      </c>
      <c r="G213" s="36" t="s">
        <v>16</v>
      </c>
      <c r="H213" s="58" t="s">
        <v>62</v>
      </c>
      <c r="I213" s="76">
        <v>15730000</v>
      </c>
      <c r="J213" s="29">
        <v>0</v>
      </c>
      <c r="K213" s="29">
        <v>0</v>
      </c>
      <c r="L213" s="70">
        <v>15730000</v>
      </c>
      <c r="M213" s="76">
        <v>15730000</v>
      </c>
      <c r="N213" s="29">
        <v>11011000</v>
      </c>
      <c r="O213" s="71"/>
      <c r="P213" s="75" t="s">
        <v>2426</v>
      </c>
      <c r="Q213" s="47" t="s">
        <v>2429</v>
      </c>
      <c r="R213" s="68" t="s">
        <v>2430</v>
      </c>
      <c r="S213" s="48" t="s">
        <v>24</v>
      </c>
      <c r="T213" s="42"/>
      <c r="U213" s="54" t="s">
        <v>94</v>
      </c>
    </row>
    <row r="214" spans="2:21" ht="20.25" customHeight="1" x14ac:dyDescent="0.15">
      <c r="B214" s="25">
        <v>2021</v>
      </c>
      <c r="C214" s="27">
        <v>1</v>
      </c>
      <c r="D214" s="27" t="s">
        <v>14</v>
      </c>
      <c r="E214" s="15" t="s">
        <v>933</v>
      </c>
      <c r="F214" s="57" t="s">
        <v>748</v>
      </c>
      <c r="G214" s="36" t="s">
        <v>84</v>
      </c>
      <c r="H214" s="58" t="s">
        <v>64</v>
      </c>
      <c r="I214" s="76">
        <v>14785000</v>
      </c>
      <c r="J214" s="29">
        <v>31811000</v>
      </c>
      <c r="K214" s="29">
        <v>0</v>
      </c>
      <c r="L214" s="70">
        <v>46596000</v>
      </c>
      <c r="M214" s="76">
        <v>0</v>
      </c>
      <c r="N214" s="29">
        <v>0</v>
      </c>
      <c r="O214" s="71"/>
      <c r="P214" s="75" t="s">
        <v>927</v>
      </c>
      <c r="Q214" s="47" t="s">
        <v>931</v>
      </c>
      <c r="R214" s="68" t="s">
        <v>932</v>
      </c>
      <c r="S214" s="48" t="s">
        <v>24</v>
      </c>
      <c r="T214" s="42"/>
      <c r="U214" s="54"/>
    </row>
    <row r="215" spans="2:21" ht="20.25" customHeight="1" x14ac:dyDescent="0.15">
      <c r="B215" s="25">
        <v>2021</v>
      </c>
      <c r="C215" s="27">
        <v>1</v>
      </c>
      <c r="D215" s="27" t="s">
        <v>14</v>
      </c>
      <c r="E215" s="15" t="s">
        <v>1597</v>
      </c>
      <c r="F215" s="57" t="s">
        <v>1415</v>
      </c>
      <c r="G215" s="36" t="s">
        <v>37</v>
      </c>
      <c r="H215" s="58" t="s">
        <v>64</v>
      </c>
      <c r="I215" s="76">
        <v>14773000</v>
      </c>
      <c r="J215" s="29">
        <v>29394000</v>
      </c>
      <c r="K215" s="29"/>
      <c r="L215" s="70">
        <v>44167000</v>
      </c>
      <c r="M215" s="76">
        <v>44167000</v>
      </c>
      <c r="N215" s="29">
        <v>44167000</v>
      </c>
      <c r="O215" s="71"/>
      <c r="P215" s="75" t="s">
        <v>1594</v>
      </c>
      <c r="Q215" s="47" t="s">
        <v>1598</v>
      </c>
      <c r="R215" s="68" t="s">
        <v>1599</v>
      </c>
      <c r="S215" s="48" t="s">
        <v>24</v>
      </c>
      <c r="T215" s="42"/>
      <c r="U215" s="54" t="s">
        <v>94</v>
      </c>
    </row>
    <row r="216" spans="2:21" ht="20.25" customHeight="1" x14ac:dyDescent="0.15">
      <c r="B216" s="25">
        <v>2021</v>
      </c>
      <c r="C216" s="27">
        <v>1</v>
      </c>
      <c r="D216" s="27" t="s">
        <v>752</v>
      </c>
      <c r="E216" s="15" t="s">
        <v>4324</v>
      </c>
      <c r="F216" s="57" t="s">
        <v>800</v>
      </c>
      <c r="G216" s="36" t="s">
        <v>37</v>
      </c>
      <c r="H216" s="58" t="s">
        <v>2062</v>
      </c>
      <c r="I216" s="76">
        <v>14487000</v>
      </c>
      <c r="J216" s="29" t="s">
        <v>749</v>
      </c>
      <c r="K216" s="29" t="s">
        <v>750</v>
      </c>
      <c r="L216" s="70">
        <f>SUM(I216:K216)</f>
        <v>14487000</v>
      </c>
      <c r="M216" s="76">
        <v>14487000</v>
      </c>
      <c r="N216" s="29"/>
      <c r="O216" s="71" t="s">
        <v>4311</v>
      </c>
      <c r="P216" s="75" t="s">
        <v>4307</v>
      </c>
      <c r="Q216" s="47" t="s">
        <v>4319</v>
      </c>
      <c r="R216" s="68" t="s">
        <v>4320</v>
      </c>
      <c r="S216" s="48" t="s">
        <v>751</v>
      </c>
      <c r="T216" s="42"/>
      <c r="U216" s="54" t="s">
        <v>5422</v>
      </c>
    </row>
    <row r="217" spans="2:21" ht="20.25" customHeight="1" x14ac:dyDescent="0.15">
      <c r="B217" s="25">
        <v>2021</v>
      </c>
      <c r="C217" s="27">
        <v>1</v>
      </c>
      <c r="D217" s="27" t="s">
        <v>14</v>
      </c>
      <c r="E217" s="15" t="s">
        <v>5423</v>
      </c>
      <c r="F217" s="57" t="s">
        <v>3757</v>
      </c>
      <c r="G217" s="36" t="s">
        <v>37</v>
      </c>
      <c r="H217" s="58" t="s">
        <v>63</v>
      </c>
      <c r="I217" s="76">
        <v>14212000</v>
      </c>
      <c r="J217" s="29"/>
      <c r="K217" s="29"/>
      <c r="L217" s="70">
        <v>14212000</v>
      </c>
      <c r="M217" s="76">
        <v>14212000</v>
      </c>
      <c r="N217" s="29">
        <v>14212000</v>
      </c>
      <c r="O217" s="71"/>
      <c r="P217" s="75" t="s">
        <v>5412</v>
      </c>
      <c r="Q217" s="47" t="s">
        <v>5424</v>
      </c>
      <c r="R217" s="68" t="s">
        <v>5425</v>
      </c>
      <c r="S217" s="48" t="s">
        <v>24</v>
      </c>
      <c r="T217" s="42"/>
      <c r="U217" s="54"/>
    </row>
    <row r="218" spans="2:21" ht="20.25" customHeight="1" x14ac:dyDescent="0.15">
      <c r="B218" s="25">
        <v>2021</v>
      </c>
      <c r="C218" s="27">
        <v>1</v>
      </c>
      <c r="D218" s="27" t="s">
        <v>14</v>
      </c>
      <c r="E218" s="15" t="s">
        <v>2291</v>
      </c>
      <c r="F218" s="57" t="s">
        <v>2182</v>
      </c>
      <c r="G218" s="36" t="s">
        <v>16</v>
      </c>
      <c r="H218" s="58" t="s">
        <v>64</v>
      </c>
      <c r="I218" s="76">
        <v>13947000</v>
      </c>
      <c r="J218" s="29">
        <v>0</v>
      </c>
      <c r="K218" s="29">
        <v>0</v>
      </c>
      <c r="L218" s="70">
        <v>13947000</v>
      </c>
      <c r="M218" s="76">
        <v>13947000</v>
      </c>
      <c r="N218" s="29">
        <v>13947000</v>
      </c>
      <c r="O218" s="71"/>
      <c r="P218" s="75" t="s">
        <v>2292</v>
      </c>
      <c r="Q218" s="47" t="s">
        <v>2293</v>
      </c>
      <c r="R218" s="68" t="s">
        <v>2294</v>
      </c>
      <c r="S218" s="48" t="s">
        <v>24</v>
      </c>
      <c r="T218" s="42"/>
      <c r="U218" s="54" t="s">
        <v>94</v>
      </c>
    </row>
    <row r="219" spans="2:21" ht="20.25" customHeight="1" x14ac:dyDescent="0.15">
      <c r="B219" s="25">
        <v>2021</v>
      </c>
      <c r="C219" s="27">
        <v>1</v>
      </c>
      <c r="D219" s="27" t="s">
        <v>14</v>
      </c>
      <c r="E219" s="15" t="s">
        <v>2401</v>
      </c>
      <c r="F219" s="57" t="s">
        <v>2182</v>
      </c>
      <c r="G219" s="36" t="s">
        <v>38</v>
      </c>
      <c r="H219" s="58" t="s">
        <v>62</v>
      </c>
      <c r="I219" s="76">
        <v>12320000</v>
      </c>
      <c r="J219" s="29"/>
      <c r="K219" s="29"/>
      <c r="L219" s="70">
        <v>12320000</v>
      </c>
      <c r="M219" s="76">
        <v>12320000</v>
      </c>
      <c r="N219" s="29">
        <v>0</v>
      </c>
      <c r="O219" s="71"/>
      <c r="P219" s="75" t="s">
        <v>2392</v>
      </c>
      <c r="Q219" s="47" t="s">
        <v>2398</v>
      </c>
      <c r="R219" s="68" t="s">
        <v>2399</v>
      </c>
      <c r="S219" s="48" t="s">
        <v>24</v>
      </c>
      <c r="T219" s="42"/>
      <c r="U219" s="54" t="s">
        <v>94</v>
      </c>
    </row>
    <row r="220" spans="2:21" ht="20.25" customHeight="1" x14ac:dyDescent="0.15">
      <c r="B220" s="25">
        <v>2021</v>
      </c>
      <c r="C220" s="27">
        <v>1</v>
      </c>
      <c r="D220" s="27" t="s">
        <v>14</v>
      </c>
      <c r="E220" s="15" t="s">
        <v>1471</v>
      </c>
      <c r="F220" s="57" t="s">
        <v>1415</v>
      </c>
      <c r="G220" s="36" t="s">
        <v>39</v>
      </c>
      <c r="H220" s="58" t="s">
        <v>64</v>
      </c>
      <c r="I220" s="76">
        <v>11198000</v>
      </c>
      <c r="J220" s="29"/>
      <c r="K220" s="29"/>
      <c r="L220" s="70">
        <v>11198000</v>
      </c>
      <c r="M220" s="76">
        <v>11198000</v>
      </c>
      <c r="N220" s="29">
        <v>11198000</v>
      </c>
      <c r="O220" s="71"/>
      <c r="P220" s="75" t="s">
        <v>1461</v>
      </c>
      <c r="Q220" s="47" t="s">
        <v>1462</v>
      </c>
      <c r="R220" s="68" t="s">
        <v>1463</v>
      </c>
      <c r="S220" s="48" t="s">
        <v>24</v>
      </c>
      <c r="T220" s="42"/>
      <c r="U220" s="54" t="s">
        <v>94</v>
      </c>
    </row>
    <row r="221" spans="2:21" ht="20.25" customHeight="1" x14ac:dyDescent="0.15">
      <c r="B221" s="25">
        <v>2021</v>
      </c>
      <c r="C221" s="27">
        <v>2</v>
      </c>
      <c r="D221" s="27" t="s">
        <v>15</v>
      </c>
      <c r="E221" s="15" t="s">
        <v>4695</v>
      </c>
      <c r="F221" s="57" t="s">
        <v>2175</v>
      </c>
      <c r="G221" s="36" t="s">
        <v>16</v>
      </c>
      <c r="H221" s="58" t="s">
        <v>2208</v>
      </c>
      <c r="I221" s="76">
        <v>49312786000</v>
      </c>
      <c r="J221" s="29">
        <v>14448408000</v>
      </c>
      <c r="K221" s="29">
        <v>2252702000</v>
      </c>
      <c r="L221" s="70">
        <f>SUM(I221:K221)</f>
        <v>66013896000</v>
      </c>
      <c r="M221" s="76">
        <v>3793584000</v>
      </c>
      <c r="N221" s="29">
        <v>0</v>
      </c>
      <c r="O221" s="71"/>
      <c r="P221" s="75" t="s">
        <v>4696</v>
      </c>
      <c r="Q221" s="47" t="s">
        <v>4698</v>
      </c>
      <c r="R221" s="68" t="s">
        <v>4699</v>
      </c>
      <c r="S221" s="48" t="s">
        <v>41</v>
      </c>
      <c r="T221" s="42" t="s">
        <v>4700</v>
      </c>
      <c r="U221" s="54"/>
    </row>
    <row r="222" spans="2:21" ht="20.25" customHeight="1" x14ac:dyDescent="0.15">
      <c r="B222" s="25">
        <v>2021</v>
      </c>
      <c r="C222" s="27">
        <v>2</v>
      </c>
      <c r="D222" s="27" t="s">
        <v>14</v>
      </c>
      <c r="E222" s="15" t="s">
        <v>5426</v>
      </c>
      <c r="F222" s="57" t="s">
        <v>748</v>
      </c>
      <c r="G222" s="36" t="s">
        <v>112</v>
      </c>
      <c r="H222" s="58" t="s">
        <v>62</v>
      </c>
      <c r="I222" s="76">
        <v>13300000000</v>
      </c>
      <c r="J222" s="29">
        <v>2000000000</v>
      </c>
      <c r="K222" s="29"/>
      <c r="L222" s="70">
        <v>15300000000</v>
      </c>
      <c r="M222" s="76">
        <v>13300000000</v>
      </c>
      <c r="N222" s="29">
        <v>13300000000</v>
      </c>
      <c r="O222" s="71"/>
      <c r="P222" s="75" t="s">
        <v>5317</v>
      </c>
      <c r="Q222" s="47" t="s">
        <v>5427</v>
      </c>
      <c r="R222" s="68" t="s">
        <v>5428</v>
      </c>
      <c r="S222" s="48" t="s">
        <v>24</v>
      </c>
      <c r="T222" s="42"/>
      <c r="U222" s="54"/>
    </row>
    <row r="223" spans="2:21" ht="20.25" customHeight="1" x14ac:dyDescent="0.15">
      <c r="B223" s="25">
        <v>2021</v>
      </c>
      <c r="C223" s="27">
        <v>2</v>
      </c>
      <c r="D223" s="27" t="s">
        <v>15</v>
      </c>
      <c r="E223" s="15" t="s">
        <v>1489</v>
      </c>
      <c r="F223" s="57" t="s">
        <v>1415</v>
      </c>
      <c r="G223" s="36" t="s">
        <v>112</v>
      </c>
      <c r="H223" s="58" t="s">
        <v>62</v>
      </c>
      <c r="I223" s="76">
        <v>9000000000</v>
      </c>
      <c r="J223" s="29"/>
      <c r="K223" s="29"/>
      <c r="L223" s="70">
        <v>9000000000</v>
      </c>
      <c r="M223" s="76">
        <v>2000000000</v>
      </c>
      <c r="N223" s="29">
        <v>9000000000</v>
      </c>
      <c r="O223" s="71"/>
      <c r="P223" s="75" t="s">
        <v>1490</v>
      </c>
      <c r="Q223" s="47" t="s">
        <v>1491</v>
      </c>
      <c r="R223" s="68" t="s">
        <v>1492</v>
      </c>
      <c r="S223" s="48" t="s">
        <v>24</v>
      </c>
      <c r="T223" s="42"/>
      <c r="U223" s="54"/>
    </row>
    <row r="224" spans="2:21" ht="20.25" customHeight="1" x14ac:dyDescent="0.15">
      <c r="B224" s="25">
        <v>2021</v>
      </c>
      <c r="C224" s="27">
        <v>2</v>
      </c>
      <c r="D224" s="27" t="s">
        <v>14</v>
      </c>
      <c r="E224" s="15" t="s">
        <v>3877</v>
      </c>
      <c r="F224" s="57" t="s">
        <v>3757</v>
      </c>
      <c r="G224" s="36" t="s">
        <v>16</v>
      </c>
      <c r="H224" s="58" t="s">
        <v>62</v>
      </c>
      <c r="I224" s="76">
        <v>6064311000</v>
      </c>
      <c r="J224" s="29">
        <v>2533468000</v>
      </c>
      <c r="K224" s="29">
        <v>380719000</v>
      </c>
      <c r="L224" s="70">
        <v>8978498000</v>
      </c>
      <c r="M224" s="76">
        <v>100000000</v>
      </c>
      <c r="N224" s="29">
        <v>8978498000</v>
      </c>
      <c r="O224" s="71" t="s">
        <v>3868</v>
      </c>
      <c r="P224" s="75" t="s">
        <v>3868</v>
      </c>
      <c r="Q224" s="47" t="s">
        <v>3878</v>
      </c>
      <c r="R224" s="68" t="s">
        <v>3879</v>
      </c>
      <c r="S224" s="48" t="s">
        <v>24</v>
      </c>
      <c r="T224" s="42"/>
      <c r="U224" s="54"/>
    </row>
    <row r="225" spans="2:21" ht="20.25" customHeight="1" x14ac:dyDescent="0.15">
      <c r="B225" s="25">
        <v>2021</v>
      </c>
      <c r="C225" s="27">
        <v>2</v>
      </c>
      <c r="D225" s="27" t="s">
        <v>15</v>
      </c>
      <c r="E225" s="15" t="s">
        <v>5429</v>
      </c>
      <c r="F225" s="57" t="s">
        <v>2931</v>
      </c>
      <c r="G225" s="36" t="s">
        <v>16</v>
      </c>
      <c r="H225" s="58" t="s">
        <v>62</v>
      </c>
      <c r="I225" s="76">
        <v>6004025000</v>
      </c>
      <c r="J225" s="29">
        <v>2350093000</v>
      </c>
      <c r="K225" s="29"/>
      <c r="L225" s="70">
        <v>8354118000</v>
      </c>
      <c r="M225" s="76">
        <v>1586422000</v>
      </c>
      <c r="N225" s="29">
        <v>8354118000</v>
      </c>
      <c r="O225" s="71"/>
      <c r="P225" s="75" t="s">
        <v>2998</v>
      </c>
      <c r="Q225" s="47" t="s">
        <v>3007</v>
      </c>
      <c r="R225" s="68" t="s">
        <v>3008</v>
      </c>
      <c r="S225" s="48" t="s">
        <v>24</v>
      </c>
      <c r="T225" s="42"/>
      <c r="U225" s="54"/>
    </row>
    <row r="226" spans="2:21" ht="20.25" customHeight="1" x14ac:dyDescent="0.15">
      <c r="B226" s="25">
        <v>2021</v>
      </c>
      <c r="C226" s="27">
        <v>2</v>
      </c>
      <c r="D226" s="27" t="s">
        <v>14</v>
      </c>
      <c r="E226" s="15" t="s">
        <v>3793</v>
      </c>
      <c r="F226" s="57" t="s">
        <v>3757</v>
      </c>
      <c r="G226" s="36" t="s">
        <v>112</v>
      </c>
      <c r="H226" s="58" t="s">
        <v>63</v>
      </c>
      <c r="I226" s="76">
        <v>5920159300</v>
      </c>
      <c r="J226" s="29">
        <v>1638327000</v>
      </c>
      <c r="K226" s="29">
        <v>441513700</v>
      </c>
      <c r="L226" s="70">
        <v>8000000000</v>
      </c>
      <c r="M226" s="76">
        <v>2000000000</v>
      </c>
      <c r="N226" s="29">
        <v>8000000000</v>
      </c>
      <c r="O226" s="71"/>
      <c r="P226" s="75" t="s">
        <v>3790</v>
      </c>
      <c r="Q226" s="47" t="s">
        <v>3791</v>
      </c>
      <c r="R226" s="68" t="s">
        <v>3792</v>
      </c>
      <c r="S226" s="48" t="s">
        <v>24</v>
      </c>
      <c r="T226" s="42"/>
      <c r="U226" s="54"/>
    </row>
    <row r="227" spans="2:21" ht="20.25" customHeight="1" x14ac:dyDescent="0.15">
      <c r="B227" s="25">
        <v>2021</v>
      </c>
      <c r="C227" s="27">
        <v>2</v>
      </c>
      <c r="D227" s="27" t="s">
        <v>15</v>
      </c>
      <c r="E227" s="15" t="s">
        <v>3004</v>
      </c>
      <c r="F227" s="57" t="s">
        <v>2931</v>
      </c>
      <c r="G227" s="36" t="s">
        <v>16</v>
      </c>
      <c r="H227" s="58" t="s">
        <v>62</v>
      </c>
      <c r="I227" s="76">
        <v>5431322000</v>
      </c>
      <c r="J227" s="29">
        <v>1940491000</v>
      </c>
      <c r="K227" s="29"/>
      <c r="L227" s="70">
        <v>7371813000</v>
      </c>
      <c r="M227" s="76">
        <v>696680000</v>
      </c>
      <c r="N227" s="29">
        <v>7371813000</v>
      </c>
      <c r="O227" s="71"/>
      <c r="P227" s="75" t="s">
        <v>2998</v>
      </c>
      <c r="Q227" s="47" t="s">
        <v>3005</v>
      </c>
      <c r="R227" s="68" t="s">
        <v>3006</v>
      </c>
      <c r="S227" s="48" t="s">
        <v>24</v>
      </c>
      <c r="T227" s="42"/>
      <c r="U227" s="54"/>
    </row>
    <row r="228" spans="2:21" ht="20.25" customHeight="1" x14ac:dyDescent="0.15">
      <c r="B228" s="25">
        <v>2021</v>
      </c>
      <c r="C228" s="27">
        <v>2</v>
      </c>
      <c r="D228" s="27" t="s">
        <v>15</v>
      </c>
      <c r="E228" s="15" t="s">
        <v>1467</v>
      </c>
      <c r="F228" s="57" t="s">
        <v>1415</v>
      </c>
      <c r="G228" s="36" t="s">
        <v>16</v>
      </c>
      <c r="H228" s="58" t="s">
        <v>62</v>
      </c>
      <c r="I228" s="76">
        <v>5044589000</v>
      </c>
      <c r="J228" s="29">
        <v>1041987000</v>
      </c>
      <c r="K228" s="29">
        <v>11385000</v>
      </c>
      <c r="L228" s="70">
        <v>6097961000</v>
      </c>
      <c r="M228" s="76">
        <v>1300000000</v>
      </c>
      <c r="N228" s="29">
        <v>1300000000</v>
      </c>
      <c r="O228" s="71"/>
      <c r="P228" s="75" t="s">
        <v>1461</v>
      </c>
      <c r="Q228" s="47" t="s">
        <v>1468</v>
      </c>
      <c r="R228" s="68" t="s">
        <v>1469</v>
      </c>
      <c r="S228" s="48" t="s">
        <v>24</v>
      </c>
      <c r="T228" s="42"/>
      <c r="U228" s="54"/>
    </row>
    <row r="229" spans="2:21" ht="20.25" customHeight="1" x14ac:dyDescent="0.15">
      <c r="B229" s="25">
        <v>2021</v>
      </c>
      <c r="C229" s="27">
        <v>2</v>
      </c>
      <c r="D229" s="27" t="s">
        <v>14</v>
      </c>
      <c r="E229" s="15" t="s">
        <v>5430</v>
      </c>
      <c r="F229" s="57" t="s">
        <v>2182</v>
      </c>
      <c r="G229" s="36" t="s">
        <v>112</v>
      </c>
      <c r="H229" s="58" t="s">
        <v>63</v>
      </c>
      <c r="I229" s="76">
        <v>4923721000</v>
      </c>
      <c r="J229" s="29">
        <v>476400000</v>
      </c>
      <c r="K229" s="29">
        <v>29836000</v>
      </c>
      <c r="L229" s="70">
        <v>5429957000</v>
      </c>
      <c r="M229" s="76">
        <v>1000000000</v>
      </c>
      <c r="N229" s="29">
        <v>5429957000</v>
      </c>
      <c r="O229" s="71"/>
      <c r="P229" s="75" t="s">
        <v>5431</v>
      </c>
      <c r="Q229" s="47" t="s">
        <v>5432</v>
      </c>
      <c r="R229" s="68" t="s">
        <v>5433</v>
      </c>
      <c r="S229" s="48" t="s">
        <v>24</v>
      </c>
      <c r="T229" s="42"/>
      <c r="U229" s="54"/>
    </row>
    <row r="230" spans="2:21" ht="20.25" customHeight="1" x14ac:dyDescent="0.15">
      <c r="B230" s="25">
        <v>2021</v>
      </c>
      <c r="C230" s="27">
        <v>2</v>
      </c>
      <c r="D230" s="27" t="s">
        <v>15</v>
      </c>
      <c r="E230" s="15" t="s">
        <v>337</v>
      </c>
      <c r="F230" s="57" t="s">
        <v>230</v>
      </c>
      <c r="G230" s="36" t="s">
        <v>16</v>
      </c>
      <c r="H230" s="58" t="s">
        <v>63</v>
      </c>
      <c r="I230" s="76">
        <v>4351950600</v>
      </c>
      <c r="J230" s="29">
        <v>1161201000</v>
      </c>
      <c r="K230" s="29"/>
      <c r="L230" s="70">
        <v>5513151600</v>
      </c>
      <c r="M230" s="76">
        <v>500000000</v>
      </c>
      <c r="N230" s="29">
        <v>0</v>
      </c>
      <c r="O230" s="71"/>
      <c r="P230" s="75" t="s">
        <v>331</v>
      </c>
      <c r="Q230" s="47" t="s">
        <v>335</v>
      </c>
      <c r="R230" s="68" t="s">
        <v>336</v>
      </c>
      <c r="S230" s="48" t="s">
        <v>24</v>
      </c>
      <c r="T230" s="42"/>
      <c r="U230" s="54"/>
    </row>
    <row r="231" spans="2:21" ht="20.25" customHeight="1" x14ac:dyDescent="0.15">
      <c r="B231" s="25">
        <v>2021</v>
      </c>
      <c r="C231" s="27">
        <v>2</v>
      </c>
      <c r="D231" s="27" t="s">
        <v>14</v>
      </c>
      <c r="E231" s="15" t="s">
        <v>133</v>
      </c>
      <c r="F231" s="57" t="s">
        <v>43</v>
      </c>
      <c r="G231" s="36" t="s">
        <v>16</v>
      </c>
      <c r="H231" s="58" t="s">
        <v>62</v>
      </c>
      <c r="I231" s="76">
        <v>3849996000</v>
      </c>
      <c r="J231" s="29">
        <v>752817000</v>
      </c>
      <c r="K231" s="29"/>
      <c r="L231" s="70">
        <v>4602813000</v>
      </c>
      <c r="M231" s="76">
        <v>2301406000</v>
      </c>
      <c r="N231" s="29">
        <v>4602813000</v>
      </c>
      <c r="O231" s="71"/>
      <c r="P231" s="75" t="s">
        <v>130</v>
      </c>
      <c r="Q231" s="47" t="s">
        <v>131</v>
      </c>
      <c r="R231" s="68" t="s">
        <v>132</v>
      </c>
      <c r="S231" s="48" t="s">
        <v>24</v>
      </c>
      <c r="T231" s="42"/>
      <c r="U231" s="54"/>
    </row>
    <row r="232" spans="2:21" ht="20.25" customHeight="1" x14ac:dyDescent="0.15">
      <c r="B232" s="25">
        <v>2021</v>
      </c>
      <c r="C232" s="27">
        <v>2</v>
      </c>
      <c r="D232" s="27" t="s">
        <v>14</v>
      </c>
      <c r="E232" s="15" t="s">
        <v>4928</v>
      </c>
      <c r="F232" s="57" t="s">
        <v>43</v>
      </c>
      <c r="G232" s="36" t="s">
        <v>16</v>
      </c>
      <c r="H232" s="58" t="s">
        <v>62</v>
      </c>
      <c r="I232" s="76">
        <v>3538000000</v>
      </c>
      <c r="J232" s="29">
        <v>1300000000</v>
      </c>
      <c r="K232" s="29">
        <v>0</v>
      </c>
      <c r="L232" s="70">
        <v>4838000000</v>
      </c>
      <c r="M232" s="76">
        <v>1800000000</v>
      </c>
      <c r="N232" s="29">
        <v>3386600000</v>
      </c>
      <c r="O232" s="71"/>
      <c r="P232" s="75" t="s">
        <v>4913</v>
      </c>
      <c r="Q232" s="47" t="s">
        <v>4926</v>
      </c>
      <c r="R232" s="68" t="s">
        <v>4927</v>
      </c>
      <c r="S232" s="48" t="s">
        <v>24</v>
      </c>
      <c r="T232" s="42"/>
      <c r="U232" s="54"/>
    </row>
    <row r="233" spans="2:21" ht="20.25" customHeight="1" x14ac:dyDescent="0.15">
      <c r="B233" s="25">
        <v>2021</v>
      </c>
      <c r="C233" s="27">
        <v>2</v>
      </c>
      <c r="D233" s="27" t="s">
        <v>15</v>
      </c>
      <c r="E233" s="15" t="s">
        <v>3093</v>
      </c>
      <c r="F233" s="57" t="s">
        <v>2931</v>
      </c>
      <c r="G233" s="36" t="s">
        <v>112</v>
      </c>
      <c r="H233" s="58" t="s">
        <v>63</v>
      </c>
      <c r="I233" s="76">
        <v>3440000000</v>
      </c>
      <c r="J233" s="29">
        <v>0</v>
      </c>
      <c r="K233" s="29">
        <v>0</v>
      </c>
      <c r="L233" s="70">
        <v>3440000000</v>
      </c>
      <c r="M233" s="76">
        <v>3440000000</v>
      </c>
      <c r="N233" s="29">
        <v>2408000000</v>
      </c>
      <c r="O233" s="71"/>
      <c r="P233" s="75" t="s">
        <v>3090</v>
      </c>
      <c r="Q233" s="47" t="s">
        <v>3091</v>
      </c>
      <c r="R233" s="68" t="s">
        <v>3092</v>
      </c>
      <c r="S233" s="48" t="s">
        <v>24</v>
      </c>
      <c r="T233" s="42"/>
      <c r="U233" s="54"/>
    </row>
    <row r="234" spans="2:21" ht="20.25" customHeight="1" x14ac:dyDescent="0.15">
      <c r="B234" s="25">
        <v>2021</v>
      </c>
      <c r="C234" s="27">
        <v>2</v>
      </c>
      <c r="D234" s="27" t="s">
        <v>14</v>
      </c>
      <c r="E234" s="15" t="s">
        <v>5434</v>
      </c>
      <c r="F234" s="57" t="s">
        <v>2931</v>
      </c>
      <c r="G234" s="36" t="s">
        <v>16</v>
      </c>
      <c r="H234" s="58" t="s">
        <v>63</v>
      </c>
      <c r="I234" s="76">
        <v>3148000000</v>
      </c>
      <c r="J234" s="29">
        <v>120000000</v>
      </c>
      <c r="K234" s="29"/>
      <c r="L234" s="70">
        <v>3268000000</v>
      </c>
      <c r="M234" s="76">
        <v>743000000</v>
      </c>
      <c r="N234" s="29">
        <v>743000000</v>
      </c>
      <c r="O234" s="71"/>
      <c r="P234" s="75" t="s">
        <v>5435</v>
      </c>
      <c r="Q234" s="47" t="s">
        <v>5436</v>
      </c>
      <c r="R234" s="68" t="s">
        <v>5437</v>
      </c>
      <c r="S234" s="48" t="s">
        <v>24</v>
      </c>
      <c r="T234" s="42"/>
      <c r="U234" s="54"/>
    </row>
    <row r="235" spans="2:21" ht="20.25" customHeight="1" x14ac:dyDescent="0.15">
      <c r="B235" s="25">
        <v>2021</v>
      </c>
      <c r="C235" s="27">
        <v>2</v>
      </c>
      <c r="D235" s="27" t="s">
        <v>14</v>
      </c>
      <c r="E235" s="15" t="s">
        <v>3843</v>
      </c>
      <c r="F235" s="57" t="s">
        <v>3844</v>
      </c>
      <c r="G235" s="36" t="s">
        <v>16</v>
      </c>
      <c r="H235" s="58" t="s">
        <v>62</v>
      </c>
      <c r="I235" s="76">
        <v>3132382000</v>
      </c>
      <c r="J235" s="29">
        <v>2373129000</v>
      </c>
      <c r="K235" s="29">
        <v>0</v>
      </c>
      <c r="L235" s="70">
        <v>5505511000</v>
      </c>
      <c r="M235" s="76">
        <v>1000000000</v>
      </c>
      <c r="N235" s="29">
        <v>3132382000</v>
      </c>
      <c r="O235" s="71"/>
      <c r="P235" s="75" t="s">
        <v>3845</v>
      </c>
      <c r="Q235" s="47" t="s">
        <v>3846</v>
      </c>
      <c r="R235" s="68" t="s">
        <v>3847</v>
      </c>
      <c r="S235" s="48" t="s">
        <v>24</v>
      </c>
      <c r="T235" s="42"/>
      <c r="U235" s="54"/>
    </row>
    <row r="236" spans="2:21" ht="20.25" customHeight="1" x14ac:dyDescent="0.15">
      <c r="B236" s="25">
        <v>2021</v>
      </c>
      <c r="C236" s="27">
        <v>2</v>
      </c>
      <c r="D236" s="27" t="s">
        <v>14</v>
      </c>
      <c r="E236" s="15" t="s">
        <v>3814</v>
      </c>
      <c r="F236" s="57" t="s">
        <v>3757</v>
      </c>
      <c r="G236" s="36" t="s">
        <v>112</v>
      </c>
      <c r="H236" s="58" t="s">
        <v>63</v>
      </c>
      <c r="I236" s="76">
        <v>3093143000</v>
      </c>
      <c r="J236" s="29">
        <v>44731000</v>
      </c>
      <c r="K236" s="29"/>
      <c r="L236" s="70">
        <v>3137874000</v>
      </c>
      <c r="M236" s="76">
        <v>1000000000</v>
      </c>
      <c r="N236" s="29">
        <v>3137874000</v>
      </c>
      <c r="O236" s="71"/>
      <c r="P236" s="75" t="s">
        <v>3807</v>
      </c>
      <c r="Q236" s="47" t="s">
        <v>3815</v>
      </c>
      <c r="R236" s="68" t="s">
        <v>3816</v>
      </c>
      <c r="S236" s="48" t="s">
        <v>24</v>
      </c>
      <c r="T236" s="42"/>
      <c r="U236" s="54"/>
    </row>
    <row r="237" spans="2:21" ht="20.25" customHeight="1" x14ac:dyDescent="0.15">
      <c r="B237" s="25">
        <v>2021</v>
      </c>
      <c r="C237" s="27">
        <v>2</v>
      </c>
      <c r="D237" s="27" t="s">
        <v>15</v>
      </c>
      <c r="E237" s="15" t="s">
        <v>5438</v>
      </c>
      <c r="F237" s="57" t="s">
        <v>1415</v>
      </c>
      <c r="G237" s="36" t="s">
        <v>16</v>
      </c>
      <c r="H237" s="58" t="s">
        <v>63</v>
      </c>
      <c r="I237" s="76">
        <v>3006637000</v>
      </c>
      <c r="J237" s="29">
        <v>214159800</v>
      </c>
      <c r="K237" s="29"/>
      <c r="L237" s="70">
        <v>3220796800</v>
      </c>
      <c r="M237" s="76">
        <v>700000000</v>
      </c>
      <c r="N237" s="29">
        <v>700000000</v>
      </c>
      <c r="O237" s="71"/>
      <c r="P237" s="75" t="s">
        <v>1476</v>
      </c>
      <c r="Q237" s="47" t="s">
        <v>1477</v>
      </c>
      <c r="R237" s="68" t="s">
        <v>1478</v>
      </c>
      <c r="S237" s="48" t="s">
        <v>24</v>
      </c>
      <c r="T237" s="42"/>
      <c r="U237" s="54"/>
    </row>
    <row r="238" spans="2:21" ht="20.25" customHeight="1" x14ac:dyDescent="0.15">
      <c r="B238" s="25">
        <v>2021</v>
      </c>
      <c r="C238" s="27">
        <v>2</v>
      </c>
      <c r="D238" s="27" t="s">
        <v>14</v>
      </c>
      <c r="E238" s="15" t="s">
        <v>5121</v>
      </c>
      <c r="F238" s="57" t="s">
        <v>5122</v>
      </c>
      <c r="G238" s="36" t="s">
        <v>17</v>
      </c>
      <c r="H238" s="58" t="s">
        <v>63</v>
      </c>
      <c r="I238" s="76">
        <v>2903992000</v>
      </c>
      <c r="J238" s="29">
        <v>0</v>
      </c>
      <c r="K238" s="29">
        <v>0</v>
      </c>
      <c r="L238" s="70">
        <f>SUM(I238:K238)</f>
        <v>2903992000</v>
      </c>
      <c r="M238" s="76">
        <v>2903992000</v>
      </c>
      <c r="N238" s="29">
        <v>0</v>
      </c>
      <c r="O238" s="71"/>
      <c r="P238" s="75" t="s">
        <v>5123</v>
      </c>
      <c r="Q238" s="47" t="s">
        <v>5124</v>
      </c>
      <c r="R238" s="68" t="s">
        <v>5125</v>
      </c>
      <c r="S238" s="48" t="s">
        <v>24</v>
      </c>
      <c r="T238" s="42"/>
      <c r="U238" s="54"/>
    </row>
    <row r="239" spans="2:21" ht="20.25" customHeight="1" x14ac:dyDescent="0.15">
      <c r="B239" s="25">
        <v>2021</v>
      </c>
      <c r="C239" s="27">
        <v>2</v>
      </c>
      <c r="D239" s="27" t="s">
        <v>14</v>
      </c>
      <c r="E239" s="15" t="s">
        <v>794</v>
      </c>
      <c r="F239" s="57" t="s">
        <v>748</v>
      </c>
      <c r="G239" s="36" t="s">
        <v>16</v>
      </c>
      <c r="H239" s="58" t="s">
        <v>62</v>
      </c>
      <c r="I239" s="76">
        <v>2869884000</v>
      </c>
      <c r="J239" s="29">
        <v>2062937000</v>
      </c>
      <c r="K239" s="29">
        <v>327349000</v>
      </c>
      <c r="L239" s="70">
        <v>5260170000</v>
      </c>
      <c r="M239" s="76">
        <v>1300000000</v>
      </c>
      <c r="N239" s="29">
        <v>1300000000</v>
      </c>
      <c r="O239" s="71"/>
      <c r="P239" s="75" t="s">
        <v>791</v>
      </c>
      <c r="Q239" s="47" t="s">
        <v>792</v>
      </c>
      <c r="R239" s="68" t="s">
        <v>793</v>
      </c>
      <c r="S239" s="48" t="s">
        <v>24</v>
      </c>
      <c r="T239" s="42"/>
      <c r="U239" s="54"/>
    </row>
    <row r="240" spans="2:21" ht="20.25" customHeight="1" x14ac:dyDescent="0.15">
      <c r="B240" s="25">
        <v>2021</v>
      </c>
      <c r="C240" s="27">
        <v>2</v>
      </c>
      <c r="D240" s="27" t="s">
        <v>752</v>
      </c>
      <c r="E240" s="15" t="s">
        <v>2186</v>
      </c>
      <c r="F240" s="57" t="s">
        <v>2182</v>
      </c>
      <c r="G240" s="36" t="s">
        <v>16</v>
      </c>
      <c r="H240" s="58" t="s">
        <v>63</v>
      </c>
      <c r="I240" s="76">
        <v>2862021000</v>
      </c>
      <c r="J240" s="29">
        <v>510012000</v>
      </c>
      <c r="K240" s="29">
        <v>0</v>
      </c>
      <c r="L240" s="70">
        <f>SUM(I240:K240)</f>
        <v>3372033000</v>
      </c>
      <c r="M240" s="76">
        <v>715506000</v>
      </c>
      <c r="N240" s="29">
        <v>3372033000</v>
      </c>
      <c r="O240" s="71"/>
      <c r="P240" s="75" t="s">
        <v>2187</v>
      </c>
      <c r="Q240" s="47" t="s">
        <v>2188</v>
      </c>
      <c r="R240" s="68" t="s">
        <v>2189</v>
      </c>
      <c r="S240" s="48" t="s">
        <v>24</v>
      </c>
      <c r="T240" s="42"/>
      <c r="U240" s="54"/>
    </row>
    <row r="241" spans="2:21" ht="20.25" customHeight="1" x14ac:dyDescent="0.15">
      <c r="B241" s="25">
        <v>2021</v>
      </c>
      <c r="C241" s="27">
        <v>2</v>
      </c>
      <c r="D241" s="27" t="s">
        <v>14</v>
      </c>
      <c r="E241" s="15" t="s">
        <v>5439</v>
      </c>
      <c r="F241" s="57" t="s">
        <v>230</v>
      </c>
      <c r="G241" s="36" t="s">
        <v>16</v>
      </c>
      <c r="H241" s="58" t="s">
        <v>63</v>
      </c>
      <c r="I241" s="76">
        <v>2853884000</v>
      </c>
      <c r="J241" s="29">
        <v>190843000</v>
      </c>
      <c r="K241" s="29"/>
      <c r="L241" s="70">
        <v>3044727000</v>
      </c>
      <c r="M241" s="76">
        <v>1000000000</v>
      </c>
      <c r="N241" s="29">
        <v>1000000000</v>
      </c>
      <c r="O241" s="71"/>
      <c r="P241" s="75" t="s">
        <v>5440</v>
      </c>
      <c r="Q241" s="47" t="s">
        <v>5441</v>
      </c>
      <c r="R241" s="68" t="s">
        <v>5442</v>
      </c>
      <c r="S241" s="48" t="s">
        <v>24</v>
      </c>
      <c r="T241" s="42"/>
      <c r="U241" s="54"/>
    </row>
    <row r="242" spans="2:21" ht="20.25" customHeight="1" x14ac:dyDescent="0.15">
      <c r="B242" s="25">
        <v>2021</v>
      </c>
      <c r="C242" s="27">
        <v>2</v>
      </c>
      <c r="D242" s="27" t="s">
        <v>15</v>
      </c>
      <c r="E242" s="15" t="s">
        <v>3001</v>
      </c>
      <c r="F242" s="57" t="s">
        <v>2931</v>
      </c>
      <c r="G242" s="36" t="s">
        <v>16</v>
      </c>
      <c r="H242" s="58" t="s">
        <v>62</v>
      </c>
      <c r="I242" s="76">
        <v>2850013000</v>
      </c>
      <c r="J242" s="29">
        <v>926281000</v>
      </c>
      <c r="K242" s="29"/>
      <c r="L242" s="70">
        <v>3776294000</v>
      </c>
      <c r="M242" s="76">
        <v>438294000</v>
      </c>
      <c r="N242" s="29">
        <v>3776294000</v>
      </c>
      <c r="O242" s="71"/>
      <c r="P242" s="75" t="s">
        <v>2998</v>
      </c>
      <c r="Q242" s="47" t="s">
        <v>3002</v>
      </c>
      <c r="R242" s="68" t="s">
        <v>3003</v>
      </c>
      <c r="S242" s="48" t="s">
        <v>24</v>
      </c>
      <c r="T242" s="42"/>
      <c r="U242" s="54"/>
    </row>
    <row r="243" spans="2:21" ht="20.25" customHeight="1" x14ac:dyDescent="0.15">
      <c r="B243" s="25">
        <v>2021</v>
      </c>
      <c r="C243" s="27">
        <v>2</v>
      </c>
      <c r="D243" s="27" t="s">
        <v>14</v>
      </c>
      <c r="E243" s="15" t="s">
        <v>3806</v>
      </c>
      <c r="F243" s="57" t="s">
        <v>3757</v>
      </c>
      <c r="G243" s="36" t="s">
        <v>112</v>
      </c>
      <c r="H243" s="58" t="s">
        <v>63</v>
      </c>
      <c r="I243" s="76">
        <v>2849051700</v>
      </c>
      <c r="J243" s="29">
        <v>760814000</v>
      </c>
      <c r="K243" s="29">
        <v>2600222</v>
      </c>
      <c r="L243" s="70">
        <v>3612465922</v>
      </c>
      <c r="M243" s="76">
        <v>1000000000</v>
      </c>
      <c r="N243" s="29">
        <v>3612465922</v>
      </c>
      <c r="O243" s="71"/>
      <c r="P243" s="75" t="s">
        <v>3807</v>
      </c>
      <c r="Q243" s="47" t="s">
        <v>245</v>
      </c>
      <c r="R243" s="68" t="s">
        <v>3808</v>
      </c>
      <c r="S243" s="48" t="s">
        <v>24</v>
      </c>
      <c r="T243" s="42"/>
      <c r="U243" s="54"/>
    </row>
    <row r="244" spans="2:21" ht="20.25" customHeight="1" x14ac:dyDescent="0.15">
      <c r="B244" s="25">
        <v>2021</v>
      </c>
      <c r="C244" s="27">
        <v>2</v>
      </c>
      <c r="D244" s="27" t="s">
        <v>15</v>
      </c>
      <c r="E244" s="15" t="s">
        <v>2997</v>
      </c>
      <c r="F244" s="57" t="s">
        <v>2931</v>
      </c>
      <c r="G244" s="36" t="s">
        <v>16</v>
      </c>
      <c r="H244" s="58" t="s">
        <v>62</v>
      </c>
      <c r="I244" s="76">
        <v>2763706000</v>
      </c>
      <c r="J244" s="29">
        <v>1331672000</v>
      </c>
      <c r="K244" s="29"/>
      <c r="L244" s="70">
        <v>4095378000</v>
      </c>
      <c r="M244" s="76">
        <v>363350000</v>
      </c>
      <c r="N244" s="29">
        <v>4095378000</v>
      </c>
      <c r="O244" s="71"/>
      <c r="P244" s="75" t="s">
        <v>2998</v>
      </c>
      <c r="Q244" s="47" t="s">
        <v>2999</v>
      </c>
      <c r="R244" s="68" t="s">
        <v>3000</v>
      </c>
      <c r="S244" s="48" t="s">
        <v>24</v>
      </c>
      <c r="T244" s="42"/>
      <c r="U244" s="54"/>
    </row>
    <row r="245" spans="2:21" ht="20.25" customHeight="1" x14ac:dyDescent="0.15">
      <c r="B245" s="25">
        <v>2021</v>
      </c>
      <c r="C245" s="27">
        <v>2</v>
      </c>
      <c r="D245" s="27" t="s">
        <v>14</v>
      </c>
      <c r="E245" s="15" t="s">
        <v>3075</v>
      </c>
      <c r="F245" s="57" t="s">
        <v>2931</v>
      </c>
      <c r="G245" s="36" t="s">
        <v>16</v>
      </c>
      <c r="H245" s="58" t="s">
        <v>63</v>
      </c>
      <c r="I245" s="76">
        <v>2700000000</v>
      </c>
      <c r="J245" s="29">
        <v>1230000000</v>
      </c>
      <c r="K245" s="29">
        <v>70000000</v>
      </c>
      <c r="L245" s="70">
        <v>4000000000</v>
      </c>
      <c r="M245" s="76">
        <v>340000000</v>
      </c>
      <c r="N245" s="29">
        <v>340000000</v>
      </c>
      <c r="O245" s="71"/>
      <c r="P245" s="75" t="s">
        <v>3071</v>
      </c>
      <c r="Q245" s="47" t="s">
        <v>3076</v>
      </c>
      <c r="R245" s="68" t="s">
        <v>3077</v>
      </c>
      <c r="S245" s="48" t="s">
        <v>24</v>
      </c>
      <c r="T245" s="42"/>
      <c r="U245" s="54"/>
    </row>
    <row r="246" spans="2:21" ht="20.25" customHeight="1" x14ac:dyDescent="0.15">
      <c r="B246" s="25">
        <v>2021</v>
      </c>
      <c r="C246" s="27">
        <v>2</v>
      </c>
      <c r="D246" s="27" t="s">
        <v>14</v>
      </c>
      <c r="E246" s="15" t="s">
        <v>5443</v>
      </c>
      <c r="F246" s="57" t="s">
        <v>43</v>
      </c>
      <c r="G246" s="36" t="s">
        <v>16</v>
      </c>
      <c r="H246" s="58" t="s">
        <v>62</v>
      </c>
      <c r="I246" s="76">
        <v>2692000000</v>
      </c>
      <c r="J246" s="29">
        <v>1566000000</v>
      </c>
      <c r="K246" s="29"/>
      <c r="L246" s="70">
        <v>4258000000</v>
      </c>
      <c r="M246" s="76">
        <v>400000000</v>
      </c>
      <c r="N246" s="29">
        <v>400000000</v>
      </c>
      <c r="O246" s="71"/>
      <c r="P246" s="75" t="s">
        <v>5444</v>
      </c>
      <c r="Q246" s="47" t="s">
        <v>5445</v>
      </c>
      <c r="R246" s="68" t="s">
        <v>5446</v>
      </c>
      <c r="S246" s="48" t="s">
        <v>24</v>
      </c>
      <c r="T246" s="42"/>
      <c r="U246" s="54"/>
    </row>
    <row r="247" spans="2:21" ht="20.25" customHeight="1" x14ac:dyDescent="0.15">
      <c r="B247" s="25">
        <v>2021</v>
      </c>
      <c r="C247" s="27">
        <v>2</v>
      </c>
      <c r="D247" s="27" t="s">
        <v>14</v>
      </c>
      <c r="E247" s="15" t="s">
        <v>326</v>
      </c>
      <c r="F247" s="57" t="s">
        <v>230</v>
      </c>
      <c r="G247" s="36" t="s">
        <v>16</v>
      </c>
      <c r="H247" s="58" t="s">
        <v>63</v>
      </c>
      <c r="I247" s="76">
        <v>2668382000</v>
      </c>
      <c r="J247" s="29">
        <v>440868000</v>
      </c>
      <c r="K247" s="29">
        <v>0</v>
      </c>
      <c r="L247" s="70">
        <v>3109250000</v>
      </c>
      <c r="M247" s="76">
        <v>2668382000</v>
      </c>
      <c r="N247" s="29">
        <v>0</v>
      </c>
      <c r="O247" s="71"/>
      <c r="P247" s="75" t="s">
        <v>327</v>
      </c>
      <c r="Q247" s="47" t="s">
        <v>328</v>
      </c>
      <c r="R247" s="68" t="s">
        <v>329</v>
      </c>
      <c r="S247" s="48" t="s">
        <v>24</v>
      </c>
      <c r="T247" s="42"/>
      <c r="U247" s="54"/>
    </row>
    <row r="248" spans="2:21" ht="20.25" customHeight="1" x14ac:dyDescent="0.15">
      <c r="B248" s="25">
        <v>2021</v>
      </c>
      <c r="C248" s="27">
        <v>2</v>
      </c>
      <c r="D248" s="27" t="s">
        <v>14</v>
      </c>
      <c r="E248" s="15" t="s">
        <v>3939</v>
      </c>
      <c r="F248" s="57" t="s">
        <v>3757</v>
      </c>
      <c r="G248" s="36" t="s">
        <v>16</v>
      </c>
      <c r="H248" s="58" t="s">
        <v>62</v>
      </c>
      <c r="I248" s="76">
        <v>2515000000</v>
      </c>
      <c r="J248" s="29">
        <v>935000000</v>
      </c>
      <c r="K248" s="29" t="s">
        <v>3875</v>
      </c>
      <c r="L248" s="70">
        <v>3450000000</v>
      </c>
      <c r="M248" s="76">
        <v>1000000000</v>
      </c>
      <c r="N248" s="29">
        <v>2415000000</v>
      </c>
      <c r="O248" s="71" t="s">
        <v>3923</v>
      </c>
      <c r="P248" s="75" t="s">
        <v>3923</v>
      </c>
      <c r="Q248" s="47" t="s">
        <v>3940</v>
      </c>
      <c r="R248" s="68" t="s">
        <v>3941</v>
      </c>
      <c r="S248" s="48" t="s">
        <v>24</v>
      </c>
      <c r="T248" s="42"/>
      <c r="U248" s="54"/>
    </row>
    <row r="249" spans="2:21" ht="20.25" customHeight="1" x14ac:dyDescent="0.15">
      <c r="B249" s="25">
        <v>2021</v>
      </c>
      <c r="C249" s="27">
        <v>2</v>
      </c>
      <c r="D249" s="27" t="s">
        <v>15</v>
      </c>
      <c r="E249" s="15" t="s">
        <v>5447</v>
      </c>
      <c r="F249" s="57" t="s">
        <v>2182</v>
      </c>
      <c r="G249" s="36" t="s">
        <v>84</v>
      </c>
      <c r="H249" s="58" t="s">
        <v>62</v>
      </c>
      <c r="I249" s="76">
        <v>2501917000</v>
      </c>
      <c r="J249" s="29"/>
      <c r="K249" s="29"/>
      <c r="L249" s="70">
        <v>2501917000</v>
      </c>
      <c r="M249" s="76">
        <v>2501917000</v>
      </c>
      <c r="N249" s="29">
        <v>1751341900</v>
      </c>
      <c r="O249" s="71"/>
      <c r="P249" s="75" t="s">
        <v>2411</v>
      </c>
      <c r="Q249" s="47" t="s">
        <v>2415</v>
      </c>
      <c r="R249" s="68" t="s">
        <v>2416</v>
      </c>
      <c r="S249" s="48" t="s">
        <v>24</v>
      </c>
      <c r="T249" s="42"/>
      <c r="U249" s="54"/>
    </row>
    <row r="250" spans="2:21" ht="20.25" customHeight="1" x14ac:dyDescent="0.15">
      <c r="B250" s="25">
        <v>2021</v>
      </c>
      <c r="C250" s="27">
        <v>2</v>
      </c>
      <c r="D250" s="27" t="s">
        <v>14</v>
      </c>
      <c r="E250" s="15" t="s">
        <v>3892</v>
      </c>
      <c r="F250" s="57" t="s">
        <v>3757</v>
      </c>
      <c r="G250" s="36" t="s">
        <v>112</v>
      </c>
      <c r="H250" s="58" t="s">
        <v>63</v>
      </c>
      <c r="I250" s="76">
        <v>2500000000</v>
      </c>
      <c r="J250" s="29">
        <v>1000000000</v>
      </c>
      <c r="K250" s="29">
        <v>100000000</v>
      </c>
      <c r="L250" s="70">
        <v>3600000000</v>
      </c>
      <c r="M250" s="76">
        <v>2000000000</v>
      </c>
      <c r="N250" s="29">
        <v>2500000000</v>
      </c>
      <c r="O250" s="71"/>
      <c r="P250" s="75" t="s">
        <v>3880</v>
      </c>
      <c r="Q250" s="47" t="s">
        <v>3893</v>
      </c>
      <c r="R250" s="68" t="s">
        <v>3894</v>
      </c>
      <c r="S250" s="48" t="s">
        <v>24</v>
      </c>
      <c r="T250" s="42"/>
      <c r="U250" s="54"/>
    </row>
    <row r="251" spans="2:21" ht="20.25" customHeight="1" x14ac:dyDescent="0.15">
      <c r="B251" s="25">
        <v>2021</v>
      </c>
      <c r="C251" s="27">
        <v>2</v>
      </c>
      <c r="D251" s="27" t="s">
        <v>15</v>
      </c>
      <c r="E251" s="15" t="s">
        <v>1438</v>
      </c>
      <c r="F251" s="57" t="s">
        <v>1415</v>
      </c>
      <c r="G251" s="36" t="s">
        <v>16</v>
      </c>
      <c r="H251" s="58" t="s">
        <v>63</v>
      </c>
      <c r="I251" s="76">
        <v>2487721000</v>
      </c>
      <c r="J251" s="29">
        <v>534100000</v>
      </c>
      <c r="K251" s="29">
        <v>145400000</v>
      </c>
      <c r="L251" s="70">
        <v>3167221000</v>
      </c>
      <c r="M251" s="76">
        <v>1000000000</v>
      </c>
      <c r="N251" s="29">
        <v>2217054700</v>
      </c>
      <c r="O251" s="71"/>
      <c r="P251" s="75" t="s">
        <v>1435</v>
      </c>
      <c r="Q251" s="47" t="s">
        <v>1439</v>
      </c>
      <c r="R251" s="68" t="s">
        <v>1440</v>
      </c>
      <c r="S251" s="48" t="s">
        <v>24</v>
      </c>
      <c r="T251" s="42"/>
      <c r="U251" s="54"/>
    </row>
    <row r="252" spans="2:21" ht="20.25" customHeight="1" x14ac:dyDescent="0.15">
      <c r="B252" s="25">
        <v>2021</v>
      </c>
      <c r="C252" s="27">
        <v>2</v>
      </c>
      <c r="D252" s="27" t="s">
        <v>15</v>
      </c>
      <c r="E252" s="15" t="s">
        <v>1464</v>
      </c>
      <c r="F252" s="57" t="s">
        <v>1415</v>
      </c>
      <c r="G252" s="36" t="s">
        <v>16</v>
      </c>
      <c r="H252" s="58" t="s">
        <v>63</v>
      </c>
      <c r="I252" s="76">
        <v>2446904000</v>
      </c>
      <c r="J252" s="29">
        <v>1725950000</v>
      </c>
      <c r="K252" s="29"/>
      <c r="L252" s="70">
        <v>4172854000</v>
      </c>
      <c r="M252" s="76">
        <v>2446904000</v>
      </c>
      <c r="N252" s="29">
        <v>2446904000</v>
      </c>
      <c r="O252" s="71"/>
      <c r="P252" s="75" t="s">
        <v>1461</v>
      </c>
      <c r="Q252" s="47" t="s">
        <v>1465</v>
      </c>
      <c r="R252" s="68" t="s">
        <v>1466</v>
      </c>
      <c r="S252" s="48" t="s">
        <v>24</v>
      </c>
      <c r="T252" s="42"/>
      <c r="U252" s="54"/>
    </row>
    <row r="253" spans="2:21" ht="20.25" customHeight="1" x14ac:dyDescent="0.15">
      <c r="B253" s="25">
        <v>2021</v>
      </c>
      <c r="C253" s="27">
        <v>2</v>
      </c>
      <c r="D253" s="27" t="s">
        <v>14</v>
      </c>
      <c r="E253" s="15" t="s">
        <v>5448</v>
      </c>
      <c r="F253" s="57" t="s">
        <v>2182</v>
      </c>
      <c r="G253" s="36" t="s">
        <v>16</v>
      </c>
      <c r="H253" s="58" t="s">
        <v>2208</v>
      </c>
      <c r="I253" s="76">
        <v>2430000000</v>
      </c>
      <c r="J253" s="29">
        <v>1468790000</v>
      </c>
      <c r="K253" s="29"/>
      <c r="L253" s="70">
        <v>3898790000</v>
      </c>
      <c r="M253" s="76">
        <v>3898790000</v>
      </c>
      <c r="N253" s="29">
        <v>2729153000</v>
      </c>
      <c r="O253" s="71"/>
      <c r="P253" s="75" t="s">
        <v>5449</v>
      </c>
      <c r="Q253" s="47" t="s">
        <v>5450</v>
      </c>
      <c r="R253" s="68" t="s">
        <v>5451</v>
      </c>
      <c r="S253" s="48" t="s">
        <v>24</v>
      </c>
      <c r="T253" s="42"/>
      <c r="U253" s="54"/>
    </row>
    <row r="254" spans="2:21" ht="20.25" customHeight="1" x14ac:dyDescent="0.15">
      <c r="B254" s="25">
        <v>2021</v>
      </c>
      <c r="C254" s="27">
        <v>2</v>
      </c>
      <c r="D254" s="27" t="s">
        <v>14</v>
      </c>
      <c r="E254" s="15" t="s">
        <v>1511</v>
      </c>
      <c r="F254" s="57" t="s">
        <v>1415</v>
      </c>
      <c r="G254" s="36" t="s">
        <v>17</v>
      </c>
      <c r="H254" s="58" t="s">
        <v>62</v>
      </c>
      <c r="I254" s="76">
        <v>2400000000</v>
      </c>
      <c r="J254" s="29">
        <v>500000000</v>
      </c>
      <c r="K254" s="29">
        <v>11000000</v>
      </c>
      <c r="L254" s="70">
        <v>2911000000</v>
      </c>
      <c r="M254" s="76">
        <v>1500000000</v>
      </c>
      <c r="N254" s="29">
        <v>1700000000</v>
      </c>
      <c r="O254" s="71"/>
      <c r="P254" s="75" t="s">
        <v>1508</v>
      </c>
      <c r="Q254" s="47" t="s">
        <v>1509</v>
      </c>
      <c r="R254" s="68" t="s">
        <v>1510</v>
      </c>
      <c r="S254" s="48" t="s">
        <v>24</v>
      </c>
      <c r="T254" s="42"/>
      <c r="U254" s="54"/>
    </row>
    <row r="255" spans="2:21" ht="20.25" customHeight="1" x14ac:dyDescent="0.15">
      <c r="B255" s="25">
        <v>2021</v>
      </c>
      <c r="C255" s="27">
        <v>2</v>
      </c>
      <c r="D255" s="27" t="s">
        <v>14</v>
      </c>
      <c r="E255" s="15" t="s">
        <v>2280</v>
      </c>
      <c r="F255" s="57" t="s">
        <v>2182</v>
      </c>
      <c r="G255" s="36" t="s">
        <v>112</v>
      </c>
      <c r="H255" s="58" t="s">
        <v>63</v>
      </c>
      <c r="I255" s="76">
        <v>2314763000</v>
      </c>
      <c r="J255" s="29">
        <v>225210000</v>
      </c>
      <c r="K255" s="29">
        <v>58881000</v>
      </c>
      <c r="L255" s="70">
        <v>2598854000</v>
      </c>
      <c r="M255" s="76">
        <v>800000000</v>
      </c>
      <c r="N255" s="29">
        <v>2598854000</v>
      </c>
      <c r="O255" s="71"/>
      <c r="P255" s="75" t="s">
        <v>2277</v>
      </c>
      <c r="Q255" s="47" t="s">
        <v>2278</v>
      </c>
      <c r="R255" s="68" t="s">
        <v>2279</v>
      </c>
      <c r="S255" s="48" t="s">
        <v>24</v>
      </c>
      <c r="T255" s="42"/>
      <c r="U255" s="54"/>
    </row>
    <row r="256" spans="2:21" ht="20.25" customHeight="1" x14ac:dyDescent="0.15">
      <c r="B256" s="25">
        <v>2021</v>
      </c>
      <c r="C256" s="27">
        <v>2</v>
      </c>
      <c r="D256" s="27" t="s">
        <v>14</v>
      </c>
      <c r="E256" s="15" t="s">
        <v>790</v>
      </c>
      <c r="F256" s="57" t="s">
        <v>748</v>
      </c>
      <c r="G256" s="36" t="s">
        <v>16</v>
      </c>
      <c r="H256" s="58" t="s">
        <v>62</v>
      </c>
      <c r="I256" s="76">
        <v>2287319000</v>
      </c>
      <c r="J256" s="29">
        <v>278092000</v>
      </c>
      <c r="K256" s="29">
        <v>482724000</v>
      </c>
      <c r="L256" s="70">
        <v>3048135000</v>
      </c>
      <c r="M256" s="76">
        <v>780000000</v>
      </c>
      <c r="N256" s="29">
        <v>780000000</v>
      </c>
      <c r="O256" s="71"/>
      <c r="P256" s="75" t="s">
        <v>791</v>
      </c>
      <c r="Q256" s="47" t="s">
        <v>792</v>
      </c>
      <c r="R256" s="68" t="s">
        <v>793</v>
      </c>
      <c r="S256" s="48" t="s">
        <v>24</v>
      </c>
      <c r="T256" s="42"/>
      <c r="U256" s="54"/>
    </row>
    <row r="257" spans="2:21" ht="20.25" customHeight="1" x14ac:dyDescent="0.15">
      <c r="B257" s="25">
        <v>2021</v>
      </c>
      <c r="C257" s="27">
        <v>2</v>
      </c>
      <c r="D257" s="27" t="s">
        <v>14</v>
      </c>
      <c r="E257" s="15" t="s">
        <v>3964</v>
      </c>
      <c r="F257" s="57" t="s">
        <v>3757</v>
      </c>
      <c r="G257" s="36" t="s">
        <v>16</v>
      </c>
      <c r="H257" s="58" t="s">
        <v>63</v>
      </c>
      <c r="I257" s="76">
        <v>2213000000</v>
      </c>
      <c r="J257" s="29">
        <v>464000000</v>
      </c>
      <c r="K257" s="29">
        <v>0</v>
      </c>
      <c r="L257" s="70">
        <v>2677000000</v>
      </c>
      <c r="M257" s="76">
        <v>1000000000</v>
      </c>
      <c r="N257" s="29">
        <v>1000000000</v>
      </c>
      <c r="O257" s="71"/>
      <c r="P257" s="75" t="s">
        <v>3950</v>
      </c>
      <c r="Q257" s="47" t="s">
        <v>3962</v>
      </c>
      <c r="R257" s="68" t="s">
        <v>3963</v>
      </c>
      <c r="S257" s="48" t="s">
        <v>24</v>
      </c>
      <c r="T257" s="42"/>
      <c r="U257" s="54"/>
    </row>
    <row r="258" spans="2:21" ht="20.25" customHeight="1" x14ac:dyDescent="0.15">
      <c r="B258" s="25">
        <v>2021</v>
      </c>
      <c r="C258" s="27">
        <v>2</v>
      </c>
      <c r="D258" s="27" t="s">
        <v>14</v>
      </c>
      <c r="E258" s="15" t="s">
        <v>5452</v>
      </c>
      <c r="F258" s="57" t="s">
        <v>2182</v>
      </c>
      <c r="G258" s="36" t="s">
        <v>112</v>
      </c>
      <c r="H258" s="58" t="s">
        <v>63</v>
      </c>
      <c r="I258" s="76">
        <v>2181916000</v>
      </c>
      <c r="J258" s="29">
        <v>290012000</v>
      </c>
      <c r="K258" s="29">
        <v>81580000</v>
      </c>
      <c r="L258" s="70">
        <v>2553508000</v>
      </c>
      <c r="M258" s="76">
        <v>700000000</v>
      </c>
      <c r="N258" s="29">
        <v>2553508000</v>
      </c>
      <c r="O258" s="71"/>
      <c r="P258" s="75" t="s">
        <v>5431</v>
      </c>
      <c r="Q258" s="47" t="s">
        <v>5432</v>
      </c>
      <c r="R258" s="68" t="s">
        <v>5433</v>
      </c>
      <c r="S258" s="48" t="s">
        <v>24</v>
      </c>
      <c r="T258" s="42"/>
      <c r="U258" s="54"/>
    </row>
    <row r="259" spans="2:21" ht="20.25" customHeight="1" x14ac:dyDescent="0.15">
      <c r="B259" s="25">
        <v>2021</v>
      </c>
      <c r="C259" s="27">
        <v>2</v>
      </c>
      <c r="D259" s="27" t="s">
        <v>14</v>
      </c>
      <c r="E259" s="15" t="s">
        <v>3041</v>
      </c>
      <c r="F259" s="57" t="s">
        <v>2931</v>
      </c>
      <c r="G259" s="36" t="s">
        <v>16</v>
      </c>
      <c r="H259" s="58" t="s">
        <v>63</v>
      </c>
      <c r="I259" s="76">
        <v>2008044000</v>
      </c>
      <c r="J259" s="29">
        <v>322494000</v>
      </c>
      <c r="K259" s="29">
        <v>32560000</v>
      </c>
      <c r="L259" s="70">
        <v>2363098000</v>
      </c>
      <c r="M259" s="76">
        <v>300000000</v>
      </c>
      <c r="N259" s="29">
        <v>300000000</v>
      </c>
      <c r="O259" s="71">
        <v>0</v>
      </c>
      <c r="P259" s="75" t="s">
        <v>3042</v>
      </c>
      <c r="Q259" s="47" t="s">
        <v>3043</v>
      </c>
      <c r="R259" s="68" t="s">
        <v>3044</v>
      </c>
      <c r="S259" s="48" t="s">
        <v>24</v>
      </c>
      <c r="T259" s="42"/>
      <c r="U259" s="54"/>
    </row>
    <row r="260" spans="2:21" ht="20.25" customHeight="1" x14ac:dyDescent="0.15">
      <c r="B260" s="25">
        <v>2021</v>
      </c>
      <c r="C260" s="27">
        <v>2</v>
      </c>
      <c r="D260" s="27" t="s">
        <v>14</v>
      </c>
      <c r="E260" s="15" t="s">
        <v>2961</v>
      </c>
      <c r="F260" s="57" t="s">
        <v>2931</v>
      </c>
      <c r="G260" s="36" t="s">
        <v>112</v>
      </c>
      <c r="H260" s="58" t="s">
        <v>63</v>
      </c>
      <c r="I260" s="76">
        <v>2000000000</v>
      </c>
      <c r="J260" s="29">
        <v>450000000</v>
      </c>
      <c r="K260" s="29">
        <v>0</v>
      </c>
      <c r="L260" s="70">
        <v>2450000000</v>
      </c>
      <c r="M260" s="76">
        <v>1100000000</v>
      </c>
      <c r="N260" s="29">
        <v>1715000000</v>
      </c>
      <c r="O260" s="71">
        <v>0</v>
      </c>
      <c r="P260" s="75" t="s">
        <v>2952</v>
      </c>
      <c r="Q260" s="47" t="s">
        <v>2958</v>
      </c>
      <c r="R260" s="68" t="s">
        <v>2959</v>
      </c>
      <c r="S260" s="48" t="s">
        <v>24</v>
      </c>
      <c r="T260" s="42"/>
      <c r="U260" s="54"/>
    </row>
    <row r="261" spans="2:21" ht="20.25" customHeight="1" x14ac:dyDescent="0.15">
      <c r="B261" s="25">
        <v>2021</v>
      </c>
      <c r="C261" s="27">
        <v>2</v>
      </c>
      <c r="D261" s="27" t="s">
        <v>14</v>
      </c>
      <c r="E261" s="15" t="s">
        <v>5453</v>
      </c>
      <c r="F261" s="57" t="s">
        <v>2175</v>
      </c>
      <c r="G261" s="36" t="s">
        <v>16</v>
      </c>
      <c r="H261" s="58" t="s">
        <v>63</v>
      </c>
      <c r="I261" s="76">
        <v>1985400000</v>
      </c>
      <c r="J261" s="29">
        <v>992700000</v>
      </c>
      <c r="K261" s="29">
        <v>0</v>
      </c>
      <c r="L261" s="70">
        <f>SUM(I261:K261)</f>
        <v>2978100000</v>
      </c>
      <c r="M261" s="76">
        <v>550000000</v>
      </c>
      <c r="N261" s="29">
        <v>2978100000</v>
      </c>
      <c r="O261" s="71"/>
      <c r="P261" s="75" t="s">
        <v>2187</v>
      </c>
      <c r="Q261" s="47" t="s">
        <v>2188</v>
      </c>
      <c r="R261" s="68" t="s">
        <v>2189</v>
      </c>
      <c r="S261" s="48" t="s">
        <v>751</v>
      </c>
      <c r="T261" s="42"/>
      <c r="U261" s="54"/>
    </row>
    <row r="262" spans="2:21" ht="20.25" customHeight="1" x14ac:dyDescent="0.15">
      <c r="B262" s="25">
        <v>2021</v>
      </c>
      <c r="C262" s="27">
        <v>2</v>
      </c>
      <c r="D262" s="27" t="s">
        <v>14</v>
      </c>
      <c r="E262" s="15" t="s">
        <v>3797</v>
      </c>
      <c r="F262" s="57" t="s">
        <v>3757</v>
      </c>
      <c r="G262" s="36" t="s">
        <v>112</v>
      </c>
      <c r="H262" s="58" t="s">
        <v>63</v>
      </c>
      <c r="I262" s="76">
        <v>1918586000</v>
      </c>
      <c r="J262" s="29">
        <v>614749000</v>
      </c>
      <c r="K262" s="29">
        <v>266665000</v>
      </c>
      <c r="L262" s="70">
        <v>2800000000</v>
      </c>
      <c r="M262" s="76">
        <v>500000000</v>
      </c>
      <c r="N262" s="29">
        <v>2800000000</v>
      </c>
      <c r="O262" s="71"/>
      <c r="P262" s="75" t="s">
        <v>3790</v>
      </c>
      <c r="Q262" s="47" t="s">
        <v>3795</v>
      </c>
      <c r="R262" s="68" t="s">
        <v>3796</v>
      </c>
      <c r="S262" s="48" t="s">
        <v>24</v>
      </c>
      <c r="T262" s="42"/>
      <c r="U262" s="54"/>
    </row>
    <row r="263" spans="2:21" ht="20.25" customHeight="1" x14ac:dyDescent="0.15">
      <c r="B263" s="25">
        <v>2021</v>
      </c>
      <c r="C263" s="27">
        <v>2</v>
      </c>
      <c r="D263" s="27" t="s">
        <v>14</v>
      </c>
      <c r="E263" s="15" t="s">
        <v>2245</v>
      </c>
      <c r="F263" s="57" t="s">
        <v>2182</v>
      </c>
      <c r="G263" s="36" t="s">
        <v>16</v>
      </c>
      <c r="H263" s="58" t="s">
        <v>62</v>
      </c>
      <c r="I263" s="76">
        <v>1900000000</v>
      </c>
      <c r="J263" s="29"/>
      <c r="K263" s="29"/>
      <c r="L263" s="70">
        <f>SUM(I263:K263)</f>
        <v>1900000000</v>
      </c>
      <c r="M263" s="76"/>
      <c r="N263" s="29"/>
      <c r="O263" s="71"/>
      <c r="P263" s="75" t="s">
        <v>2246</v>
      </c>
      <c r="Q263" s="47" t="s">
        <v>2248</v>
      </c>
      <c r="R263" s="68" t="s">
        <v>2249</v>
      </c>
      <c r="S263" s="48" t="s">
        <v>24</v>
      </c>
      <c r="T263" s="42"/>
      <c r="U263" s="54"/>
    </row>
    <row r="264" spans="2:21" ht="20.25" customHeight="1" x14ac:dyDescent="0.15">
      <c r="B264" s="25">
        <v>2021</v>
      </c>
      <c r="C264" s="27">
        <v>2</v>
      </c>
      <c r="D264" s="27" t="s">
        <v>14</v>
      </c>
      <c r="E264" s="15" t="s">
        <v>845</v>
      </c>
      <c r="F264" s="57" t="s">
        <v>748</v>
      </c>
      <c r="G264" s="36" t="s">
        <v>16</v>
      </c>
      <c r="H264" s="58" t="s">
        <v>63</v>
      </c>
      <c r="I264" s="76">
        <v>1890000000</v>
      </c>
      <c r="J264" s="29">
        <v>345000000</v>
      </c>
      <c r="K264" s="29">
        <v>0</v>
      </c>
      <c r="L264" s="70">
        <v>2235000000</v>
      </c>
      <c r="M264" s="76">
        <v>800000000</v>
      </c>
      <c r="N264" s="29">
        <v>2235000000</v>
      </c>
      <c r="O264" s="71"/>
      <c r="P264" s="75" t="s">
        <v>841</v>
      </c>
      <c r="Q264" s="47" t="s">
        <v>842</v>
      </c>
      <c r="R264" s="68" t="s">
        <v>843</v>
      </c>
      <c r="S264" s="48" t="s">
        <v>24</v>
      </c>
      <c r="T264" s="42"/>
      <c r="U264" s="54"/>
    </row>
    <row r="265" spans="2:21" ht="20.25" customHeight="1" x14ac:dyDescent="0.15">
      <c r="B265" s="25">
        <v>2021</v>
      </c>
      <c r="C265" s="27">
        <v>2</v>
      </c>
      <c r="D265" s="27" t="s">
        <v>14</v>
      </c>
      <c r="E265" s="15" t="s">
        <v>5454</v>
      </c>
      <c r="F265" s="57" t="s">
        <v>230</v>
      </c>
      <c r="G265" s="36" t="s">
        <v>16</v>
      </c>
      <c r="H265" s="58" t="s">
        <v>62</v>
      </c>
      <c r="I265" s="76">
        <v>1712227000</v>
      </c>
      <c r="J265" s="29">
        <v>54425970</v>
      </c>
      <c r="K265" s="29">
        <v>4763000</v>
      </c>
      <c r="L265" s="70">
        <v>1771415970</v>
      </c>
      <c r="M265" s="76">
        <v>712227000</v>
      </c>
      <c r="N265" s="29">
        <v>1712227000</v>
      </c>
      <c r="O265" s="71"/>
      <c r="P265" s="75" t="s">
        <v>5455</v>
      </c>
      <c r="Q265" s="47" t="s">
        <v>5456</v>
      </c>
      <c r="R265" s="68" t="s">
        <v>5457</v>
      </c>
      <c r="S265" s="48" t="s">
        <v>24</v>
      </c>
      <c r="T265" s="42"/>
      <c r="U265" s="54"/>
    </row>
    <row r="266" spans="2:21" ht="20.25" customHeight="1" x14ac:dyDescent="0.15">
      <c r="B266" s="25">
        <v>2021</v>
      </c>
      <c r="C266" s="27">
        <v>2</v>
      </c>
      <c r="D266" s="27" t="s">
        <v>14</v>
      </c>
      <c r="E266" s="15" t="s">
        <v>1507</v>
      </c>
      <c r="F266" s="57" t="s">
        <v>1415</v>
      </c>
      <c r="G266" s="36" t="s">
        <v>17</v>
      </c>
      <c r="H266" s="58" t="s">
        <v>62</v>
      </c>
      <c r="I266" s="76">
        <v>1500000000</v>
      </c>
      <c r="J266" s="29">
        <v>200000000</v>
      </c>
      <c r="K266" s="29">
        <v>50000000</v>
      </c>
      <c r="L266" s="70">
        <v>1750000000</v>
      </c>
      <c r="M266" s="76">
        <v>1000000000</v>
      </c>
      <c r="N266" s="29">
        <v>1100000000</v>
      </c>
      <c r="O266" s="71"/>
      <c r="P266" s="75" t="s">
        <v>1508</v>
      </c>
      <c r="Q266" s="47" t="s">
        <v>1509</v>
      </c>
      <c r="R266" s="68" t="s">
        <v>1510</v>
      </c>
      <c r="S266" s="48" t="s">
        <v>24</v>
      </c>
      <c r="T266" s="42"/>
      <c r="U266" s="54"/>
    </row>
    <row r="267" spans="2:21" ht="20.25" customHeight="1" x14ac:dyDescent="0.15">
      <c r="B267" s="25">
        <v>2021</v>
      </c>
      <c r="C267" s="27">
        <v>2</v>
      </c>
      <c r="D267" s="27" t="s">
        <v>14</v>
      </c>
      <c r="E267" s="15" t="s">
        <v>4291</v>
      </c>
      <c r="F267" s="57" t="s">
        <v>800</v>
      </c>
      <c r="G267" s="36" t="s">
        <v>16</v>
      </c>
      <c r="H267" s="58" t="s">
        <v>63</v>
      </c>
      <c r="I267" s="76">
        <v>1500000000</v>
      </c>
      <c r="J267" s="29">
        <v>300000000</v>
      </c>
      <c r="K267" s="29"/>
      <c r="L267" s="70">
        <v>1800000000</v>
      </c>
      <c r="M267" s="76">
        <v>600000000</v>
      </c>
      <c r="N267" s="29">
        <v>1800000000</v>
      </c>
      <c r="O267" s="71"/>
      <c r="P267" s="75" t="s">
        <v>4292</v>
      </c>
      <c r="Q267" s="47" t="s">
        <v>4293</v>
      </c>
      <c r="R267" s="68" t="s">
        <v>4294</v>
      </c>
      <c r="S267" s="48" t="s">
        <v>41</v>
      </c>
      <c r="T267" s="42"/>
      <c r="U267" s="54"/>
    </row>
    <row r="268" spans="2:21" ht="20.25" customHeight="1" x14ac:dyDescent="0.15">
      <c r="B268" s="25">
        <v>2021</v>
      </c>
      <c r="C268" s="27">
        <v>2</v>
      </c>
      <c r="D268" s="27" t="s">
        <v>14</v>
      </c>
      <c r="E268" s="15" t="s">
        <v>883</v>
      </c>
      <c r="F268" s="57" t="s">
        <v>2931</v>
      </c>
      <c r="G268" s="36" t="s">
        <v>16</v>
      </c>
      <c r="H268" s="58" t="s">
        <v>63</v>
      </c>
      <c r="I268" s="76">
        <v>1492000000</v>
      </c>
      <c r="J268" s="29">
        <v>934000000</v>
      </c>
      <c r="K268" s="29">
        <v>234000000</v>
      </c>
      <c r="L268" s="70">
        <v>2660000000</v>
      </c>
      <c r="M268" s="76"/>
      <c r="N268" s="29"/>
      <c r="O268" s="71"/>
      <c r="P268" s="75" t="s">
        <v>3082</v>
      </c>
      <c r="Q268" s="47" t="s">
        <v>3083</v>
      </c>
      <c r="R268" s="68" t="s">
        <v>3084</v>
      </c>
      <c r="S268" s="48" t="s">
        <v>24</v>
      </c>
      <c r="T268" s="42"/>
      <c r="U268" s="54"/>
    </row>
    <row r="269" spans="2:21" ht="20.25" customHeight="1" x14ac:dyDescent="0.15">
      <c r="B269" s="25">
        <v>2021</v>
      </c>
      <c r="C269" s="27">
        <v>2</v>
      </c>
      <c r="D269" s="27" t="s">
        <v>14</v>
      </c>
      <c r="E269" s="15" t="s">
        <v>4795</v>
      </c>
      <c r="F269" s="57" t="s">
        <v>230</v>
      </c>
      <c r="G269" s="36" t="s">
        <v>37</v>
      </c>
      <c r="H269" s="58" t="s">
        <v>63</v>
      </c>
      <c r="I269" s="76">
        <v>1431910000</v>
      </c>
      <c r="J269" s="29">
        <v>827690000</v>
      </c>
      <c r="K269" s="29">
        <v>12070000</v>
      </c>
      <c r="L269" s="70">
        <f>SUM(I269:K269)</f>
        <v>2271670000</v>
      </c>
      <c r="M269" s="76"/>
      <c r="N269" s="29"/>
      <c r="O269" s="71"/>
      <c r="P269" s="75" t="s">
        <v>4796</v>
      </c>
      <c r="Q269" s="47" t="s">
        <v>4797</v>
      </c>
      <c r="R269" s="68" t="s">
        <v>4798</v>
      </c>
      <c r="S269" s="48" t="s">
        <v>24</v>
      </c>
      <c r="T269" s="42"/>
      <c r="U269" s="54"/>
    </row>
    <row r="270" spans="2:21" ht="20.25" customHeight="1" x14ac:dyDescent="0.15">
      <c r="B270" s="25">
        <v>2021</v>
      </c>
      <c r="C270" s="27">
        <v>2</v>
      </c>
      <c r="D270" s="27" t="s">
        <v>14</v>
      </c>
      <c r="E270" s="15" t="s">
        <v>5458</v>
      </c>
      <c r="F270" s="57" t="s">
        <v>230</v>
      </c>
      <c r="G270" s="36" t="s">
        <v>37</v>
      </c>
      <c r="H270" s="58" t="s">
        <v>63</v>
      </c>
      <c r="I270" s="76">
        <v>1292040000</v>
      </c>
      <c r="J270" s="29">
        <v>711480000</v>
      </c>
      <c r="K270" s="29">
        <v>7790000</v>
      </c>
      <c r="L270" s="70">
        <f>SUM(I270:K270)</f>
        <v>2011310000</v>
      </c>
      <c r="M270" s="76"/>
      <c r="N270" s="29"/>
      <c r="O270" s="71"/>
      <c r="P270" s="75" t="s">
        <v>5459</v>
      </c>
      <c r="Q270" s="47" t="s">
        <v>5460</v>
      </c>
      <c r="R270" s="68" t="s">
        <v>5461</v>
      </c>
      <c r="S270" s="48" t="s">
        <v>24</v>
      </c>
      <c r="T270" s="42"/>
      <c r="U270" s="54"/>
    </row>
    <row r="271" spans="2:21" ht="20.25" customHeight="1" x14ac:dyDescent="0.15">
      <c r="B271" s="25">
        <v>2021</v>
      </c>
      <c r="C271" s="27">
        <v>2</v>
      </c>
      <c r="D271" s="27" t="s">
        <v>14</v>
      </c>
      <c r="E271" s="15" t="s">
        <v>798</v>
      </c>
      <c r="F271" s="57" t="s">
        <v>339</v>
      </c>
      <c r="G271" s="36" t="s">
        <v>17</v>
      </c>
      <c r="H271" s="58" t="s">
        <v>63</v>
      </c>
      <c r="I271" s="76">
        <v>1200000000</v>
      </c>
      <c r="J271" s="29">
        <v>0</v>
      </c>
      <c r="K271" s="29">
        <v>0</v>
      </c>
      <c r="L271" s="70">
        <v>1200000000</v>
      </c>
      <c r="M271" s="76">
        <v>200000000</v>
      </c>
      <c r="N271" s="29">
        <v>140000000</v>
      </c>
      <c r="O271" s="71"/>
      <c r="P271" s="75" t="s">
        <v>791</v>
      </c>
      <c r="Q271" s="47" t="s">
        <v>796</v>
      </c>
      <c r="R271" s="68" t="s">
        <v>797</v>
      </c>
      <c r="S271" s="48" t="s">
        <v>24</v>
      </c>
      <c r="T271" s="42"/>
      <c r="U271" s="54"/>
    </row>
    <row r="272" spans="2:21" ht="20.25" customHeight="1" x14ac:dyDescent="0.15">
      <c r="B272" s="25">
        <v>2021</v>
      </c>
      <c r="C272" s="27">
        <v>2</v>
      </c>
      <c r="D272" s="27" t="s">
        <v>14</v>
      </c>
      <c r="E272" s="15" t="s">
        <v>2951</v>
      </c>
      <c r="F272" s="57" t="s">
        <v>2931</v>
      </c>
      <c r="G272" s="36" t="s">
        <v>112</v>
      </c>
      <c r="H272" s="58" t="s">
        <v>63</v>
      </c>
      <c r="I272" s="76">
        <v>1123094000</v>
      </c>
      <c r="J272" s="29">
        <v>194367000</v>
      </c>
      <c r="K272" s="29">
        <v>0</v>
      </c>
      <c r="L272" s="70">
        <v>1317461000</v>
      </c>
      <c r="M272" s="76">
        <v>1000000000</v>
      </c>
      <c r="N272" s="29">
        <v>922222700</v>
      </c>
      <c r="O272" s="71">
        <v>0</v>
      </c>
      <c r="P272" s="75" t="s">
        <v>2952</v>
      </c>
      <c r="Q272" s="47" t="s">
        <v>2953</v>
      </c>
      <c r="R272" s="68" t="s">
        <v>2954</v>
      </c>
      <c r="S272" s="48" t="s">
        <v>24</v>
      </c>
      <c r="T272" s="42"/>
      <c r="U272" s="54"/>
    </row>
    <row r="273" spans="2:21" ht="20.25" customHeight="1" x14ac:dyDescent="0.15">
      <c r="B273" s="25">
        <v>2021</v>
      </c>
      <c r="C273" s="27">
        <v>2</v>
      </c>
      <c r="D273" s="27" t="s">
        <v>14</v>
      </c>
      <c r="E273" s="15" t="s">
        <v>5462</v>
      </c>
      <c r="F273" s="57" t="s">
        <v>3757</v>
      </c>
      <c r="G273" s="36" t="s">
        <v>16</v>
      </c>
      <c r="H273" s="58" t="s">
        <v>63</v>
      </c>
      <c r="I273" s="76">
        <v>1118586000</v>
      </c>
      <c r="J273" s="29">
        <v>614749000</v>
      </c>
      <c r="K273" s="29">
        <v>66665000</v>
      </c>
      <c r="L273" s="70">
        <v>1800000000</v>
      </c>
      <c r="M273" s="76">
        <v>600000000</v>
      </c>
      <c r="N273" s="29">
        <v>1800000000</v>
      </c>
      <c r="O273" s="71"/>
      <c r="P273" s="75" t="s">
        <v>3790</v>
      </c>
      <c r="Q273" s="47" t="s">
        <v>3791</v>
      </c>
      <c r="R273" s="68" t="s">
        <v>3792</v>
      </c>
      <c r="S273" s="48" t="s">
        <v>24</v>
      </c>
      <c r="T273" s="42"/>
      <c r="U273" s="54"/>
    </row>
    <row r="274" spans="2:21" ht="20.25" customHeight="1" x14ac:dyDescent="0.15">
      <c r="B274" s="25">
        <v>2021</v>
      </c>
      <c r="C274" s="27">
        <v>2</v>
      </c>
      <c r="D274" s="27" t="s">
        <v>15</v>
      </c>
      <c r="E274" s="15" t="s">
        <v>2988</v>
      </c>
      <c r="F274" s="57" t="s">
        <v>2931</v>
      </c>
      <c r="G274" s="36" t="s">
        <v>16</v>
      </c>
      <c r="H274" s="58" t="s">
        <v>63</v>
      </c>
      <c r="I274" s="76">
        <v>1059000000</v>
      </c>
      <c r="J274" s="29">
        <v>0</v>
      </c>
      <c r="K274" s="29">
        <v>0</v>
      </c>
      <c r="L274" s="70">
        <v>1059000000</v>
      </c>
      <c r="M274" s="76">
        <v>1059000000</v>
      </c>
      <c r="N274" s="29">
        <v>1059000000</v>
      </c>
      <c r="O274" s="71"/>
      <c r="P274" s="75" t="s">
        <v>2985</v>
      </c>
      <c r="Q274" s="47" t="s">
        <v>2989</v>
      </c>
      <c r="R274" s="68" t="s">
        <v>2990</v>
      </c>
      <c r="S274" s="48" t="s">
        <v>24</v>
      </c>
      <c r="T274" s="42"/>
      <c r="U274" s="54"/>
    </row>
    <row r="275" spans="2:21" ht="20.25" customHeight="1" x14ac:dyDescent="0.15">
      <c r="B275" s="25">
        <v>2021</v>
      </c>
      <c r="C275" s="27">
        <v>2</v>
      </c>
      <c r="D275" s="27" t="s">
        <v>14</v>
      </c>
      <c r="E275" s="15" t="s">
        <v>3045</v>
      </c>
      <c r="F275" s="57" t="s">
        <v>2931</v>
      </c>
      <c r="G275" s="36" t="s">
        <v>16</v>
      </c>
      <c r="H275" s="58" t="s">
        <v>63</v>
      </c>
      <c r="I275" s="76">
        <v>1034740000</v>
      </c>
      <c r="J275" s="29">
        <v>158197000</v>
      </c>
      <c r="K275" s="29">
        <v>9416000</v>
      </c>
      <c r="L275" s="70">
        <v>1202353000</v>
      </c>
      <c r="M275" s="76">
        <v>300000000</v>
      </c>
      <c r="N275" s="29">
        <v>300000000</v>
      </c>
      <c r="O275" s="71">
        <v>0</v>
      </c>
      <c r="P275" s="75" t="s">
        <v>3042</v>
      </c>
      <c r="Q275" s="47" t="s">
        <v>3046</v>
      </c>
      <c r="R275" s="68" t="s">
        <v>3047</v>
      </c>
      <c r="S275" s="48" t="s">
        <v>24</v>
      </c>
      <c r="T275" s="42"/>
      <c r="U275" s="54"/>
    </row>
    <row r="276" spans="2:21" ht="20.25" customHeight="1" x14ac:dyDescent="0.15">
      <c r="B276" s="25">
        <v>2021</v>
      </c>
      <c r="C276" s="27">
        <v>2</v>
      </c>
      <c r="D276" s="27" t="s">
        <v>14</v>
      </c>
      <c r="E276" s="15" t="s">
        <v>3938</v>
      </c>
      <c r="F276" s="57" t="s">
        <v>3757</v>
      </c>
      <c r="G276" s="36" t="s">
        <v>16</v>
      </c>
      <c r="H276" s="58" t="s">
        <v>62</v>
      </c>
      <c r="I276" s="76">
        <v>1000000000</v>
      </c>
      <c r="J276" s="29">
        <v>75000000</v>
      </c>
      <c r="K276" s="29">
        <v>0</v>
      </c>
      <c r="L276" s="70">
        <v>1075000000</v>
      </c>
      <c r="M276" s="76">
        <v>210000000</v>
      </c>
      <c r="N276" s="29">
        <v>500000000</v>
      </c>
      <c r="O276" s="71"/>
      <c r="P276" s="75" t="s">
        <v>3923</v>
      </c>
      <c r="Q276" s="47" t="s">
        <v>3936</v>
      </c>
      <c r="R276" s="68" t="s">
        <v>3937</v>
      </c>
      <c r="S276" s="48" t="s">
        <v>24</v>
      </c>
      <c r="T276" s="42"/>
      <c r="U276" s="54"/>
    </row>
    <row r="277" spans="2:21" ht="20.25" customHeight="1" x14ac:dyDescent="0.15">
      <c r="B277" s="25">
        <v>2021</v>
      </c>
      <c r="C277" s="27">
        <v>2</v>
      </c>
      <c r="D277" s="27" t="s">
        <v>14</v>
      </c>
      <c r="E277" s="15" t="s">
        <v>5463</v>
      </c>
      <c r="F277" s="57" t="s">
        <v>2931</v>
      </c>
      <c r="G277" s="36" t="s">
        <v>112</v>
      </c>
      <c r="H277" s="58" t="s">
        <v>63</v>
      </c>
      <c r="I277" s="76">
        <v>900000000</v>
      </c>
      <c r="J277" s="29">
        <v>150000000</v>
      </c>
      <c r="K277" s="29">
        <v>0</v>
      </c>
      <c r="L277" s="70">
        <v>1050000000</v>
      </c>
      <c r="M277" s="76">
        <v>500000000</v>
      </c>
      <c r="N277" s="29">
        <v>1800000000</v>
      </c>
      <c r="O277" s="71"/>
      <c r="P277" s="75" t="s">
        <v>5464</v>
      </c>
      <c r="Q277" s="47" t="s">
        <v>5465</v>
      </c>
      <c r="R277" s="68" t="s">
        <v>5466</v>
      </c>
      <c r="S277" s="48" t="s">
        <v>24</v>
      </c>
      <c r="T277" s="42"/>
      <c r="U277" s="54"/>
    </row>
    <row r="278" spans="2:21" ht="20.25" customHeight="1" x14ac:dyDescent="0.15">
      <c r="B278" s="25">
        <v>2021</v>
      </c>
      <c r="C278" s="27">
        <v>2</v>
      </c>
      <c r="D278" s="27" t="s">
        <v>14</v>
      </c>
      <c r="E278" s="15" t="s">
        <v>5005</v>
      </c>
      <c r="F278" s="57" t="s">
        <v>765</v>
      </c>
      <c r="G278" s="36" t="s">
        <v>16</v>
      </c>
      <c r="H278" s="58" t="s">
        <v>63</v>
      </c>
      <c r="I278" s="76">
        <v>860000000</v>
      </c>
      <c r="J278" s="29">
        <v>156000000</v>
      </c>
      <c r="K278" s="29"/>
      <c r="L278" s="70">
        <f>SUM(I278:K278)</f>
        <v>1016000000</v>
      </c>
      <c r="M278" s="76">
        <v>600000000</v>
      </c>
      <c r="N278" s="29"/>
      <c r="O278" s="71"/>
      <c r="P278" s="75" t="s">
        <v>5002</v>
      </c>
      <c r="Q278" s="47" t="s">
        <v>5003</v>
      </c>
      <c r="R278" s="68" t="s">
        <v>5004</v>
      </c>
      <c r="S278" s="48" t="s">
        <v>24</v>
      </c>
      <c r="T278" s="42"/>
      <c r="U278" s="54"/>
    </row>
    <row r="279" spans="2:21" ht="20.25" customHeight="1" x14ac:dyDescent="0.15">
      <c r="B279" s="25">
        <v>2021</v>
      </c>
      <c r="C279" s="27">
        <v>2</v>
      </c>
      <c r="D279" s="27" t="s">
        <v>14</v>
      </c>
      <c r="E279" s="15" t="s">
        <v>4799</v>
      </c>
      <c r="F279" s="57" t="s">
        <v>230</v>
      </c>
      <c r="G279" s="36" t="s">
        <v>37</v>
      </c>
      <c r="H279" s="58" t="s">
        <v>63</v>
      </c>
      <c r="I279" s="76">
        <v>853710000</v>
      </c>
      <c r="J279" s="29">
        <v>541400000</v>
      </c>
      <c r="K279" s="29">
        <v>7377000</v>
      </c>
      <c r="L279" s="70">
        <f>SUM(I279:K279)</f>
        <v>1402487000</v>
      </c>
      <c r="M279" s="76"/>
      <c r="N279" s="29"/>
      <c r="O279" s="71"/>
      <c r="P279" s="75" t="s">
        <v>4796</v>
      </c>
      <c r="Q279" s="47" t="s">
        <v>4797</v>
      </c>
      <c r="R279" s="68" t="s">
        <v>4798</v>
      </c>
      <c r="S279" s="48" t="s">
        <v>24</v>
      </c>
      <c r="T279" s="42"/>
      <c r="U279" s="54"/>
    </row>
    <row r="280" spans="2:21" ht="20.25" customHeight="1" x14ac:dyDescent="0.15">
      <c r="B280" s="25">
        <v>2021</v>
      </c>
      <c r="C280" s="27">
        <v>2</v>
      </c>
      <c r="D280" s="27" t="s">
        <v>15</v>
      </c>
      <c r="E280" s="15" t="s">
        <v>2991</v>
      </c>
      <c r="F280" s="57" t="s">
        <v>2931</v>
      </c>
      <c r="G280" s="36" t="s">
        <v>112</v>
      </c>
      <c r="H280" s="58" t="s">
        <v>63</v>
      </c>
      <c r="I280" s="76">
        <v>800000000</v>
      </c>
      <c r="J280" s="29">
        <v>0</v>
      </c>
      <c r="K280" s="29">
        <v>0</v>
      </c>
      <c r="L280" s="70">
        <v>800000000</v>
      </c>
      <c r="M280" s="76">
        <v>800000000</v>
      </c>
      <c r="N280" s="29">
        <v>0</v>
      </c>
      <c r="O280" s="71"/>
      <c r="P280" s="75" t="s">
        <v>2985</v>
      </c>
      <c r="Q280" s="47" t="s">
        <v>2992</v>
      </c>
      <c r="R280" s="68" t="s">
        <v>2993</v>
      </c>
      <c r="S280" s="48" t="s">
        <v>24</v>
      </c>
      <c r="T280" s="42"/>
      <c r="U280" s="54"/>
    </row>
    <row r="281" spans="2:21" ht="20.25" customHeight="1" x14ac:dyDescent="0.15">
      <c r="B281" s="25">
        <v>2021</v>
      </c>
      <c r="C281" s="27">
        <v>2</v>
      </c>
      <c r="D281" s="27" t="s">
        <v>14</v>
      </c>
      <c r="E281" s="15" t="s">
        <v>3817</v>
      </c>
      <c r="F281" s="57" t="s">
        <v>3757</v>
      </c>
      <c r="G281" s="36" t="s">
        <v>16</v>
      </c>
      <c r="H281" s="58" t="s">
        <v>63</v>
      </c>
      <c r="I281" s="76">
        <v>800000000</v>
      </c>
      <c r="J281" s="29">
        <v>300000000</v>
      </c>
      <c r="K281" s="29">
        <v>0</v>
      </c>
      <c r="L281" s="70">
        <v>1100000000</v>
      </c>
      <c r="M281" s="76">
        <v>1100000000</v>
      </c>
      <c r="N281" s="29">
        <v>1100000000</v>
      </c>
      <c r="O281" s="71"/>
      <c r="P281" s="75" t="s">
        <v>3807</v>
      </c>
      <c r="Q281" s="47" t="s">
        <v>3818</v>
      </c>
      <c r="R281" s="68" t="s">
        <v>3819</v>
      </c>
      <c r="S281" s="48" t="s">
        <v>24</v>
      </c>
      <c r="T281" s="42"/>
      <c r="U281" s="54"/>
    </row>
    <row r="282" spans="2:21" ht="20.25" customHeight="1" x14ac:dyDescent="0.15">
      <c r="B282" s="25">
        <v>2021</v>
      </c>
      <c r="C282" s="27">
        <v>2</v>
      </c>
      <c r="D282" s="27" t="s">
        <v>14</v>
      </c>
      <c r="E282" s="15" t="s">
        <v>5467</v>
      </c>
      <c r="F282" s="57" t="s">
        <v>3757</v>
      </c>
      <c r="G282" s="36" t="s">
        <v>37</v>
      </c>
      <c r="H282" s="58" t="s">
        <v>63</v>
      </c>
      <c r="I282" s="76">
        <v>752939000</v>
      </c>
      <c r="J282" s="29">
        <v>67370000</v>
      </c>
      <c r="K282" s="29"/>
      <c r="L282" s="70">
        <v>820309000</v>
      </c>
      <c r="M282" s="76">
        <v>752939000</v>
      </c>
      <c r="N282" s="29">
        <v>410154500</v>
      </c>
      <c r="O282" s="71"/>
      <c r="P282" s="75" t="s">
        <v>5412</v>
      </c>
      <c r="Q282" s="47" t="s">
        <v>5468</v>
      </c>
      <c r="R282" s="68" t="s">
        <v>5469</v>
      </c>
      <c r="S282" s="48" t="s">
        <v>24</v>
      </c>
      <c r="T282" s="42"/>
      <c r="U282" s="54"/>
    </row>
    <row r="283" spans="2:21" ht="20.25" customHeight="1" x14ac:dyDescent="0.15">
      <c r="B283" s="25">
        <v>2021</v>
      </c>
      <c r="C283" s="27">
        <v>2</v>
      </c>
      <c r="D283" s="27" t="s">
        <v>14</v>
      </c>
      <c r="E283" s="15" t="s">
        <v>3953</v>
      </c>
      <c r="F283" s="57" t="s">
        <v>3757</v>
      </c>
      <c r="G283" s="36" t="s">
        <v>16</v>
      </c>
      <c r="H283" s="58" t="s">
        <v>63</v>
      </c>
      <c r="I283" s="76">
        <v>600000000</v>
      </c>
      <c r="J283" s="29">
        <v>350000000</v>
      </c>
      <c r="K283" s="29">
        <v>59000000</v>
      </c>
      <c r="L283" s="70">
        <v>1009000000</v>
      </c>
      <c r="M283" s="76">
        <v>600000000</v>
      </c>
      <c r="N283" s="29">
        <v>0</v>
      </c>
      <c r="O283" s="71"/>
      <c r="P283" s="75" t="s">
        <v>3943</v>
      </c>
      <c r="Q283" s="47" t="s">
        <v>3954</v>
      </c>
      <c r="R283" s="68" t="s">
        <v>3955</v>
      </c>
      <c r="S283" s="48" t="s">
        <v>24</v>
      </c>
      <c r="T283" s="42"/>
      <c r="U283" s="54"/>
    </row>
    <row r="284" spans="2:21" ht="20.25" customHeight="1" x14ac:dyDescent="0.15">
      <c r="B284" s="25">
        <v>2021</v>
      </c>
      <c r="C284" s="27">
        <v>2</v>
      </c>
      <c r="D284" s="27" t="s">
        <v>14</v>
      </c>
      <c r="E284" s="15" t="s">
        <v>3949</v>
      </c>
      <c r="F284" s="57" t="s">
        <v>3757</v>
      </c>
      <c r="G284" s="36" t="s">
        <v>37</v>
      </c>
      <c r="H284" s="58" t="s">
        <v>63</v>
      </c>
      <c r="I284" s="76">
        <v>583528000</v>
      </c>
      <c r="J284" s="29">
        <v>1020374000</v>
      </c>
      <c r="K284" s="29">
        <v>0</v>
      </c>
      <c r="L284" s="70">
        <v>1603902000</v>
      </c>
      <c r="M284" s="76">
        <v>150000000</v>
      </c>
      <c r="N284" s="29">
        <v>150000000</v>
      </c>
      <c r="O284" s="71"/>
      <c r="P284" s="75" t="s">
        <v>3950</v>
      </c>
      <c r="Q284" s="47" t="s">
        <v>3951</v>
      </c>
      <c r="R284" s="68" t="s">
        <v>3952</v>
      </c>
      <c r="S284" s="48" t="s">
        <v>24</v>
      </c>
      <c r="T284" s="42"/>
      <c r="U284" s="54"/>
    </row>
    <row r="285" spans="2:21" ht="20.25" customHeight="1" x14ac:dyDescent="0.15">
      <c r="B285" s="25">
        <v>2021</v>
      </c>
      <c r="C285" s="27">
        <v>2</v>
      </c>
      <c r="D285" s="27" t="s">
        <v>14</v>
      </c>
      <c r="E285" s="15" t="s">
        <v>5470</v>
      </c>
      <c r="F285" s="57" t="s">
        <v>230</v>
      </c>
      <c r="G285" s="36" t="s">
        <v>112</v>
      </c>
      <c r="H285" s="58" t="s">
        <v>63</v>
      </c>
      <c r="I285" s="76">
        <v>550000000</v>
      </c>
      <c r="J285" s="29">
        <v>150000000</v>
      </c>
      <c r="K285" s="29"/>
      <c r="L285" s="70">
        <v>700000000</v>
      </c>
      <c r="M285" s="76">
        <v>500000000</v>
      </c>
      <c r="N285" s="29">
        <v>500000000</v>
      </c>
      <c r="O285" s="71"/>
      <c r="P285" s="75" t="s">
        <v>235</v>
      </c>
      <c r="Q285" s="47" t="s">
        <v>236</v>
      </c>
      <c r="R285" s="68" t="s">
        <v>237</v>
      </c>
      <c r="S285" s="48" t="s">
        <v>24</v>
      </c>
      <c r="T285" s="42"/>
      <c r="U285" s="54"/>
    </row>
    <row r="286" spans="2:21" ht="20.25" customHeight="1" x14ac:dyDescent="0.15">
      <c r="B286" s="25">
        <v>2021</v>
      </c>
      <c r="C286" s="27">
        <v>2</v>
      </c>
      <c r="D286" s="27" t="s">
        <v>15</v>
      </c>
      <c r="E286" s="15" t="s">
        <v>894</v>
      </c>
      <c r="F286" s="57" t="s">
        <v>748</v>
      </c>
      <c r="G286" s="36" t="s">
        <v>112</v>
      </c>
      <c r="H286" s="58" t="s">
        <v>62</v>
      </c>
      <c r="I286" s="76">
        <v>548676000</v>
      </c>
      <c r="J286" s="29">
        <v>50639000</v>
      </c>
      <c r="K286" s="29"/>
      <c r="L286" s="70">
        <v>599315000</v>
      </c>
      <c r="M286" s="76">
        <v>548676000</v>
      </c>
      <c r="N286" s="29">
        <v>548676000</v>
      </c>
      <c r="O286" s="71"/>
      <c r="P286" s="75" t="s">
        <v>885</v>
      </c>
      <c r="Q286" s="47" t="s">
        <v>895</v>
      </c>
      <c r="R286" s="68" t="s">
        <v>896</v>
      </c>
      <c r="S286" s="48" t="s">
        <v>24</v>
      </c>
      <c r="T286" s="42"/>
      <c r="U286" s="54"/>
    </row>
    <row r="287" spans="2:21" ht="20.25" customHeight="1" x14ac:dyDescent="0.15">
      <c r="B287" s="25">
        <v>2021</v>
      </c>
      <c r="C287" s="27">
        <v>2</v>
      </c>
      <c r="D287" s="27" t="s">
        <v>14</v>
      </c>
      <c r="E287" s="15" t="s">
        <v>3848</v>
      </c>
      <c r="F287" s="57" t="s">
        <v>3844</v>
      </c>
      <c r="G287" s="36" t="s">
        <v>37</v>
      </c>
      <c r="H287" s="58" t="s">
        <v>62</v>
      </c>
      <c r="I287" s="76">
        <v>510444000</v>
      </c>
      <c r="J287" s="29"/>
      <c r="K287" s="29">
        <v>0</v>
      </c>
      <c r="L287" s="70">
        <v>510444000</v>
      </c>
      <c r="M287" s="76">
        <v>150000000</v>
      </c>
      <c r="N287" s="29">
        <v>510440000</v>
      </c>
      <c r="O287" s="71"/>
      <c r="P287" s="75" t="s">
        <v>3845</v>
      </c>
      <c r="Q287" s="47" t="s">
        <v>3849</v>
      </c>
      <c r="R287" s="68" t="s">
        <v>3850</v>
      </c>
      <c r="S287" s="48" t="s">
        <v>24</v>
      </c>
      <c r="T287" s="42"/>
      <c r="U287" s="54"/>
    </row>
    <row r="288" spans="2:21" ht="20.25" customHeight="1" x14ac:dyDescent="0.15">
      <c r="B288" s="25">
        <v>2021</v>
      </c>
      <c r="C288" s="27">
        <v>2</v>
      </c>
      <c r="D288" s="27" t="s">
        <v>14</v>
      </c>
      <c r="E288" s="15" t="s">
        <v>2350</v>
      </c>
      <c r="F288" s="57" t="s">
        <v>2182</v>
      </c>
      <c r="G288" s="36" t="s">
        <v>16</v>
      </c>
      <c r="H288" s="58" t="s">
        <v>62</v>
      </c>
      <c r="I288" s="76">
        <v>500000000</v>
      </c>
      <c r="J288" s="29">
        <v>400000000</v>
      </c>
      <c r="K288" s="29">
        <v>0</v>
      </c>
      <c r="L288" s="70">
        <v>900000000</v>
      </c>
      <c r="M288" s="76">
        <v>500000000</v>
      </c>
      <c r="N288" s="29">
        <v>900000000</v>
      </c>
      <c r="O288" s="71"/>
      <c r="P288" s="75" t="s">
        <v>2351</v>
      </c>
      <c r="Q288" s="47" t="s">
        <v>2352</v>
      </c>
      <c r="R288" s="68" t="s">
        <v>2353</v>
      </c>
      <c r="S288" s="48" t="s">
        <v>24</v>
      </c>
      <c r="T288" s="42"/>
      <c r="U288" s="54"/>
    </row>
    <row r="289" spans="2:21" ht="20.25" customHeight="1" x14ac:dyDescent="0.15">
      <c r="B289" s="25">
        <v>2021</v>
      </c>
      <c r="C289" s="27">
        <v>2</v>
      </c>
      <c r="D289" s="27" t="s">
        <v>14</v>
      </c>
      <c r="E289" s="15" t="s">
        <v>5471</v>
      </c>
      <c r="F289" s="57" t="s">
        <v>43</v>
      </c>
      <c r="G289" s="36" t="s">
        <v>112</v>
      </c>
      <c r="H289" s="58" t="s">
        <v>63</v>
      </c>
      <c r="I289" s="76">
        <v>494000000</v>
      </c>
      <c r="J289" s="29">
        <v>34000000</v>
      </c>
      <c r="K289" s="29"/>
      <c r="L289" s="70">
        <v>528000000</v>
      </c>
      <c r="M289" s="76">
        <v>528000000</v>
      </c>
      <c r="N289" s="29"/>
      <c r="O289" s="71"/>
      <c r="P289" s="75" t="s">
        <v>5472</v>
      </c>
      <c r="Q289" s="47" t="s">
        <v>5473</v>
      </c>
      <c r="R289" s="68" t="s">
        <v>5474</v>
      </c>
      <c r="S289" s="48" t="s">
        <v>24</v>
      </c>
      <c r="T289" s="42"/>
      <c r="U289" s="54"/>
    </row>
    <row r="290" spans="2:21" ht="20.25" customHeight="1" x14ac:dyDescent="0.15">
      <c r="B290" s="25">
        <v>2021</v>
      </c>
      <c r="C290" s="27">
        <v>2</v>
      </c>
      <c r="D290" s="27" t="s">
        <v>14</v>
      </c>
      <c r="E290" s="15" t="s">
        <v>3835</v>
      </c>
      <c r="F290" s="57" t="s">
        <v>3757</v>
      </c>
      <c r="G290" s="36" t="s">
        <v>37</v>
      </c>
      <c r="H290" s="58" t="s">
        <v>62</v>
      </c>
      <c r="I290" s="76">
        <v>485925000</v>
      </c>
      <c r="J290" s="29">
        <v>0</v>
      </c>
      <c r="K290" s="29">
        <v>0</v>
      </c>
      <c r="L290" s="70">
        <v>485925000</v>
      </c>
      <c r="M290" s="76">
        <v>120505000</v>
      </c>
      <c r="N290" s="29">
        <v>485925000</v>
      </c>
      <c r="O290" s="71"/>
      <c r="P290" s="75" t="s">
        <v>3836</v>
      </c>
      <c r="Q290" s="47" t="s">
        <v>3837</v>
      </c>
      <c r="R290" s="68" t="s">
        <v>3838</v>
      </c>
      <c r="S290" s="48" t="s">
        <v>24</v>
      </c>
      <c r="T290" s="42"/>
      <c r="U290" s="54"/>
    </row>
    <row r="291" spans="2:21" ht="20.25" customHeight="1" x14ac:dyDescent="0.15">
      <c r="B291" s="25">
        <v>2021</v>
      </c>
      <c r="C291" s="27">
        <v>2</v>
      </c>
      <c r="D291" s="27" t="s">
        <v>14</v>
      </c>
      <c r="E291" s="15" t="s">
        <v>4801</v>
      </c>
      <c r="F291" s="57" t="s">
        <v>230</v>
      </c>
      <c r="G291" s="36" t="s">
        <v>38</v>
      </c>
      <c r="H291" s="58" t="s">
        <v>63</v>
      </c>
      <c r="I291" s="76">
        <v>474780000</v>
      </c>
      <c r="J291" s="29">
        <v>142360000</v>
      </c>
      <c r="K291" s="29">
        <v>7130000</v>
      </c>
      <c r="L291" s="70">
        <f>SUM(I291:K291)</f>
        <v>624270000</v>
      </c>
      <c r="M291" s="76"/>
      <c r="N291" s="29"/>
      <c r="O291" s="71"/>
      <c r="P291" s="75" t="s">
        <v>4796</v>
      </c>
      <c r="Q291" s="47" t="s">
        <v>4797</v>
      </c>
      <c r="R291" s="68" t="s">
        <v>4798</v>
      </c>
      <c r="S291" s="48" t="s">
        <v>24</v>
      </c>
      <c r="T291" s="42"/>
      <c r="U291" s="54"/>
    </row>
    <row r="292" spans="2:21" ht="20.25" customHeight="1" x14ac:dyDescent="0.15">
      <c r="B292" s="25">
        <v>2021</v>
      </c>
      <c r="C292" s="27">
        <v>2</v>
      </c>
      <c r="D292" s="27" t="s">
        <v>14</v>
      </c>
      <c r="E292" s="15" t="s">
        <v>3895</v>
      </c>
      <c r="F292" s="57" t="s">
        <v>3757</v>
      </c>
      <c r="G292" s="36" t="s">
        <v>38</v>
      </c>
      <c r="H292" s="58" t="s">
        <v>63</v>
      </c>
      <c r="I292" s="76">
        <v>456962000</v>
      </c>
      <c r="J292" s="29">
        <v>83105000</v>
      </c>
      <c r="K292" s="29"/>
      <c r="L292" s="70">
        <v>540067000</v>
      </c>
      <c r="M292" s="76">
        <v>456962000</v>
      </c>
      <c r="N292" s="29"/>
      <c r="O292" s="71"/>
      <c r="P292" s="75" t="s">
        <v>3880</v>
      </c>
      <c r="Q292" s="47" t="s">
        <v>3889</v>
      </c>
      <c r="R292" s="68" t="s">
        <v>3890</v>
      </c>
      <c r="S292" s="48" t="s">
        <v>24</v>
      </c>
      <c r="T292" s="42"/>
      <c r="U292" s="54"/>
    </row>
    <row r="293" spans="2:21" ht="20.25" customHeight="1" x14ac:dyDescent="0.15">
      <c r="B293" s="25">
        <v>2021</v>
      </c>
      <c r="C293" s="27">
        <v>2</v>
      </c>
      <c r="D293" s="27" t="s">
        <v>14</v>
      </c>
      <c r="E293" s="15" t="s">
        <v>3935</v>
      </c>
      <c r="F293" s="57" t="s">
        <v>3757</v>
      </c>
      <c r="G293" s="36" t="s">
        <v>16</v>
      </c>
      <c r="H293" s="58" t="s">
        <v>62</v>
      </c>
      <c r="I293" s="76">
        <v>425000000</v>
      </c>
      <c r="J293" s="29">
        <v>75000000</v>
      </c>
      <c r="K293" s="29">
        <v>0</v>
      </c>
      <c r="L293" s="70">
        <v>500000000</v>
      </c>
      <c r="M293" s="76">
        <v>210000000</v>
      </c>
      <c r="N293" s="29">
        <v>500000000</v>
      </c>
      <c r="O293" s="71"/>
      <c r="P293" s="75" t="s">
        <v>3923</v>
      </c>
      <c r="Q293" s="47" t="s">
        <v>3936</v>
      </c>
      <c r="R293" s="68" t="s">
        <v>3937</v>
      </c>
      <c r="S293" s="48" t="s">
        <v>24</v>
      </c>
      <c r="T293" s="42"/>
      <c r="U293" s="54"/>
    </row>
    <row r="294" spans="2:21" ht="20.25" customHeight="1" x14ac:dyDescent="0.15">
      <c r="B294" s="25">
        <v>2021</v>
      </c>
      <c r="C294" s="27">
        <v>2</v>
      </c>
      <c r="D294" s="27" t="s">
        <v>14</v>
      </c>
      <c r="E294" s="15" t="s">
        <v>5475</v>
      </c>
      <c r="F294" s="57" t="s">
        <v>230</v>
      </c>
      <c r="G294" s="36" t="s">
        <v>16</v>
      </c>
      <c r="H294" s="58" t="s">
        <v>62</v>
      </c>
      <c r="I294" s="76">
        <v>422741000</v>
      </c>
      <c r="J294" s="29">
        <v>219355000</v>
      </c>
      <c r="K294" s="29">
        <v>121932000</v>
      </c>
      <c r="L294" s="70">
        <v>764028000</v>
      </c>
      <c r="M294" s="76">
        <v>422741000</v>
      </c>
      <c r="N294" s="29">
        <v>295918700</v>
      </c>
      <c r="O294" s="71"/>
      <c r="P294" s="75" t="s">
        <v>5455</v>
      </c>
      <c r="Q294" s="47" t="s">
        <v>5476</v>
      </c>
      <c r="R294" s="68" t="s">
        <v>5477</v>
      </c>
      <c r="S294" s="48" t="s">
        <v>24</v>
      </c>
      <c r="T294" s="42"/>
      <c r="U294" s="54"/>
    </row>
    <row r="295" spans="2:21" ht="20.25" customHeight="1" x14ac:dyDescent="0.15">
      <c r="B295" s="25">
        <v>2021</v>
      </c>
      <c r="C295" s="27">
        <v>2</v>
      </c>
      <c r="D295" s="27" t="s">
        <v>14</v>
      </c>
      <c r="E295" s="15" t="s">
        <v>3078</v>
      </c>
      <c r="F295" s="57" t="s">
        <v>2931</v>
      </c>
      <c r="G295" s="36" t="s">
        <v>16</v>
      </c>
      <c r="H295" s="58" t="s">
        <v>63</v>
      </c>
      <c r="I295" s="76">
        <v>400000000</v>
      </c>
      <c r="J295" s="29">
        <v>300000000</v>
      </c>
      <c r="K295" s="29">
        <v>30000000</v>
      </c>
      <c r="L295" s="70">
        <v>730000000</v>
      </c>
      <c r="M295" s="76">
        <v>400000000</v>
      </c>
      <c r="N295" s="29">
        <v>400000000</v>
      </c>
      <c r="O295" s="71"/>
      <c r="P295" s="75" t="s">
        <v>3071</v>
      </c>
      <c r="Q295" s="47" t="s">
        <v>3079</v>
      </c>
      <c r="R295" s="68" t="s">
        <v>3080</v>
      </c>
      <c r="S295" s="48" t="s">
        <v>24</v>
      </c>
      <c r="T295" s="42"/>
      <c r="U295" s="54"/>
    </row>
    <row r="296" spans="2:21" ht="20.25" customHeight="1" x14ac:dyDescent="0.15">
      <c r="B296" s="25">
        <v>2021</v>
      </c>
      <c r="C296" s="27">
        <v>2</v>
      </c>
      <c r="D296" s="27" t="s">
        <v>14</v>
      </c>
      <c r="E296" s="15" t="s">
        <v>379</v>
      </c>
      <c r="F296" s="57" t="s">
        <v>230</v>
      </c>
      <c r="G296" s="36" t="s">
        <v>37</v>
      </c>
      <c r="H296" s="58" t="s">
        <v>62</v>
      </c>
      <c r="I296" s="76">
        <v>383867000</v>
      </c>
      <c r="J296" s="29">
        <v>293540000</v>
      </c>
      <c r="K296" s="29"/>
      <c r="L296" s="70">
        <v>677407000</v>
      </c>
      <c r="M296" s="76">
        <v>383867000</v>
      </c>
      <c r="N296" s="29">
        <v>677407000</v>
      </c>
      <c r="O296" s="71"/>
      <c r="P296" s="75" t="s">
        <v>375</v>
      </c>
      <c r="Q296" s="47" t="s">
        <v>380</v>
      </c>
      <c r="R296" s="68" t="s">
        <v>381</v>
      </c>
      <c r="S296" s="48" t="s">
        <v>24</v>
      </c>
      <c r="T296" s="42"/>
      <c r="U296" s="54"/>
    </row>
    <row r="297" spans="2:21" ht="20.25" customHeight="1" x14ac:dyDescent="0.15">
      <c r="B297" s="25">
        <v>2021</v>
      </c>
      <c r="C297" s="27">
        <v>2</v>
      </c>
      <c r="D297" s="27" t="s">
        <v>14</v>
      </c>
      <c r="E297" s="15" t="s">
        <v>5478</v>
      </c>
      <c r="F297" s="57" t="s">
        <v>1415</v>
      </c>
      <c r="G297" s="36" t="s">
        <v>16</v>
      </c>
      <c r="H297" s="58" t="s">
        <v>62</v>
      </c>
      <c r="I297" s="76">
        <v>380937000</v>
      </c>
      <c r="J297" s="29">
        <v>179868000</v>
      </c>
      <c r="K297" s="29"/>
      <c r="L297" s="70">
        <v>560805000</v>
      </c>
      <c r="M297" s="76">
        <v>560805000</v>
      </c>
      <c r="N297" s="29">
        <v>448644000</v>
      </c>
      <c r="O297" s="71"/>
      <c r="P297" s="75" t="s">
        <v>1451</v>
      </c>
      <c r="Q297" s="47" t="s">
        <v>1458</v>
      </c>
      <c r="R297" s="68" t="s">
        <v>1459</v>
      </c>
      <c r="S297" s="48" t="s">
        <v>24</v>
      </c>
      <c r="T297" s="42"/>
      <c r="U297" s="54"/>
    </row>
    <row r="298" spans="2:21" ht="20.25" customHeight="1" x14ac:dyDescent="0.15">
      <c r="B298" s="25">
        <v>2021</v>
      </c>
      <c r="C298" s="27">
        <v>2</v>
      </c>
      <c r="D298" s="27" t="s">
        <v>14</v>
      </c>
      <c r="E298" s="15" t="s">
        <v>4802</v>
      </c>
      <c r="F298" s="57" t="s">
        <v>230</v>
      </c>
      <c r="G298" s="36" t="s">
        <v>38</v>
      </c>
      <c r="H298" s="58" t="s">
        <v>63</v>
      </c>
      <c r="I298" s="76">
        <v>374330000</v>
      </c>
      <c r="J298" s="29">
        <v>161350000</v>
      </c>
      <c r="K298" s="29">
        <v>6493000</v>
      </c>
      <c r="L298" s="70">
        <f>SUM(I298:K298)</f>
        <v>542173000</v>
      </c>
      <c r="M298" s="76"/>
      <c r="N298" s="29"/>
      <c r="O298" s="71"/>
      <c r="P298" s="75" t="s">
        <v>4796</v>
      </c>
      <c r="Q298" s="47" t="s">
        <v>4797</v>
      </c>
      <c r="R298" s="68" t="s">
        <v>4798</v>
      </c>
      <c r="S298" s="48" t="s">
        <v>24</v>
      </c>
      <c r="T298" s="42"/>
      <c r="U298" s="54"/>
    </row>
    <row r="299" spans="2:21" ht="20.25" customHeight="1" x14ac:dyDescent="0.15">
      <c r="B299" s="25">
        <v>2021</v>
      </c>
      <c r="C299" s="27">
        <v>2</v>
      </c>
      <c r="D299" s="27" t="s">
        <v>14</v>
      </c>
      <c r="E299" s="15" t="s">
        <v>3065</v>
      </c>
      <c r="F299" s="57" t="s">
        <v>2931</v>
      </c>
      <c r="G299" s="36" t="s">
        <v>17</v>
      </c>
      <c r="H299" s="58" t="s">
        <v>62</v>
      </c>
      <c r="I299" s="76">
        <v>371406000</v>
      </c>
      <c r="J299" s="29">
        <v>100000000</v>
      </c>
      <c r="K299" s="29">
        <v>5000000</v>
      </c>
      <c r="L299" s="70">
        <v>476406000</v>
      </c>
      <c r="M299" s="76"/>
      <c r="N299" s="29"/>
      <c r="O299" s="71"/>
      <c r="P299" s="75" t="s">
        <v>3062</v>
      </c>
      <c r="Q299" s="47" t="s">
        <v>3063</v>
      </c>
      <c r="R299" s="68" t="s">
        <v>3064</v>
      </c>
      <c r="S299" s="48" t="s">
        <v>24</v>
      </c>
      <c r="T299" s="42"/>
      <c r="U299" s="54"/>
    </row>
    <row r="300" spans="2:21" ht="20.25" customHeight="1" x14ac:dyDescent="0.15">
      <c r="B300" s="25">
        <v>2021</v>
      </c>
      <c r="C300" s="27">
        <v>2</v>
      </c>
      <c r="D300" s="27" t="s">
        <v>14</v>
      </c>
      <c r="E300" s="15" t="s">
        <v>3794</v>
      </c>
      <c r="F300" s="57" t="s">
        <v>3757</v>
      </c>
      <c r="G300" s="36" t="s">
        <v>16</v>
      </c>
      <c r="H300" s="58" t="s">
        <v>63</v>
      </c>
      <c r="I300" s="76">
        <v>335000000</v>
      </c>
      <c r="J300" s="29">
        <v>512000000</v>
      </c>
      <c r="K300" s="29">
        <v>89000000</v>
      </c>
      <c r="L300" s="70">
        <v>936000000</v>
      </c>
      <c r="M300" s="76">
        <v>936000000</v>
      </c>
      <c r="N300" s="29">
        <v>655000000</v>
      </c>
      <c r="O300" s="71"/>
      <c r="P300" s="75" t="s">
        <v>3790</v>
      </c>
      <c r="Q300" s="47" t="s">
        <v>3795</v>
      </c>
      <c r="R300" s="68" t="s">
        <v>3796</v>
      </c>
      <c r="S300" s="48" t="s">
        <v>24</v>
      </c>
      <c r="T300" s="42"/>
      <c r="U300" s="54"/>
    </row>
    <row r="301" spans="2:21" ht="20.25" customHeight="1" x14ac:dyDescent="0.15">
      <c r="B301" s="25">
        <v>2021</v>
      </c>
      <c r="C301" s="27">
        <v>2</v>
      </c>
      <c r="D301" s="27" t="s">
        <v>14</v>
      </c>
      <c r="E301" s="15" t="s">
        <v>5479</v>
      </c>
      <c r="F301" s="57" t="s">
        <v>1415</v>
      </c>
      <c r="G301" s="36" t="s">
        <v>16</v>
      </c>
      <c r="H301" s="58" t="s">
        <v>63</v>
      </c>
      <c r="I301" s="76">
        <v>328586000</v>
      </c>
      <c r="J301" s="29">
        <v>108000000</v>
      </c>
      <c r="K301" s="29">
        <v>25940000</v>
      </c>
      <c r="L301" s="70">
        <v>462526000</v>
      </c>
      <c r="M301" s="76">
        <v>462526000</v>
      </c>
      <c r="N301" s="29">
        <v>462526000</v>
      </c>
      <c r="O301" s="71"/>
      <c r="P301" s="75" t="s">
        <v>5480</v>
      </c>
      <c r="Q301" s="47" t="s">
        <v>5481</v>
      </c>
      <c r="R301" s="68" t="s">
        <v>5482</v>
      </c>
      <c r="S301" s="48" t="s">
        <v>751</v>
      </c>
      <c r="T301" s="42"/>
      <c r="U301" s="54"/>
    </row>
    <row r="302" spans="2:21" ht="20.25" customHeight="1" x14ac:dyDescent="0.15">
      <c r="B302" s="25">
        <v>2021</v>
      </c>
      <c r="C302" s="27">
        <v>2</v>
      </c>
      <c r="D302" s="27" t="s">
        <v>14</v>
      </c>
      <c r="E302" s="15" t="s">
        <v>330</v>
      </c>
      <c r="F302" s="57" t="s">
        <v>230</v>
      </c>
      <c r="G302" s="36" t="s">
        <v>37</v>
      </c>
      <c r="H302" s="58" t="s">
        <v>63</v>
      </c>
      <c r="I302" s="76">
        <v>328240000</v>
      </c>
      <c r="J302" s="29">
        <v>145147000</v>
      </c>
      <c r="K302" s="29">
        <v>0</v>
      </c>
      <c r="L302" s="70">
        <v>473387000</v>
      </c>
      <c r="M302" s="76">
        <v>150000000</v>
      </c>
      <c r="N302" s="29">
        <v>150000000</v>
      </c>
      <c r="O302" s="71"/>
      <c r="P302" s="75" t="s">
        <v>327</v>
      </c>
      <c r="Q302" s="47" t="s">
        <v>328</v>
      </c>
      <c r="R302" s="68" t="s">
        <v>329</v>
      </c>
      <c r="S302" s="48" t="s">
        <v>24</v>
      </c>
      <c r="T302" s="42"/>
      <c r="U302" s="54"/>
    </row>
    <row r="303" spans="2:21" ht="20.25" customHeight="1" x14ac:dyDescent="0.15">
      <c r="B303" s="25">
        <v>2021</v>
      </c>
      <c r="C303" s="27">
        <v>2</v>
      </c>
      <c r="D303" s="27" t="s">
        <v>14</v>
      </c>
      <c r="E303" s="15" t="s">
        <v>4924</v>
      </c>
      <c r="F303" s="57" t="s">
        <v>43</v>
      </c>
      <c r="G303" s="36" t="s">
        <v>17</v>
      </c>
      <c r="H303" s="58" t="s">
        <v>63</v>
      </c>
      <c r="I303" s="76">
        <v>328000000</v>
      </c>
      <c r="J303" s="29">
        <v>51000000</v>
      </c>
      <c r="K303" s="29">
        <v>0</v>
      </c>
      <c r="L303" s="70">
        <v>379000000</v>
      </c>
      <c r="M303" s="76">
        <v>328000000</v>
      </c>
      <c r="N303" s="29">
        <v>53060000.000000007</v>
      </c>
      <c r="O303" s="71"/>
      <c r="P303" s="75" t="s">
        <v>4913</v>
      </c>
      <c r="Q303" s="47" t="s">
        <v>4922</v>
      </c>
      <c r="R303" s="68" t="s">
        <v>4923</v>
      </c>
      <c r="S303" s="48" t="s">
        <v>24</v>
      </c>
      <c r="T303" s="42"/>
      <c r="U303" s="54"/>
    </row>
    <row r="304" spans="2:21" ht="20.25" customHeight="1" x14ac:dyDescent="0.15">
      <c r="B304" s="25">
        <v>2021</v>
      </c>
      <c r="C304" s="27">
        <v>2</v>
      </c>
      <c r="D304" s="27" t="s">
        <v>14</v>
      </c>
      <c r="E304" s="15" t="s">
        <v>2957</v>
      </c>
      <c r="F304" s="57" t="s">
        <v>2931</v>
      </c>
      <c r="G304" s="36" t="s">
        <v>112</v>
      </c>
      <c r="H304" s="58" t="s">
        <v>63</v>
      </c>
      <c r="I304" s="76">
        <v>320000000</v>
      </c>
      <c r="J304" s="29">
        <v>65000000</v>
      </c>
      <c r="K304" s="29">
        <v>0</v>
      </c>
      <c r="L304" s="70">
        <v>385000000</v>
      </c>
      <c r="M304" s="76">
        <v>385000000</v>
      </c>
      <c r="N304" s="29">
        <v>269500000</v>
      </c>
      <c r="O304" s="71">
        <v>0</v>
      </c>
      <c r="P304" s="75" t="s">
        <v>2952</v>
      </c>
      <c r="Q304" s="47" t="s">
        <v>2958</v>
      </c>
      <c r="R304" s="68" t="s">
        <v>2959</v>
      </c>
      <c r="S304" s="48" t="s">
        <v>24</v>
      </c>
      <c r="T304" s="42"/>
      <c r="U304" s="54"/>
    </row>
    <row r="305" spans="2:21" ht="20.25" customHeight="1" x14ac:dyDescent="0.15">
      <c r="B305" s="25">
        <v>2021</v>
      </c>
      <c r="C305" s="27">
        <v>2</v>
      </c>
      <c r="D305" s="27" t="s">
        <v>14</v>
      </c>
      <c r="E305" s="15" t="s">
        <v>2955</v>
      </c>
      <c r="F305" s="57" t="s">
        <v>2931</v>
      </c>
      <c r="G305" s="36" t="s">
        <v>112</v>
      </c>
      <c r="H305" s="58" t="s">
        <v>63</v>
      </c>
      <c r="I305" s="76">
        <v>318651000</v>
      </c>
      <c r="J305" s="29">
        <v>82392000</v>
      </c>
      <c r="K305" s="29">
        <v>0</v>
      </c>
      <c r="L305" s="70">
        <v>401043000</v>
      </c>
      <c r="M305" s="76">
        <v>401043000</v>
      </c>
      <c r="N305" s="29">
        <v>280730100</v>
      </c>
      <c r="O305" s="71">
        <v>0</v>
      </c>
      <c r="P305" s="75" t="s">
        <v>2952</v>
      </c>
      <c r="Q305" s="47" t="s">
        <v>2953</v>
      </c>
      <c r="R305" s="68" t="s">
        <v>2956</v>
      </c>
      <c r="S305" s="48" t="s">
        <v>24</v>
      </c>
      <c r="T305" s="42"/>
      <c r="U305" s="54"/>
    </row>
    <row r="306" spans="2:21" ht="20.25" customHeight="1" x14ac:dyDescent="0.15">
      <c r="B306" s="25">
        <v>2021</v>
      </c>
      <c r="C306" s="27">
        <v>2</v>
      </c>
      <c r="D306" s="27" t="s">
        <v>14</v>
      </c>
      <c r="E306" s="15" t="s">
        <v>5483</v>
      </c>
      <c r="F306" s="57" t="s">
        <v>748</v>
      </c>
      <c r="G306" s="36" t="s">
        <v>37</v>
      </c>
      <c r="H306" s="58" t="s">
        <v>63</v>
      </c>
      <c r="I306" s="76">
        <v>314741000</v>
      </c>
      <c r="J306" s="29">
        <v>467166000</v>
      </c>
      <c r="K306" s="29" t="s">
        <v>559</v>
      </c>
      <c r="L306" s="70">
        <v>781907000</v>
      </c>
      <c r="M306" s="76">
        <v>200000000</v>
      </c>
      <c r="N306" s="29">
        <v>200000000</v>
      </c>
      <c r="O306" s="71"/>
      <c r="P306" s="75" t="s">
        <v>5484</v>
      </c>
      <c r="Q306" s="47" t="s">
        <v>5485</v>
      </c>
      <c r="R306" s="68" t="s">
        <v>5486</v>
      </c>
      <c r="S306" s="48" t="s">
        <v>24</v>
      </c>
      <c r="T306" s="42"/>
      <c r="U306" s="54"/>
    </row>
    <row r="307" spans="2:21" ht="20.25" customHeight="1" x14ac:dyDescent="0.15">
      <c r="B307" s="25">
        <v>2021</v>
      </c>
      <c r="C307" s="27">
        <v>2</v>
      </c>
      <c r="D307" s="27" t="s">
        <v>14</v>
      </c>
      <c r="E307" s="15" t="s">
        <v>1479</v>
      </c>
      <c r="F307" s="57" t="s">
        <v>1415</v>
      </c>
      <c r="G307" s="36" t="s">
        <v>16</v>
      </c>
      <c r="H307" s="58" t="s">
        <v>63</v>
      </c>
      <c r="I307" s="76">
        <v>309074000</v>
      </c>
      <c r="J307" s="29">
        <v>70578000</v>
      </c>
      <c r="K307" s="29"/>
      <c r="L307" s="70">
        <v>379652000</v>
      </c>
      <c r="M307" s="76"/>
      <c r="N307" s="29"/>
      <c r="O307" s="71"/>
      <c r="P307" s="75" t="s">
        <v>1476</v>
      </c>
      <c r="Q307" s="47" t="s">
        <v>1480</v>
      </c>
      <c r="R307" s="68" t="s">
        <v>1481</v>
      </c>
      <c r="S307" s="48" t="s">
        <v>24</v>
      </c>
      <c r="T307" s="42"/>
      <c r="U307" s="54"/>
    </row>
    <row r="308" spans="2:21" ht="20.25" customHeight="1" x14ac:dyDescent="0.15">
      <c r="B308" s="25">
        <v>2021</v>
      </c>
      <c r="C308" s="27">
        <v>2</v>
      </c>
      <c r="D308" s="27" t="s">
        <v>14</v>
      </c>
      <c r="E308" s="15" t="s">
        <v>3824</v>
      </c>
      <c r="F308" s="57" t="s">
        <v>3757</v>
      </c>
      <c r="G308" s="36" t="s">
        <v>37</v>
      </c>
      <c r="H308" s="58" t="s">
        <v>63</v>
      </c>
      <c r="I308" s="76">
        <v>296424000</v>
      </c>
      <c r="J308" s="29">
        <v>203580000</v>
      </c>
      <c r="K308" s="29">
        <v>0</v>
      </c>
      <c r="L308" s="70">
        <v>500004000</v>
      </c>
      <c r="M308" s="76">
        <v>250000000</v>
      </c>
      <c r="N308" s="29">
        <v>500004000</v>
      </c>
      <c r="O308" s="71"/>
      <c r="P308" s="75" t="s">
        <v>3825</v>
      </c>
      <c r="Q308" s="47" t="s">
        <v>3826</v>
      </c>
      <c r="R308" s="68" t="s">
        <v>3827</v>
      </c>
      <c r="S308" s="48" t="s">
        <v>24</v>
      </c>
      <c r="T308" s="42"/>
      <c r="U308" s="54" t="s">
        <v>279</v>
      </c>
    </row>
    <row r="309" spans="2:21" ht="20.25" customHeight="1" x14ac:dyDescent="0.15">
      <c r="B309" s="25">
        <v>2021</v>
      </c>
      <c r="C309" s="27">
        <v>2</v>
      </c>
      <c r="D309" s="27" t="s">
        <v>14</v>
      </c>
      <c r="E309" s="15" t="s">
        <v>5487</v>
      </c>
      <c r="F309" s="57" t="s">
        <v>748</v>
      </c>
      <c r="G309" s="36" t="s">
        <v>37</v>
      </c>
      <c r="H309" s="58" t="s">
        <v>62</v>
      </c>
      <c r="I309" s="76">
        <v>287144000</v>
      </c>
      <c r="J309" s="29">
        <v>275916000</v>
      </c>
      <c r="K309" s="29"/>
      <c r="L309" s="70">
        <v>563060000</v>
      </c>
      <c r="M309" s="76">
        <v>50000000</v>
      </c>
      <c r="N309" s="29">
        <v>50000000</v>
      </c>
      <c r="O309" s="71"/>
      <c r="P309" s="75" t="s">
        <v>834</v>
      </c>
      <c r="Q309" s="47" t="s">
        <v>837</v>
      </c>
      <c r="R309" s="68" t="s">
        <v>838</v>
      </c>
      <c r="S309" s="48" t="s">
        <v>24</v>
      </c>
      <c r="T309" s="42"/>
      <c r="U309" s="54"/>
    </row>
    <row r="310" spans="2:21" ht="20.25" customHeight="1" x14ac:dyDescent="0.15">
      <c r="B310" s="25">
        <v>2021</v>
      </c>
      <c r="C310" s="27">
        <v>2</v>
      </c>
      <c r="D310" s="27" t="s">
        <v>14</v>
      </c>
      <c r="E310" s="15" t="s">
        <v>4378</v>
      </c>
      <c r="F310" s="57" t="s">
        <v>800</v>
      </c>
      <c r="G310" s="36" t="s">
        <v>16</v>
      </c>
      <c r="H310" s="58" t="s">
        <v>63</v>
      </c>
      <c r="I310" s="76">
        <v>280000000</v>
      </c>
      <c r="J310" s="29">
        <v>60000000</v>
      </c>
      <c r="K310" s="29">
        <v>5000000</v>
      </c>
      <c r="L310" s="70">
        <v>345000000</v>
      </c>
      <c r="M310" s="76">
        <v>280000000</v>
      </c>
      <c r="N310" s="29">
        <v>196000000</v>
      </c>
      <c r="O310" s="71"/>
      <c r="P310" s="75" t="s">
        <v>4379</v>
      </c>
      <c r="Q310" s="47" t="s">
        <v>4380</v>
      </c>
      <c r="R310" s="68" t="s">
        <v>4381</v>
      </c>
      <c r="S310" s="48" t="s">
        <v>24</v>
      </c>
      <c r="T310" s="42"/>
      <c r="U310" s="54"/>
    </row>
    <row r="311" spans="2:21" ht="20.25" customHeight="1" x14ac:dyDescent="0.15">
      <c r="B311" s="25">
        <v>2021</v>
      </c>
      <c r="C311" s="27">
        <v>2</v>
      </c>
      <c r="D311" s="27" t="s">
        <v>14</v>
      </c>
      <c r="E311" s="15" t="s">
        <v>4367</v>
      </c>
      <c r="F311" s="57" t="s">
        <v>800</v>
      </c>
      <c r="G311" s="36" t="s">
        <v>17</v>
      </c>
      <c r="H311" s="58" t="s">
        <v>63</v>
      </c>
      <c r="I311" s="76">
        <v>269555000</v>
      </c>
      <c r="J311" s="29">
        <v>21754000</v>
      </c>
      <c r="K311" s="29">
        <v>0</v>
      </c>
      <c r="L311" s="70">
        <v>291309000</v>
      </c>
      <c r="M311" s="76">
        <v>147354000</v>
      </c>
      <c r="N311" s="29">
        <v>0</v>
      </c>
      <c r="O311" s="71"/>
      <c r="P311" s="75" t="s">
        <v>4368</v>
      </c>
      <c r="Q311" s="47" t="s">
        <v>4369</v>
      </c>
      <c r="R311" s="68" t="s">
        <v>4370</v>
      </c>
      <c r="S311" s="48" t="s">
        <v>24</v>
      </c>
      <c r="T311" s="42"/>
      <c r="U311" s="54"/>
    </row>
    <row r="312" spans="2:21" ht="20.25" customHeight="1" x14ac:dyDescent="0.15">
      <c r="B312" s="25">
        <v>2021</v>
      </c>
      <c r="C312" s="27">
        <v>2</v>
      </c>
      <c r="D312" s="27" t="s">
        <v>14</v>
      </c>
      <c r="E312" s="15" t="s">
        <v>2193</v>
      </c>
      <c r="F312" s="57" t="s">
        <v>2182</v>
      </c>
      <c r="G312" s="36" t="s">
        <v>197</v>
      </c>
      <c r="H312" s="58" t="s">
        <v>63</v>
      </c>
      <c r="I312" s="76">
        <v>269385000</v>
      </c>
      <c r="J312" s="29"/>
      <c r="K312" s="29"/>
      <c r="L312" s="70">
        <f>SUM(I312:K312)</f>
        <v>269385000</v>
      </c>
      <c r="M312" s="76"/>
      <c r="N312" s="29"/>
      <c r="O312" s="71"/>
      <c r="P312" s="75" t="s">
        <v>2194</v>
      </c>
      <c r="Q312" s="47" t="s">
        <v>2195</v>
      </c>
      <c r="R312" s="68" t="s">
        <v>2196</v>
      </c>
      <c r="S312" s="48" t="s">
        <v>41</v>
      </c>
      <c r="T312" s="42"/>
      <c r="U312" s="54"/>
    </row>
    <row r="313" spans="2:21" ht="20.25" customHeight="1" x14ac:dyDescent="0.15">
      <c r="B313" s="25">
        <v>2021</v>
      </c>
      <c r="C313" s="27">
        <v>2</v>
      </c>
      <c r="D313" s="27" t="s">
        <v>14</v>
      </c>
      <c r="E313" s="15" t="s">
        <v>5488</v>
      </c>
      <c r="F313" s="57" t="s">
        <v>748</v>
      </c>
      <c r="G313" s="36" t="s">
        <v>37</v>
      </c>
      <c r="H313" s="58" t="s">
        <v>62</v>
      </c>
      <c r="I313" s="76">
        <v>263615000</v>
      </c>
      <c r="J313" s="29">
        <v>374856000</v>
      </c>
      <c r="K313" s="29"/>
      <c r="L313" s="70">
        <v>638471000</v>
      </c>
      <c r="M313" s="76">
        <v>263615000</v>
      </c>
      <c r="N313" s="29">
        <v>263615000</v>
      </c>
      <c r="O313" s="71"/>
      <c r="P313" s="75" t="s">
        <v>5317</v>
      </c>
      <c r="Q313" s="47" t="s">
        <v>5427</v>
      </c>
      <c r="R313" s="68" t="s">
        <v>5489</v>
      </c>
      <c r="S313" s="48" t="s">
        <v>24</v>
      </c>
      <c r="T313" s="42"/>
      <c r="U313" s="54"/>
    </row>
    <row r="314" spans="2:21" ht="20.25" customHeight="1" x14ac:dyDescent="0.15">
      <c r="B314" s="25">
        <v>2021</v>
      </c>
      <c r="C314" s="27">
        <v>2</v>
      </c>
      <c r="D314" s="27" t="s">
        <v>14</v>
      </c>
      <c r="E314" s="15" t="s">
        <v>1482</v>
      </c>
      <c r="F314" s="57" t="s">
        <v>1415</v>
      </c>
      <c r="G314" s="36" t="s">
        <v>112</v>
      </c>
      <c r="H314" s="58" t="s">
        <v>63</v>
      </c>
      <c r="I314" s="76">
        <v>262031000</v>
      </c>
      <c r="J314" s="29">
        <v>522594000</v>
      </c>
      <c r="K314" s="29"/>
      <c r="L314" s="70">
        <v>784625000</v>
      </c>
      <c r="M314" s="76">
        <v>200000000</v>
      </c>
      <c r="N314" s="29"/>
      <c r="O314" s="71"/>
      <c r="P314" s="75" t="s">
        <v>1476</v>
      </c>
      <c r="Q314" s="47" t="s">
        <v>1483</v>
      </c>
      <c r="R314" s="68" t="s">
        <v>1484</v>
      </c>
      <c r="S314" s="48" t="s">
        <v>24</v>
      </c>
      <c r="T314" s="42"/>
      <c r="U314" s="54"/>
    </row>
    <row r="315" spans="2:21" ht="20.25" customHeight="1" x14ac:dyDescent="0.15">
      <c r="B315" s="25">
        <v>2021</v>
      </c>
      <c r="C315" s="27">
        <v>2</v>
      </c>
      <c r="D315" s="27" t="s">
        <v>15</v>
      </c>
      <c r="E315" s="15" t="s">
        <v>2422</v>
      </c>
      <c r="F315" s="57" t="s">
        <v>2182</v>
      </c>
      <c r="G315" s="36" t="s">
        <v>37</v>
      </c>
      <c r="H315" s="58" t="s">
        <v>62</v>
      </c>
      <c r="I315" s="76">
        <v>249658000</v>
      </c>
      <c r="J315" s="29">
        <v>223726000</v>
      </c>
      <c r="K315" s="29"/>
      <c r="L315" s="70">
        <v>473384000</v>
      </c>
      <c r="M315" s="76">
        <v>249658000</v>
      </c>
      <c r="N315" s="29">
        <v>331368800</v>
      </c>
      <c r="O315" s="71"/>
      <c r="P315" s="75" t="s">
        <v>2411</v>
      </c>
      <c r="Q315" s="47" t="s">
        <v>2417</v>
      </c>
      <c r="R315" s="68" t="s">
        <v>2418</v>
      </c>
      <c r="S315" s="48" t="s">
        <v>24</v>
      </c>
      <c r="T315" s="42"/>
      <c r="U315" s="54"/>
    </row>
    <row r="316" spans="2:21" ht="20.25" customHeight="1" x14ac:dyDescent="0.15">
      <c r="B316" s="25">
        <v>2021</v>
      </c>
      <c r="C316" s="27">
        <v>2</v>
      </c>
      <c r="D316" s="27" t="s">
        <v>15</v>
      </c>
      <c r="E316" s="15" t="s">
        <v>2422</v>
      </c>
      <c r="F316" s="57" t="s">
        <v>2182</v>
      </c>
      <c r="G316" s="36" t="s">
        <v>17</v>
      </c>
      <c r="H316" s="58" t="s">
        <v>62</v>
      </c>
      <c r="I316" s="76">
        <v>243739000</v>
      </c>
      <c r="J316" s="29"/>
      <c r="K316" s="29"/>
      <c r="L316" s="70">
        <v>243739000</v>
      </c>
      <c r="M316" s="76">
        <v>243739000</v>
      </c>
      <c r="N316" s="29">
        <v>170617300</v>
      </c>
      <c r="O316" s="71"/>
      <c r="P316" s="75" t="s">
        <v>2411</v>
      </c>
      <c r="Q316" s="47" t="s">
        <v>2419</v>
      </c>
      <c r="R316" s="68" t="s">
        <v>2420</v>
      </c>
      <c r="S316" s="48" t="s">
        <v>24</v>
      </c>
      <c r="T316" s="42"/>
      <c r="U316" s="54"/>
    </row>
    <row r="317" spans="2:21" ht="20.25" customHeight="1" x14ac:dyDescent="0.15">
      <c r="B317" s="25">
        <v>2021</v>
      </c>
      <c r="C317" s="27">
        <v>2</v>
      </c>
      <c r="D317" s="27" t="s">
        <v>14</v>
      </c>
      <c r="E317" s="15" t="s">
        <v>4800</v>
      </c>
      <c r="F317" s="57" t="s">
        <v>230</v>
      </c>
      <c r="G317" s="36" t="s">
        <v>38</v>
      </c>
      <c r="H317" s="58" t="s">
        <v>63</v>
      </c>
      <c r="I317" s="76">
        <v>243140000</v>
      </c>
      <c r="J317" s="29">
        <v>443960000</v>
      </c>
      <c r="K317" s="29">
        <v>22030000</v>
      </c>
      <c r="L317" s="70">
        <f>SUM(I317:K317)</f>
        <v>709130000</v>
      </c>
      <c r="M317" s="76"/>
      <c r="N317" s="29"/>
      <c r="O317" s="71"/>
      <c r="P317" s="75" t="s">
        <v>4796</v>
      </c>
      <c r="Q317" s="47" t="s">
        <v>4797</v>
      </c>
      <c r="R317" s="68" t="s">
        <v>4798</v>
      </c>
      <c r="S317" s="48" t="s">
        <v>24</v>
      </c>
      <c r="T317" s="42"/>
      <c r="U317" s="54"/>
    </row>
    <row r="318" spans="2:21" ht="20.25" customHeight="1" x14ac:dyDescent="0.15">
      <c r="B318" s="25">
        <v>2021</v>
      </c>
      <c r="C318" s="27">
        <v>2</v>
      </c>
      <c r="D318" s="27" t="s">
        <v>14</v>
      </c>
      <c r="E318" s="15" t="s">
        <v>5490</v>
      </c>
      <c r="F318" s="57" t="s">
        <v>1415</v>
      </c>
      <c r="G318" s="36" t="s">
        <v>16</v>
      </c>
      <c r="H318" s="58" t="s">
        <v>63</v>
      </c>
      <c r="I318" s="76">
        <v>241329000</v>
      </c>
      <c r="J318" s="29">
        <v>110117000</v>
      </c>
      <c r="K318" s="29"/>
      <c r="L318" s="70">
        <v>351446000</v>
      </c>
      <c r="M318" s="76"/>
      <c r="N318" s="29"/>
      <c r="O318" s="71"/>
      <c r="P318" s="75" t="s">
        <v>5491</v>
      </c>
      <c r="Q318" s="47" t="s">
        <v>5492</v>
      </c>
      <c r="R318" s="68" t="s">
        <v>5493</v>
      </c>
      <c r="S318" s="48" t="s">
        <v>24</v>
      </c>
      <c r="T318" s="42"/>
      <c r="U318" s="54"/>
    </row>
    <row r="319" spans="2:21" ht="20.25" customHeight="1" x14ac:dyDescent="0.15">
      <c r="B319" s="25">
        <v>2021</v>
      </c>
      <c r="C319" s="27">
        <v>2</v>
      </c>
      <c r="D319" s="27" t="s">
        <v>15</v>
      </c>
      <c r="E319" s="15" t="s">
        <v>1512</v>
      </c>
      <c r="F319" s="57" t="s">
        <v>1415</v>
      </c>
      <c r="G319" s="36" t="s">
        <v>37</v>
      </c>
      <c r="H319" s="58" t="s">
        <v>62</v>
      </c>
      <c r="I319" s="76">
        <v>240000000</v>
      </c>
      <c r="J319" s="29">
        <v>120000000</v>
      </c>
      <c r="K319" s="29"/>
      <c r="L319" s="70">
        <v>360000000</v>
      </c>
      <c r="M319" s="76">
        <v>100000000</v>
      </c>
      <c r="N319" s="29">
        <v>150000000</v>
      </c>
      <c r="O319" s="71"/>
      <c r="P319" s="75" t="s">
        <v>1508</v>
      </c>
      <c r="Q319" s="47" t="s">
        <v>1509</v>
      </c>
      <c r="R319" s="68" t="s">
        <v>1510</v>
      </c>
      <c r="S319" s="48" t="s">
        <v>24</v>
      </c>
      <c r="T319" s="42"/>
      <c r="U319" s="54"/>
    </row>
    <row r="320" spans="2:21" ht="20.25" customHeight="1" x14ac:dyDescent="0.15">
      <c r="B320" s="25">
        <v>2021</v>
      </c>
      <c r="C320" s="27">
        <v>2</v>
      </c>
      <c r="D320" s="27" t="s">
        <v>15</v>
      </c>
      <c r="E320" s="15" t="s">
        <v>2414</v>
      </c>
      <c r="F320" s="57" t="s">
        <v>2182</v>
      </c>
      <c r="G320" s="36" t="s">
        <v>37</v>
      </c>
      <c r="H320" s="58" t="s">
        <v>62</v>
      </c>
      <c r="I320" s="76">
        <v>227577000</v>
      </c>
      <c r="J320" s="29">
        <v>311529000</v>
      </c>
      <c r="K320" s="29"/>
      <c r="L320" s="70">
        <v>539106000</v>
      </c>
      <c r="M320" s="76">
        <v>227577000</v>
      </c>
      <c r="N320" s="29">
        <v>377374200</v>
      </c>
      <c r="O320" s="71"/>
      <c r="P320" s="75" t="s">
        <v>2411</v>
      </c>
      <c r="Q320" s="47" t="s">
        <v>2417</v>
      </c>
      <c r="R320" s="68" t="s">
        <v>2418</v>
      </c>
      <c r="S320" s="48" t="s">
        <v>24</v>
      </c>
      <c r="T320" s="42"/>
      <c r="U320" s="54"/>
    </row>
    <row r="321" spans="2:21" ht="20.25" customHeight="1" x14ac:dyDescent="0.15">
      <c r="B321" s="25">
        <v>2021</v>
      </c>
      <c r="C321" s="27">
        <v>2</v>
      </c>
      <c r="D321" s="27" t="s">
        <v>14</v>
      </c>
      <c r="E321" s="15" t="s">
        <v>5494</v>
      </c>
      <c r="F321" s="57" t="s">
        <v>1415</v>
      </c>
      <c r="G321" s="36" t="s">
        <v>16</v>
      </c>
      <c r="H321" s="58" t="s">
        <v>63</v>
      </c>
      <c r="I321" s="76">
        <v>227291000</v>
      </c>
      <c r="J321" s="29">
        <v>101616000</v>
      </c>
      <c r="K321" s="29"/>
      <c r="L321" s="70">
        <v>328907000</v>
      </c>
      <c r="M321" s="76"/>
      <c r="N321" s="29"/>
      <c r="O321" s="71"/>
      <c r="P321" s="75" t="s">
        <v>1476</v>
      </c>
      <c r="Q321" s="47" t="s">
        <v>1480</v>
      </c>
      <c r="R321" s="68" t="s">
        <v>1481</v>
      </c>
      <c r="S321" s="48" t="s">
        <v>24</v>
      </c>
      <c r="T321" s="42"/>
      <c r="U321" s="54"/>
    </row>
    <row r="322" spans="2:21" ht="20.25" customHeight="1" x14ac:dyDescent="0.15">
      <c r="B322" s="25">
        <v>2021</v>
      </c>
      <c r="C322" s="27">
        <v>2</v>
      </c>
      <c r="D322" s="27" t="s">
        <v>14</v>
      </c>
      <c r="E322" s="15" t="s">
        <v>2960</v>
      </c>
      <c r="F322" s="57" t="s">
        <v>2931</v>
      </c>
      <c r="G322" s="36" t="s">
        <v>112</v>
      </c>
      <c r="H322" s="58" t="s">
        <v>63</v>
      </c>
      <c r="I322" s="76">
        <v>218974000</v>
      </c>
      <c r="J322" s="29">
        <v>79818000</v>
      </c>
      <c r="K322" s="29">
        <v>0</v>
      </c>
      <c r="L322" s="70">
        <v>298792000</v>
      </c>
      <c r="M322" s="76">
        <v>298792000</v>
      </c>
      <c r="N322" s="29">
        <v>209154400</v>
      </c>
      <c r="O322" s="71">
        <v>0</v>
      </c>
      <c r="P322" s="75" t="s">
        <v>2952</v>
      </c>
      <c r="Q322" s="47" t="s">
        <v>2958</v>
      </c>
      <c r="R322" s="68" t="s">
        <v>2959</v>
      </c>
      <c r="S322" s="48" t="s">
        <v>24</v>
      </c>
      <c r="T322" s="42"/>
      <c r="U322" s="54"/>
    </row>
    <row r="323" spans="2:21" ht="20.25" customHeight="1" x14ac:dyDescent="0.15">
      <c r="B323" s="25">
        <v>2021</v>
      </c>
      <c r="C323" s="27">
        <v>2</v>
      </c>
      <c r="D323" s="27" t="s">
        <v>14</v>
      </c>
      <c r="E323" s="15" t="s">
        <v>4328</v>
      </c>
      <c r="F323" s="57" t="s">
        <v>800</v>
      </c>
      <c r="G323" s="36" t="s">
        <v>112</v>
      </c>
      <c r="H323" s="58" t="s">
        <v>63</v>
      </c>
      <c r="I323" s="76">
        <v>205931000</v>
      </c>
      <c r="J323" s="29">
        <v>22606000</v>
      </c>
      <c r="K323" s="29"/>
      <c r="L323" s="70">
        <v>228537000</v>
      </c>
      <c r="M323" s="76">
        <v>205931000</v>
      </c>
      <c r="N323" s="29">
        <v>35000000</v>
      </c>
      <c r="O323" s="71"/>
      <c r="P323" s="75" t="s">
        <v>4329</v>
      </c>
      <c r="Q323" s="47" t="s">
        <v>4330</v>
      </c>
      <c r="R323" s="68" t="s">
        <v>4331</v>
      </c>
      <c r="S323" s="48" t="s">
        <v>24</v>
      </c>
      <c r="T323" s="42"/>
      <c r="U323" s="54"/>
    </row>
    <row r="324" spans="2:21" ht="20.25" customHeight="1" x14ac:dyDescent="0.15">
      <c r="B324" s="25">
        <v>2021</v>
      </c>
      <c r="C324" s="27">
        <v>2</v>
      </c>
      <c r="D324" s="27" t="s">
        <v>14</v>
      </c>
      <c r="E324" s="15" t="s">
        <v>5127</v>
      </c>
      <c r="F324" s="57" t="s">
        <v>5122</v>
      </c>
      <c r="G324" s="36" t="s">
        <v>37</v>
      </c>
      <c r="H324" s="58" t="s">
        <v>63</v>
      </c>
      <c r="I324" s="76">
        <v>200535000</v>
      </c>
      <c r="J324" s="29">
        <v>0</v>
      </c>
      <c r="K324" s="29">
        <v>0</v>
      </c>
      <c r="L324" s="70">
        <f>SUM(I324:K324)</f>
        <v>200535000</v>
      </c>
      <c r="M324" s="76">
        <v>200535000</v>
      </c>
      <c r="N324" s="29">
        <v>0</v>
      </c>
      <c r="O324" s="71"/>
      <c r="P324" s="75" t="s">
        <v>5123</v>
      </c>
      <c r="Q324" s="47" t="s">
        <v>5124</v>
      </c>
      <c r="R324" s="68" t="s">
        <v>5125</v>
      </c>
      <c r="S324" s="48" t="s">
        <v>24</v>
      </c>
      <c r="T324" s="42"/>
      <c r="U324" s="54"/>
    </row>
    <row r="325" spans="2:21" ht="20.25" customHeight="1" x14ac:dyDescent="0.15">
      <c r="B325" s="25">
        <v>2021</v>
      </c>
      <c r="C325" s="27">
        <v>2</v>
      </c>
      <c r="D325" s="27" t="s">
        <v>15</v>
      </c>
      <c r="E325" s="15" t="s">
        <v>5495</v>
      </c>
      <c r="F325" s="57" t="s">
        <v>2182</v>
      </c>
      <c r="G325" s="36" t="s">
        <v>84</v>
      </c>
      <c r="H325" s="58" t="s">
        <v>62</v>
      </c>
      <c r="I325" s="76">
        <v>182402000</v>
      </c>
      <c r="J325" s="29">
        <v>1252711000</v>
      </c>
      <c r="K325" s="29"/>
      <c r="L325" s="70">
        <v>1435113000</v>
      </c>
      <c r="M325" s="76">
        <v>182402000</v>
      </c>
      <c r="N325" s="29">
        <v>1004579099.9999999</v>
      </c>
      <c r="O325" s="71"/>
      <c r="P325" s="75" t="s">
        <v>5496</v>
      </c>
      <c r="Q325" s="47" t="s">
        <v>5497</v>
      </c>
      <c r="R325" s="68" t="s">
        <v>5498</v>
      </c>
      <c r="S325" s="48" t="s">
        <v>24</v>
      </c>
      <c r="T325" s="42"/>
      <c r="U325" s="54" t="s">
        <v>94</v>
      </c>
    </row>
    <row r="326" spans="2:21" ht="20.25" customHeight="1" x14ac:dyDescent="0.15">
      <c r="B326" s="25">
        <v>2021</v>
      </c>
      <c r="C326" s="27">
        <v>2</v>
      </c>
      <c r="D326" s="27" t="s">
        <v>14</v>
      </c>
      <c r="E326" s="15" t="s">
        <v>1493</v>
      </c>
      <c r="F326" s="57" t="s">
        <v>1415</v>
      </c>
      <c r="G326" s="36" t="s">
        <v>112</v>
      </c>
      <c r="H326" s="58" t="s">
        <v>63</v>
      </c>
      <c r="I326" s="76">
        <v>182000000</v>
      </c>
      <c r="J326" s="29">
        <v>7300000</v>
      </c>
      <c r="K326" s="29"/>
      <c r="L326" s="70">
        <v>189300000</v>
      </c>
      <c r="M326" s="76">
        <v>182000000</v>
      </c>
      <c r="N326" s="29"/>
      <c r="O326" s="71"/>
      <c r="P326" s="75" t="s">
        <v>1494</v>
      </c>
      <c r="Q326" s="47" t="s">
        <v>1495</v>
      </c>
      <c r="R326" s="68" t="s">
        <v>1496</v>
      </c>
      <c r="S326" s="48" t="s">
        <v>24</v>
      </c>
      <c r="T326" s="42"/>
      <c r="U326" s="54"/>
    </row>
    <row r="327" spans="2:21" ht="20.25" customHeight="1" x14ac:dyDescent="0.15">
      <c r="B327" s="25">
        <v>2021</v>
      </c>
      <c r="C327" s="27">
        <v>2</v>
      </c>
      <c r="D327" s="27" t="s">
        <v>14</v>
      </c>
      <c r="E327" s="15" t="s">
        <v>4348</v>
      </c>
      <c r="F327" s="57" t="s">
        <v>800</v>
      </c>
      <c r="G327" s="36" t="s">
        <v>16</v>
      </c>
      <c r="H327" s="58" t="s">
        <v>63</v>
      </c>
      <c r="I327" s="76">
        <v>181786000</v>
      </c>
      <c r="J327" s="29">
        <v>96767000</v>
      </c>
      <c r="K327" s="29"/>
      <c r="L327" s="70">
        <v>278553000</v>
      </c>
      <c r="M327" s="76">
        <v>181786000</v>
      </c>
      <c r="N327" s="29"/>
      <c r="O327" s="71"/>
      <c r="P327" s="75" t="s">
        <v>4329</v>
      </c>
      <c r="Q327" s="47" t="s">
        <v>4346</v>
      </c>
      <c r="R327" s="68" t="s">
        <v>4347</v>
      </c>
      <c r="S327" s="48" t="s">
        <v>24</v>
      </c>
      <c r="T327" s="42"/>
      <c r="U327" s="54"/>
    </row>
    <row r="328" spans="2:21" ht="20.25" customHeight="1" x14ac:dyDescent="0.15">
      <c r="B328" s="25">
        <v>2021</v>
      </c>
      <c r="C328" s="27">
        <v>2</v>
      </c>
      <c r="D328" s="27" t="s">
        <v>14</v>
      </c>
      <c r="E328" s="15" t="s">
        <v>3765</v>
      </c>
      <c r="F328" s="57" t="s">
        <v>3757</v>
      </c>
      <c r="G328" s="36" t="s">
        <v>16</v>
      </c>
      <c r="H328" s="58" t="s">
        <v>62</v>
      </c>
      <c r="I328" s="76">
        <v>173693000</v>
      </c>
      <c r="J328" s="29"/>
      <c r="K328" s="29"/>
      <c r="L328" s="70">
        <v>173693000</v>
      </c>
      <c r="M328" s="76"/>
      <c r="N328" s="29"/>
      <c r="O328" s="71"/>
      <c r="P328" s="75" t="s">
        <v>3762</v>
      </c>
      <c r="Q328" s="47" t="s">
        <v>3763</v>
      </c>
      <c r="R328" s="68" t="s">
        <v>3764</v>
      </c>
      <c r="S328" s="48" t="s">
        <v>24</v>
      </c>
      <c r="T328" s="42"/>
      <c r="U328" s="54"/>
    </row>
    <row r="329" spans="2:21" ht="20.25" customHeight="1" x14ac:dyDescent="0.15">
      <c r="B329" s="25">
        <v>2021</v>
      </c>
      <c r="C329" s="27">
        <v>2</v>
      </c>
      <c r="D329" s="27" t="s">
        <v>14</v>
      </c>
      <c r="E329" s="15" t="s">
        <v>4345</v>
      </c>
      <c r="F329" s="57" t="s">
        <v>800</v>
      </c>
      <c r="G329" s="36" t="s">
        <v>16</v>
      </c>
      <c r="H329" s="58" t="s">
        <v>63</v>
      </c>
      <c r="I329" s="76">
        <v>173300000</v>
      </c>
      <c r="J329" s="29">
        <v>120270980</v>
      </c>
      <c r="K329" s="29"/>
      <c r="L329" s="70">
        <v>293570980</v>
      </c>
      <c r="M329" s="76">
        <v>173300000</v>
      </c>
      <c r="N329" s="29"/>
      <c r="O329" s="71"/>
      <c r="P329" s="75" t="s">
        <v>4329</v>
      </c>
      <c r="Q329" s="47" t="s">
        <v>4346</v>
      </c>
      <c r="R329" s="68" t="s">
        <v>4347</v>
      </c>
      <c r="S329" s="48" t="s">
        <v>24</v>
      </c>
      <c r="T329" s="42"/>
      <c r="U329" s="54"/>
    </row>
    <row r="330" spans="2:21" ht="20.25" customHeight="1" x14ac:dyDescent="0.15">
      <c r="B330" s="25">
        <v>2021</v>
      </c>
      <c r="C330" s="27">
        <v>2</v>
      </c>
      <c r="D330" s="27" t="s">
        <v>14</v>
      </c>
      <c r="E330" s="15" t="s">
        <v>5499</v>
      </c>
      <c r="F330" s="57" t="s">
        <v>1415</v>
      </c>
      <c r="G330" s="36" t="s">
        <v>37</v>
      </c>
      <c r="H330" s="58" t="s">
        <v>62</v>
      </c>
      <c r="I330" s="76">
        <v>164516000</v>
      </c>
      <c r="J330" s="29"/>
      <c r="K330" s="29"/>
      <c r="L330" s="70">
        <v>164516000</v>
      </c>
      <c r="M330" s="76">
        <v>100000000</v>
      </c>
      <c r="N330" s="29">
        <v>70000000</v>
      </c>
      <c r="O330" s="71"/>
      <c r="P330" s="75" t="s">
        <v>5500</v>
      </c>
      <c r="Q330" s="47" t="s">
        <v>5501</v>
      </c>
      <c r="R330" s="68" t="s">
        <v>5502</v>
      </c>
      <c r="S330" s="48" t="s">
        <v>24</v>
      </c>
      <c r="T330" s="42"/>
      <c r="U330" s="54"/>
    </row>
    <row r="331" spans="2:21" ht="20.25" customHeight="1" x14ac:dyDescent="0.15">
      <c r="B331" s="25">
        <v>2021</v>
      </c>
      <c r="C331" s="27">
        <v>2</v>
      </c>
      <c r="D331" s="27" t="s">
        <v>14</v>
      </c>
      <c r="E331" s="15" t="s">
        <v>1498</v>
      </c>
      <c r="F331" s="57" t="s">
        <v>1415</v>
      </c>
      <c r="G331" s="36" t="s">
        <v>112</v>
      </c>
      <c r="H331" s="58" t="s">
        <v>63</v>
      </c>
      <c r="I331" s="76">
        <v>163423000</v>
      </c>
      <c r="J331" s="29">
        <v>4216000</v>
      </c>
      <c r="K331" s="29"/>
      <c r="L331" s="70">
        <v>167639000</v>
      </c>
      <c r="M331" s="76">
        <v>163423000</v>
      </c>
      <c r="N331" s="29"/>
      <c r="O331" s="71"/>
      <c r="P331" s="75" t="s">
        <v>1494</v>
      </c>
      <c r="Q331" s="47" t="s">
        <v>1499</v>
      </c>
      <c r="R331" s="68" t="s">
        <v>1500</v>
      </c>
      <c r="S331" s="48" t="s">
        <v>24</v>
      </c>
      <c r="T331" s="42"/>
      <c r="U331" s="54"/>
    </row>
    <row r="332" spans="2:21" ht="20.25" customHeight="1" x14ac:dyDescent="0.15">
      <c r="B332" s="25">
        <v>2021</v>
      </c>
      <c r="C332" s="27">
        <v>2</v>
      </c>
      <c r="D332" s="27" t="s">
        <v>15</v>
      </c>
      <c r="E332" s="15" t="s">
        <v>2414</v>
      </c>
      <c r="F332" s="57" t="s">
        <v>2182</v>
      </c>
      <c r="G332" s="36" t="s">
        <v>17</v>
      </c>
      <c r="H332" s="58" t="s">
        <v>62</v>
      </c>
      <c r="I332" s="76">
        <v>151701000</v>
      </c>
      <c r="J332" s="29"/>
      <c r="K332" s="29"/>
      <c r="L332" s="70">
        <v>151701000</v>
      </c>
      <c r="M332" s="76">
        <v>151701000</v>
      </c>
      <c r="N332" s="29">
        <v>106190700</v>
      </c>
      <c r="O332" s="71"/>
      <c r="P332" s="75" t="s">
        <v>2411</v>
      </c>
      <c r="Q332" s="47" t="s">
        <v>2419</v>
      </c>
      <c r="R332" s="68" t="s">
        <v>2420</v>
      </c>
      <c r="S332" s="48" t="s">
        <v>24</v>
      </c>
      <c r="T332" s="42"/>
      <c r="U332" s="54"/>
    </row>
    <row r="333" spans="2:21" ht="20.25" customHeight="1" x14ac:dyDescent="0.15">
      <c r="B333" s="25">
        <v>2021</v>
      </c>
      <c r="C333" s="27">
        <v>2</v>
      </c>
      <c r="D333" s="27" t="s">
        <v>14</v>
      </c>
      <c r="E333" s="15" t="s">
        <v>5503</v>
      </c>
      <c r="F333" s="57" t="s">
        <v>800</v>
      </c>
      <c r="G333" s="36" t="s">
        <v>16</v>
      </c>
      <c r="H333" s="58" t="s">
        <v>63</v>
      </c>
      <c r="I333" s="76">
        <v>150579000</v>
      </c>
      <c r="J333" s="29">
        <v>145334000</v>
      </c>
      <c r="K333" s="29">
        <v>0</v>
      </c>
      <c r="L333" s="70">
        <v>295913000</v>
      </c>
      <c r="M333" s="76">
        <v>150579000</v>
      </c>
      <c r="N333" s="29">
        <v>0</v>
      </c>
      <c r="O333" s="71"/>
      <c r="P333" s="75" t="s">
        <v>4368</v>
      </c>
      <c r="Q333" s="47" t="s">
        <v>4369</v>
      </c>
      <c r="R333" s="68" t="s">
        <v>4370</v>
      </c>
      <c r="S333" s="48" t="s">
        <v>24</v>
      </c>
      <c r="T333" s="42"/>
      <c r="U333" s="54"/>
    </row>
    <row r="334" spans="2:21" ht="20.25" customHeight="1" x14ac:dyDescent="0.15">
      <c r="B334" s="25">
        <v>2021</v>
      </c>
      <c r="C334" s="27">
        <v>2</v>
      </c>
      <c r="D334" s="27" t="s">
        <v>14</v>
      </c>
      <c r="E334" s="15" t="s">
        <v>1600</v>
      </c>
      <c r="F334" s="57" t="s">
        <v>1415</v>
      </c>
      <c r="G334" s="36" t="s">
        <v>38</v>
      </c>
      <c r="H334" s="58" t="s">
        <v>64</v>
      </c>
      <c r="I334" s="76">
        <v>146973000</v>
      </c>
      <c r="J334" s="29">
        <v>57398000</v>
      </c>
      <c r="K334" s="29"/>
      <c r="L334" s="70">
        <v>204371000</v>
      </c>
      <c r="M334" s="76">
        <v>204371000</v>
      </c>
      <c r="N334" s="29">
        <v>204371000</v>
      </c>
      <c r="O334" s="71"/>
      <c r="P334" s="75" t="s">
        <v>1594</v>
      </c>
      <c r="Q334" s="47" t="s">
        <v>1601</v>
      </c>
      <c r="R334" s="68" t="s">
        <v>1602</v>
      </c>
      <c r="S334" s="48" t="s">
        <v>24</v>
      </c>
      <c r="T334" s="42"/>
      <c r="U334" s="54" t="s">
        <v>1603</v>
      </c>
    </row>
    <row r="335" spans="2:21" ht="20.25" customHeight="1" x14ac:dyDescent="0.15">
      <c r="B335" s="25">
        <v>2021</v>
      </c>
      <c r="C335" s="27">
        <v>2</v>
      </c>
      <c r="D335" s="27" t="s">
        <v>15</v>
      </c>
      <c r="E335" s="15" t="s">
        <v>2414</v>
      </c>
      <c r="F335" s="57" t="s">
        <v>2182</v>
      </c>
      <c r="G335" s="36" t="s">
        <v>16</v>
      </c>
      <c r="H335" s="58" t="s">
        <v>62</v>
      </c>
      <c r="I335" s="76">
        <v>138070000</v>
      </c>
      <c r="J335" s="29">
        <v>11340000</v>
      </c>
      <c r="K335" s="29"/>
      <c r="L335" s="70">
        <v>149410000</v>
      </c>
      <c r="M335" s="76">
        <v>138070000</v>
      </c>
      <c r="N335" s="29">
        <v>104587000</v>
      </c>
      <c r="O335" s="71"/>
      <c r="P335" s="75" t="s">
        <v>2411</v>
      </c>
      <c r="Q335" s="47" t="s">
        <v>2412</v>
      </c>
      <c r="R335" s="68" t="s">
        <v>2413</v>
      </c>
      <c r="S335" s="48" t="s">
        <v>24</v>
      </c>
      <c r="T335" s="42"/>
      <c r="U335" s="54"/>
    </row>
    <row r="336" spans="2:21" ht="20.25" customHeight="1" x14ac:dyDescent="0.15">
      <c r="B336" s="25">
        <v>2021</v>
      </c>
      <c r="C336" s="27">
        <v>2</v>
      </c>
      <c r="D336" s="27" t="s">
        <v>15</v>
      </c>
      <c r="E336" s="15" t="s">
        <v>5504</v>
      </c>
      <c r="F336" s="57" t="s">
        <v>2182</v>
      </c>
      <c r="G336" s="36" t="s">
        <v>37</v>
      </c>
      <c r="H336" s="58" t="s">
        <v>62</v>
      </c>
      <c r="I336" s="76">
        <v>135223000</v>
      </c>
      <c r="J336" s="29">
        <v>228292000</v>
      </c>
      <c r="K336" s="29"/>
      <c r="L336" s="70">
        <v>363515000</v>
      </c>
      <c r="M336" s="76">
        <v>135223000</v>
      </c>
      <c r="N336" s="29">
        <v>254460499.99999997</v>
      </c>
      <c r="O336" s="71"/>
      <c r="P336" s="75" t="s">
        <v>5496</v>
      </c>
      <c r="Q336" s="47" t="s">
        <v>5505</v>
      </c>
      <c r="R336" s="68" t="s">
        <v>5506</v>
      </c>
      <c r="S336" s="48" t="s">
        <v>24</v>
      </c>
      <c r="T336" s="42"/>
      <c r="U336" s="54"/>
    </row>
    <row r="337" spans="2:21" ht="20.25" customHeight="1" x14ac:dyDescent="0.15">
      <c r="B337" s="25">
        <v>2021</v>
      </c>
      <c r="C337" s="27">
        <v>2</v>
      </c>
      <c r="D337" s="27" t="s">
        <v>14</v>
      </c>
      <c r="E337" s="15" t="s">
        <v>920</v>
      </c>
      <c r="F337" s="57" t="s">
        <v>748</v>
      </c>
      <c r="G337" s="36" t="s">
        <v>112</v>
      </c>
      <c r="H337" s="58" t="s">
        <v>62</v>
      </c>
      <c r="I337" s="76">
        <v>126000000</v>
      </c>
      <c r="J337" s="29">
        <v>54000000</v>
      </c>
      <c r="K337" s="29"/>
      <c r="L337" s="70">
        <v>180000000</v>
      </c>
      <c r="M337" s="76">
        <v>1800000000</v>
      </c>
      <c r="N337" s="29">
        <v>1800000000</v>
      </c>
      <c r="O337" s="71"/>
      <c r="P337" s="75" t="s">
        <v>903</v>
      </c>
      <c r="Q337" s="47" t="s">
        <v>921</v>
      </c>
      <c r="R337" s="68" t="s">
        <v>922</v>
      </c>
      <c r="S337" s="48" t="s">
        <v>24</v>
      </c>
      <c r="T337" s="42"/>
      <c r="U337" s="54"/>
    </row>
    <row r="338" spans="2:21" ht="20.25" customHeight="1" x14ac:dyDescent="0.15">
      <c r="B338" s="25">
        <v>2021</v>
      </c>
      <c r="C338" s="27">
        <v>2</v>
      </c>
      <c r="D338" s="27" t="s">
        <v>14</v>
      </c>
      <c r="E338" s="15" t="s">
        <v>2382</v>
      </c>
      <c r="F338" s="57" t="s">
        <v>2383</v>
      </c>
      <c r="G338" s="36" t="s">
        <v>84</v>
      </c>
      <c r="H338" s="58" t="s">
        <v>62</v>
      </c>
      <c r="I338" s="76">
        <v>120000000</v>
      </c>
      <c r="J338" s="29">
        <v>0</v>
      </c>
      <c r="K338" s="29">
        <v>0</v>
      </c>
      <c r="L338" s="70">
        <v>30000000</v>
      </c>
      <c r="M338" s="76">
        <v>120000000</v>
      </c>
      <c r="N338" s="29"/>
      <c r="O338" s="71"/>
      <c r="P338" s="75" t="s">
        <v>2384</v>
      </c>
      <c r="Q338" s="47" t="s">
        <v>2385</v>
      </c>
      <c r="R338" s="68" t="s">
        <v>2386</v>
      </c>
      <c r="S338" s="48" t="s">
        <v>24</v>
      </c>
      <c r="T338" s="42"/>
      <c r="U338" s="54"/>
    </row>
    <row r="339" spans="2:21" ht="20.25" customHeight="1" x14ac:dyDescent="0.15">
      <c r="B339" s="25">
        <v>2021</v>
      </c>
      <c r="C339" s="27">
        <v>2</v>
      </c>
      <c r="D339" s="27" t="s">
        <v>14</v>
      </c>
      <c r="E339" s="15" t="s">
        <v>4340</v>
      </c>
      <c r="F339" s="57" t="s">
        <v>800</v>
      </c>
      <c r="G339" s="36" t="s">
        <v>37</v>
      </c>
      <c r="H339" s="58" t="s">
        <v>62</v>
      </c>
      <c r="I339" s="76">
        <v>118327000</v>
      </c>
      <c r="J339" s="29">
        <v>3233000</v>
      </c>
      <c r="K339" s="29">
        <v>0</v>
      </c>
      <c r="L339" s="70">
        <v>121560000</v>
      </c>
      <c r="M339" s="76">
        <v>59000000</v>
      </c>
      <c r="N339" s="29">
        <v>59000000</v>
      </c>
      <c r="O339" s="71"/>
      <c r="P339" s="75" t="s">
        <v>4329</v>
      </c>
      <c r="Q339" s="47" t="s">
        <v>4338</v>
      </c>
      <c r="R339" s="68" t="s">
        <v>4339</v>
      </c>
      <c r="S339" s="48" t="s">
        <v>24</v>
      </c>
      <c r="T339" s="42"/>
      <c r="U339" s="54"/>
    </row>
    <row r="340" spans="2:21" ht="20.25" customHeight="1" x14ac:dyDescent="0.15">
      <c r="B340" s="25">
        <v>2021</v>
      </c>
      <c r="C340" s="27">
        <v>2</v>
      </c>
      <c r="D340" s="27" t="s">
        <v>15</v>
      </c>
      <c r="E340" s="15" t="s">
        <v>2424</v>
      </c>
      <c r="F340" s="57" t="s">
        <v>2182</v>
      </c>
      <c r="G340" s="36" t="s">
        <v>84</v>
      </c>
      <c r="H340" s="58" t="s">
        <v>62</v>
      </c>
      <c r="I340" s="76">
        <v>118250000</v>
      </c>
      <c r="J340" s="29">
        <v>224978000</v>
      </c>
      <c r="K340" s="29"/>
      <c r="L340" s="70">
        <v>343228000</v>
      </c>
      <c r="M340" s="76">
        <v>118250000</v>
      </c>
      <c r="N340" s="29">
        <v>240259599.99999997</v>
      </c>
      <c r="O340" s="71"/>
      <c r="P340" s="75" t="s">
        <v>2411</v>
      </c>
      <c r="Q340" s="47" t="s">
        <v>2415</v>
      </c>
      <c r="R340" s="68" t="s">
        <v>2416</v>
      </c>
      <c r="S340" s="48" t="s">
        <v>24</v>
      </c>
      <c r="T340" s="42"/>
      <c r="U340" s="54"/>
    </row>
    <row r="341" spans="2:21" ht="20.25" customHeight="1" x14ac:dyDescent="0.15">
      <c r="B341" s="25">
        <v>2021</v>
      </c>
      <c r="C341" s="27">
        <v>2</v>
      </c>
      <c r="D341" s="27" t="s">
        <v>14</v>
      </c>
      <c r="E341" s="15" t="s">
        <v>5507</v>
      </c>
      <c r="F341" s="57" t="s">
        <v>3757</v>
      </c>
      <c r="G341" s="36" t="s">
        <v>16</v>
      </c>
      <c r="H341" s="58" t="s">
        <v>63</v>
      </c>
      <c r="I341" s="76">
        <v>115000000</v>
      </c>
      <c r="J341" s="29">
        <v>0</v>
      </c>
      <c r="K341" s="29">
        <v>47000000</v>
      </c>
      <c r="L341" s="70">
        <v>162000000</v>
      </c>
      <c r="M341" s="76">
        <v>162000000</v>
      </c>
      <c r="N341" s="29">
        <v>130000000</v>
      </c>
      <c r="O341" s="71"/>
      <c r="P341" s="75" t="s">
        <v>5508</v>
      </c>
      <c r="Q341" s="47" t="s">
        <v>5509</v>
      </c>
      <c r="R341" s="68" t="s">
        <v>5510</v>
      </c>
      <c r="S341" s="48" t="s">
        <v>24</v>
      </c>
      <c r="T341" s="42"/>
      <c r="U341" s="54"/>
    </row>
    <row r="342" spans="2:21" ht="20.25" customHeight="1" x14ac:dyDescent="0.15">
      <c r="B342" s="25">
        <v>2021</v>
      </c>
      <c r="C342" s="27">
        <v>2</v>
      </c>
      <c r="D342" s="27" t="s">
        <v>15</v>
      </c>
      <c r="E342" s="15" t="s">
        <v>2421</v>
      </c>
      <c r="F342" s="57" t="s">
        <v>2182</v>
      </c>
      <c r="G342" s="36" t="s">
        <v>84</v>
      </c>
      <c r="H342" s="58" t="s">
        <v>62</v>
      </c>
      <c r="I342" s="76">
        <v>105677000</v>
      </c>
      <c r="J342" s="29">
        <v>1399360000</v>
      </c>
      <c r="K342" s="29"/>
      <c r="L342" s="70">
        <v>1505037000</v>
      </c>
      <c r="M342" s="76">
        <v>105677000</v>
      </c>
      <c r="N342" s="29">
        <v>1053525899.9999999</v>
      </c>
      <c r="O342" s="71"/>
      <c r="P342" s="75" t="s">
        <v>2411</v>
      </c>
      <c r="Q342" s="47" t="s">
        <v>2415</v>
      </c>
      <c r="R342" s="68" t="s">
        <v>2416</v>
      </c>
      <c r="S342" s="48" t="s">
        <v>24</v>
      </c>
      <c r="T342" s="42"/>
      <c r="U342" s="54"/>
    </row>
    <row r="343" spans="2:21" ht="20.25" customHeight="1" x14ac:dyDescent="0.15">
      <c r="B343" s="25">
        <v>2021</v>
      </c>
      <c r="C343" s="27">
        <v>2</v>
      </c>
      <c r="D343" s="27" t="s">
        <v>14</v>
      </c>
      <c r="E343" s="15" t="s">
        <v>240</v>
      </c>
      <c r="F343" s="57" t="s">
        <v>230</v>
      </c>
      <c r="G343" s="36" t="s">
        <v>37</v>
      </c>
      <c r="H343" s="58" t="s">
        <v>63</v>
      </c>
      <c r="I343" s="76">
        <v>103246000</v>
      </c>
      <c r="J343" s="29"/>
      <c r="K343" s="29"/>
      <c r="L343" s="70">
        <v>103246000</v>
      </c>
      <c r="M343" s="76">
        <v>51623000</v>
      </c>
      <c r="N343" s="29">
        <v>51623000</v>
      </c>
      <c r="O343" s="71"/>
      <c r="P343" s="75" t="s">
        <v>235</v>
      </c>
      <c r="Q343" s="47" t="s">
        <v>241</v>
      </c>
      <c r="R343" s="68" t="s">
        <v>242</v>
      </c>
      <c r="S343" s="48" t="s">
        <v>24</v>
      </c>
      <c r="T343" s="42"/>
      <c r="U343" s="54"/>
    </row>
    <row r="344" spans="2:21" ht="20.25" customHeight="1" x14ac:dyDescent="0.15">
      <c r="B344" s="25">
        <v>2021</v>
      </c>
      <c r="C344" s="27">
        <v>2</v>
      </c>
      <c r="D344" s="27" t="s">
        <v>15</v>
      </c>
      <c r="E344" s="15" t="s">
        <v>5511</v>
      </c>
      <c r="F344" s="57" t="s">
        <v>2182</v>
      </c>
      <c r="G344" s="36" t="s">
        <v>16</v>
      </c>
      <c r="H344" s="58" t="s">
        <v>62</v>
      </c>
      <c r="I344" s="76">
        <v>96217000</v>
      </c>
      <c r="J344" s="29">
        <v>23843000</v>
      </c>
      <c r="K344" s="29"/>
      <c r="L344" s="70">
        <v>120060000</v>
      </c>
      <c r="M344" s="76">
        <v>96217000</v>
      </c>
      <c r="N344" s="29">
        <v>84042000</v>
      </c>
      <c r="O344" s="71"/>
      <c r="P344" s="75" t="s">
        <v>2411</v>
      </c>
      <c r="Q344" s="47" t="s">
        <v>2419</v>
      </c>
      <c r="R344" s="68" t="s">
        <v>2420</v>
      </c>
      <c r="S344" s="48" t="s">
        <v>24</v>
      </c>
      <c r="T344" s="42"/>
      <c r="U344" s="54" t="s">
        <v>94</v>
      </c>
    </row>
    <row r="345" spans="2:21" ht="20.25" customHeight="1" x14ac:dyDescent="0.15">
      <c r="B345" s="25">
        <v>2021</v>
      </c>
      <c r="C345" s="27">
        <v>2</v>
      </c>
      <c r="D345" s="27" t="s">
        <v>14</v>
      </c>
      <c r="E345" s="15" t="s">
        <v>3644</v>
      </c>
      <c r="F345" s="57" t="s">
        <v>3620</v>
      </c>
      <c r="G345" s="36" t="s">
        <v>84</v>
      </c>
      <c r="H345" s="58" t="s">
        <v>63</v>
      </c>
      <c r="I345" s="76">
        <v>92661000</v>
      </c>
      <c r="J345" s="29">
        <v>0</v>
      </c>
      <c r="K345" s="29">
        <v>0</v>
      </c>
      <c r="L345" s="70">
        <v>92661000</v>
      </c>
      <c r="M345" s="76">
        <v>92661000</v>
      </c>
      <c r="N345" s="29">
        <v>0</v>
      </c>
      <c r="O345" s="71"/>
      <c r="P345" s="75" t="s">
        <v>3645</v>
      </c>
      <c r="Q345" s="47" t="s">
        <v>3646</v>
      </c>
      <c r="R345" s="68" t="s">
        <v>3647</v>
      </c>
      <c r="S345" s="48" t="s">
        <v>24</v>
      </c>
      <c r="T345" s="42"/>
      <c r="U345" s="54"/>
    </row>
    <row r="346" spans="2:21" ht="20.25" customHeight="1" x14ac:dyDescent="0.15">
      <c r="B346" s="25">
        <v>2021</v>
      </c>
      <c r="C346" s="27">
        <v>2</v>
      </c>
      <c r="D346" s="27" t="s">
        <v>14</v>
      </c>
      <c r="E346" s="15" t="s">
        <v>1564</v>
      </c>
      <c r="F346" s="57" t="s">
        <v>1415</v>
      </c>
      <c r="G346" s="36" t="s">
        <v>38</v>
      </c>
      <c r="H346" s="58" t="s">
        <v>62</v>
      </c>
      <c r="I346" s="76">
        <v>91993000</v>
      </c>
      <c r="J346" s="29"/>
      <c r="K346" s="29"/>
      <c r="L346" s="70">
        <v>91993000</v>
      </c>
      <c r="M346" s="76">
        <v>91993000</v>
      </c>
      <c r="N346" s="29">
        <v>91993000</v>
      </c>
      <c r="O346" s="71"/>
      <c r="P346" s="75" t="s">
        <v>1556</v>
      </c>
      <c r="Q346" s="47" t="s">
        <v>1565</v>
      </c>
      <c r="R346" s="68" t="s">
        <v>1566</v>
      </c>
      <c r="S346" s="48" t="s">
        <v>24</v>
      </c>
      <c r="T346" s="42"/>
      <c r="U346" s="54"/>
    </row>
    <row r="347" spans="2:21" ht="20.25" customHeight="1" x14ac:dyDescent="0.15">
      <c r="B347" s="25">
        <v>2021</v>
      </c>
      <c r="C347" s="27">
        <v>2</v>
      </c>
      <c r="D347" s="27" t="s">
        <v>15</v>
      </c>
      <c r="E347" s="15" t="s">
        <v>1589</v>
      </c>
      <c r="F347" s="57" t="s">
        <v>1415</v>
      </c>
      <c r="G347" s="36" t="s">
        <v>37</v>
      </c>
      <c r="H347" s="58" t="s">
        <v>63</v>
      </c>
      <c r="I347" s="76">
        <v>90563000</v>
      </c>
      <c r="J347" s="29">
        <v>281573000</v>
      </c>
      <c r="K347" s="29"/>
      <c r="L347" s="70">
        <v>372136000</v>
      </c>
      <c r="M347" s="76">
        <v>90563000</v>
      </c>
      <c r="N347" s="29">
        <v>372136000</v>
      </c>
      <c r="O347" s="71"/>
      <c r="P347" s="75" t="s">
        <v>1590</v>
      </c>
      <c r="Q347" s="47" t="s">
        <v>1591</v>
      </c>
      <c r="R347" s="68" t="s">
        <v>1592</v>
      </c>
      <c r="S347" s="48" t="s">
        <v>24</v>
      </c>
      <c r="T347" s="42"/>
      <c r="U347" s="54"/>
    </row>
    <row r="348" spans="2:21" ht="20.25" customHeight="1" x14ac:dyDescent="0.15">
      <c r="B348" s="25">
        <v>2021</v>
      </c>
      <c r="C348" s="27">
        <v>2</v>
      </c>
      <c r="D348" s="27" t="s">
        <v>14</v>
      </c>
      <c r="E348" s="15" t="s">
        <v>5512</v>
      </c>
      <c r="F348" s="57" t="s">
        <v>748</v>
      </c>
      <c r="G348" s="36" t="s">
        <v>37</v>
      </c>
      <c r="H348" s="58" t="s">
        <v>63</v>
      </c>
      <c r="I348" s="76">
        <v>75790000</v>
      </c>
      <c r="J348" s="29">
        <v>0</v>
      </c>
      <c r="K348" s="29">
        <v>0</v>
      </c>
      <c r="L348" s="70">
        <v>75790000</v>
      </c>
      <c r="M348" s="76">
        <v>10000000</v>
      </c>
      <c r="N348" s="29">
        <v>37895000</v>
      </c>
      <c r="O348" s="71"/>
      <c r="P348" s="75" t="s">
        <v>5290</v>
      </c>
      <c r="Q348" s="47" t="s">
        <v>5291</v>
      </c>
      <c r="R348" s="68" t="s">
        <v>5513</v>
      </c>
      <c r="S348" s="48" t="s">
        <v>24</v>
      </c>
      <c r="T348" s="42"/>
      <c r="U348" s="54"/>
    </row>
    <row r="349" spans="2:21" ht="20.25" customHeight="1" x14ac:dyDescent="0.15">
      <c r="B349" s="25">
        <v>2021</v>
      </c>
      <c r="C349" s="27">
        <v>2</v>
      </c>
      <c r="D349" s="27" t="s">
        <v>14</v>
      </c>
      <c r="E349" s="15" t="s">
        <v>5128</v>
      </c>
      <c r="F349" s="57" t="s">
        <v>5122</v>
      </c>
      <c r="G349" s="36" t="s">
        <v>38</v>
      </c>
      <c r="H349" s="58" t="s">
        <v>63</v>
      </c>
      <c r="I349" s="76">
        <v>74089000</v>
      </c>
      <c r="J349" s="29">
        <v>0</v>
      </c>
      <c r="K349" s="29">
        <v>0</v>
      </c>
      <c r="L349" s="70">
        <f>SUM(I349:K349)</f>
        <v>74089000</v>
      </c>
      <c r="M349" s="76">
        <v>74089000</v>
      </c>
      <c r="N349" s="29">
        <v>0</v>
      </c>
      <c r="O349" s="71"/>
      <c r="P349" s="75" t="s">
        <v>5123</v>
      </c>
      <c r="Q349" s="47" t="s">
        <v>5124</v>
      </c>
      <c r="R349" s="68" t="s">
        <v>5125</v>
      </c>
      <c r="S349" s="48" t="s">
        <v>4998</v>
      </c>
      <c r="T349" s="42"/>
      <c r="U349" s="54"/>
    </row>
    <row r="350" spans="2:21" ht="20.25" customHeight="1" x14ac:dyDescent="0.15">
      <c r="B350" s="25">
        <v>2021</v>
      </c>
      <c r="C350" s="27">
        <v>2</v>
      </c>
      <c r="D350" s="27" t="s">
        <v>14</v>
      </c>
      <c r="E350" s="15" t="s">
        <v>1600</v>
      </c>
      <c r="F350" s="57" t="s">
        <v>1415</v>
      </c>
      <c r="G350" s="36" t="s">
        <v>37</v>
      </c>
      <c r="H350" s="58" t="s">
        <v>64</v>
      </c>
      <c r="I350" s="76">
        <v>73680000</v>
      </c>
      <c r="J350" s="29"/>
      <c r="K350" s="29"/>
      <c r="L350" s="70">
        <v>73680000</v>
      </c>
      <c r="M350" s="76">
        <v>73680000</v>
      </c>
      <c r="N350" s="29">
        <v>73680000</v>
      </c>
      <c r="O350" s="71"/>
      <c r="P350" s="75" t="s">
        <v>1594</v>
      </c>
      <c r="Q350" s="47" t="s">
        <v>1601</v>
      </c>
      <c r="R350" s="68" t="s">
        <v>1602</v>
      </c>
      <c r="S350" s="48" t="s">
        <v>24</v>
      </c>
      <c r="T350" s="42"/>
      <c r="U350" s="54" t="s">
        <v>1603</v>
      </c>
    </row>
    <row r="351" spans="2:21" ht="20.25" customHeight="1" x14ac:dyDescent="0.15">
      <c r="B351" s="25">
        <v>2021</v>
      </c>
      <c r="C351" s="27">
        <v>2</v>
      </c>
      <c r="D351" s="27" t="s">
        <v>14</v>
      </c>
      <c r="E351" s="15" t="s">
        <v>755</v>
      </c>
      <c r="F351" s="57" t="s">
        <v>748</v>
      </c>
      <c r="G351" s="36" t="s">
        <v>37</v>
      </c>
      <c r="H351" s="58" t="s">
        <v>63</v>
      </c>
      <c r="I351" s="76">
        <v>72650000</v>
      </c>
      <c r="J351" s="29">
        <v>116253000</v>
      </c>
      <c r="K351" s="29"/>
      <c r="L351" s="70">
        <v>188903000</v>
      </c>
      <c r="M351" s="76">
        <v>72650000</v>
      </c>
      <c r="N351" s="29" t="s">
        <v>756</v>
      </c>
      <c r="O351" s="71"/>
      <c r="P351" s="75" t="s">
        <v>757</v>
      </c>
      <c r="Q351" s="47" t="s">
        <v>758</v>
      </c>
      <c r="R351" s="68" t="s">
        <v>759</v>
      </c>
      <c r="S351" s="48" t="s">
        <v>24</v>
      </c>
      <c r="T351" s="42"/>
      <c r="U351" s="54"/>
    </row>
    <row r="352" spans="2:21" ht="20.25" customHeight="1" x14ac:dyDescent="0.15">
      <c r="B352" s="25">
        <v>2021</v>
      </c>
      <c r="C352" s="27">
        <v>2</v>
      </c>
      <c r="D352" s="27" t="s">
        <v>15</v>
      </c>
      <c r="E352" s="15" t="s">
        <v>768</v>
      </c>
      <c r="F352" s="57" t="s">
        <v>765</v>
      </c>
      <c r="G352" s="36" t="s">
        <v>16</v>
      </c>
      <c r="H352" s="58" t="s">
        <v>63</v>
      </c>
      <c r="I352" s="76">
        <v>70000000</v>
      </c>
      <c r="J352" s="29">
        <v>45000000</v>
      </c>
      <c r="K352" s="29">
        <v>25000000</v>
      </c>
      <c r="L352" s="70">
        <v>140000000</v>
      </c>
      <c r="M352" s="76"/>
      <c r="N352" s="29"/>
      <c r="O352" s="71"/>
      <c r="P352" s="75" t="s">
        <v>761</v>
      </c>
      <c r="Q352" s="47" t="s">
        <v>766</v>
      </c>
      <c r="R352" s="68" t="s">
        <v>767</v>
      </c>
      <c r="S352" s="48" t="s">
        <v>24</v>
      </c>
      <c r="T352" s="42"/>
      <c r="U352" s="54"/>
    </row>
    <row r="353" spans="2:21" ht="20.25" customHeight="1" x14ac:dyDescent="0.15">
      <c r="B353" s="25">
        <v>2021</v>
      </c>
      <c r="C353" s="27">
        <v>2</v>
      </c>
      <c r="D353" s="27" t="s">
        <v>14</v>
      </c>
      <c r="E353" s="15" t="s">
        <v>5514</v>
      </c>
      <c r="F353" s="57" t="s">
        <v>43</v>
      </c>
      <c r="G353" s="36" t="s">
        <v>37</v>
      </c>
      <c r="H353" s="58" t="s">
        <v>63</v>
      </c>
      <c r="I353" s="76">
        <v>65000000</v>
      </c>
      <c r="J353" s="29"/>
      <c r="K353" s="29"/>
      <c r="L353" s="70">
        <v>65000000</v>
      </c>
      <c r="M353" s="76">
        <v>65000000</v>
      </c>
      <c r="N353" s="29"/>
      <c r="O353" s="71"/>
      <c r="P353" s="75" t="s">
        <v>5472</v>
      </c>
      <c r="Q353" s="47" t="s">
        <v>5473</v>
      </c>
      <c r="R353" s="68" t="s">
        <v>5515</v>
      </c>
      <c r="S353" s="48" t="s">
        <v>24</v>
      </c>
      <c r="T353" s="42"/>
      <c r="U353" s="54"/>
    </row>
    <row r="354" spans="2:21" ht="20.25" customHeight="1" x14ac:dyDescent="0.15">
      <c r="B354" s="25">
        <v>2021</v>
      </c>
      <c r="C354" s="27">
        <v>2</v>
      </c>
      <c r="D354" s="27" t="s">
        <v>5000</v>
      </c>
      <c r="E354" s="15" t="s">
        <v>5126</v>
      </c>
      <c r="F354" s="57" t="s">
        <v>5122</v>
      </c>
      <c r="G354" s="36" t="s">
        <v>39</v>
      </c>
      <c r="H354" s="58" t="s">
        <v>63</v>
      </c>
      <c r="I354" s="76">
        <v>61384000</v>
      </c>
      <c r="J354" s="29">
        <v>0</v>
      </c>
      <c r="K354" s="29">
        <v>0</v>
      </c>
      <c r="L354" s="70">
        <f>SUM(I354:K354)</f>
        <v>61384000</v>
      </c>
      <c r="M354" s="76">
        <v>61384000</v>
      </c>
      <c r="N354" s="29">
        <v>0</v>
      </c>
      <c r="O354" s="71"/>
      <c r="P354" s="75" t="s">
        <v>5123</v>
      </c>
      <c r="Q354" s="47" t="s">
        <v>5124</v>
      </c>
      <c r="R354" s="68" t="s">
        <v>5125</v>
      </c>
      <c r="S354" s="48" t="s">
        <v>4998</v>
      </c>
      <c r="T354" s="42"/>
      <c r="U354" s="54"/>
    </row>
    <row r="355" spans="2:21" ht="20.25" customHeight="1" x14ac:dyDescent="0.15">
      <c r="B355" s="25">
        <v>2021</v>
      </c>
      <c r="C355" s="27">
        <v>2</v>
      </c>
      <c r="D355" s="27" t="s">
        <v>14</v>
      </c>
      <c r="E355" s="15" t="s">
        <v>1513</v>
      </c>
      <c r="F355" s="57" t="s">
        <v>1415</v>
      </c>
      <c r="G355" s="36" t="s">
        <v>38</v>
      </c>
      <c r="H355" s="58" t="s">
        <v>62</v>
      </c>
      <c r="I355" s="76">
        <v>60000000</v>
      </c>
      <c r="J355" s="29">
        <v>110000000</v>
      </c>
      <c r="K355" s="29"/>
      <c r="L355" s="70">
        <v>170000000</v>
      </c>
      <c r="M355" s="76">
        <v>20000000</v>
      </c>
      <c r="N355" s="29">
        <v>70000000</v>
      </c>
      <c r="O355" s="71"/>
      <c r="P355" s="75" t="s">
        <v>1508</v>
      </c>
      <c r="Q355" s="47" t="s">
        <v>1509</v>
      </c>
      <c r="R355" s="68" t="s">
        <v>1510</v>
      </c>
      <c r="S355" s="48" t="s">
        <v>24</v>
      </c>
      <c r="T355" s="42"/>
      <c r="U355" s="54"/>
    </row>
    <row r="356" spans="2:21" ht="20.25" customHeight="1" x14ac:dyDescent="0.15">
      <c r="B356" s="25">
        <v>2021</v>
      </c>
      <c r="C356" s="27">
        <v>2</v>
      </c>
      <c r="D356" s="27" t="s">
        <v>15</v>
      </c>
      <c r="E356" s="15" t="s">
        <v>5516</v>
      </c>
      <c r="F356" s="57" t="s">
        <v>2182</v>
      </c>
      <c r="G356" s="36" t="s">
        <v>37</v>
      </c>
      <c r="H356" s="58" t="s">
        <v>62</v>
      </c>
      <c r="I356" s="76">
        <v>57189000</v>
      </c>
      <c r="J356" s="29"/>
      <c r="K356" s="29"/>
      <c r="L356" s="70">
        <v>57189000</v>
      </c>
      <c r="M356" s="76">
        <v>57189000</v>
      </c>
      <c r="N356" s="29">
        <v>40032300</v>
      </c>
      <c r="O356" s="71"/>
      <c r="P356" s="75" t="s">
        <v>2411</v>
      </c>
      <c r="Q356" s="47" t="s">
        <v>2417</v>
      </c>
      <c r="R356" s="68" t="s">
        <v>2418</v>
      </c>
      <c r="S356" s="48" t="s">
        <v>24</v>
      </c>
      <c r="T356" s="42"/>
      <c r="U356" s="54" t="s">
        <v>94</v>
      </c>
    </row>
    <row r="357" spans="2:21" ht="20.25" customHeight="1" x14ac:dyDescent="0.15">
      <c r="B357" s="25">
        <v>2021</v>
      </c>
      <c r="C357" s="27">
        <v>2</v>
      </c>
      <c r="D357" s="27" t="s">
        <v>15</v>
      </c>
      <c r="E357" s="15" t="s">
        <v>2424</v>
      </c>
      <c r="F357" s="57" t="s">
        <v>2182</v>
      </c>
      <c r="G357" s="36" t="s">
        <v>16</v>
      </c>
      <c r="H357" s="58" t="s">
        <v>62</v>
      </c>
      <c r="I357" s="76">
        <v>53269146</v>
      </c>
      <c r="J357" s="29">
        <v>5630000</v>
      </c>
      <c r="K357" s="29"/>
      <c r="L357" s="70">
        <v>58899146</v>
      </c>
      <c r="M357" s="76">
        <v>53269146</v>
      </c>
      <c r="N357" s="29">
        <v>41229402.199999996</v>
      </c>
      <c r="O357" s="71"/>
      <c r="P357" s="75" t="s">
        <v>2411</v>
      </c>
      <c r="Q357" s="47" t="s">
        <v>2412</v>
      </c>
      <c r="R357" s="68" t="s">
        <v>2413</v>
      </c>
      <c r="S357" s="48" t="s">
        <v>24</v>
      </c>
      <c r="T357" s="42"/>
      <c r="U357" s="54" t="s">
        <v>94</v>
      </c>
    </row>
    <row r="358" spans="2:21" ht="20.25" customHeight="1" x14ac:dyDescent="0.15">
      <c r="B358" s="25">
        <v>2021</v>
      </c>
      <c r="C358" s="27">
        <v>2</v>
      </c>
      <c r="D358" s="27" t="s">
        <v>14</v>
      </c>
      <c r="E358" s="15" t="s">
        <v>1617</v>
      </c>
      <c r="F358" s="57" t="s">
        <v>1415</v>
      </c>
      <c r="G358" s="36" t="s">
        <v>38</v>
      </c>
      <c r="H358" s="58" t="s">
        <v>62</v>
      </c>
      <c r="I358" s="76">
        <v>52965000</v>
      </c>
      <c r="J358" s="29"/>
      <c r="K358" s="29"/>
      <c r="L358" s="70">
        <v>52965000</v>
      </c>
      <c r="M358" s="76">
        <v>30000000</v>
      </c>
      <c r="N358" s="29">
        <v>21000000</v>
      </c>
      <c r="O358" s="71"/>
      <c r="P358" s="75" t="s">
        <v>1451</v>
      </c>
      <c r="Q358" s="47" t="s">
        <v>1452</v>
      </c>
      <c r="R358" s="68" t="s">
        <v>1453</v>
      </c>
      <c r="S358" s="48" t="s">
        <v>24</v>
      </c>
      <c r="T358" s="42"/>
      <c r="U358" s="54"/>
    </row>
    <row r="359" spans="2:21" ht="20.25" customHeight="1" x14ac:dyDescent="0.15">
      <c r="B359" s="25">
        <v>2021</v>
      </c>
      <c r="C359" s="27">
        <v>2</v>
      </c>
      <c r="D359" s="27" t="s">
        <v>14</v>
      </c>
      <c r="E359" s="15" t="s">
        <v>238</v>
      </c>
      <c r="F359" s="57" t="s">
        <v>230</v>
      </c>
      <c r="G359" s="36" t="s">
        <v>37</v>
      </c>
      <c r="H359" s="58" t="s">
        <v>63</v>
      </c>
      <c r="I359" s="76">
        <v>50000000</v>
      </c>
      <c r="J359" s="29"/>
      <c r="K359" s="29"/>
      <c r="L359" s="70">
        <v>50000000</v>
      </c>
      <c r="M359" s="76">
        <v>50000000</v>
      </c>
      <c r="N359" s="29">
        <v>50000000</v>
      </c>
      <c r="O359" s="71"/>
      <c r="P359" s="75" t="s">
        <v>235</v>
      </c>
      <c r="Q359" s="47" t="s">
        <v>236</v>
      </c>
      <c r="R359" s="68" t="s">
        <v>237</v>
      </c>
      <c r="S359" s="48" t="s">
        <v>24</v>
      </c>
      <c r="T359" s="42"/>
      <c r="U359" s="54"/>
    </row>
    <row r="360" spans="2:21" ht="20.25" customHeight="1" x14ac:dyDescent="0.15">
      <c r="B360" s="25">
        <v>2021</v>
      </c>
      <c r="C360" s="27">
        <v>2</v>
      </c>
      <c r="D360" s="27" t="s">
        <v>14</v>
      </c>
      <c r="E360" s="15" t="s">
        <v>5517</v>
      </c>
      <c r="F360" s="57" t="s">
        <v>3757</v>
      </c>
      <c r="G360" s="36" t="s">
        <v>16</v>
      </c>
      <c r="H360" s="58" t="s">
        <v>62</v>
      </c>
      <c r="I360" s="76">
        <v>49000000</v>
      </c>
      <c r="J360" s="29">
        <v>9000000</v>
      </c>
      <c r="K360" s="29">
        <v>7000000</v>
      </c>
      <c r="L360" s="70">
        <v>65000000</v>
      </c>
      <c r="M360" s="76">
        <v>65000000000</v>
      </c>
      <c r="N360" s="29">
        <v>0</v>
      </c>
      <c r="O360" s="71"/>
      <c r="P360" s="75" t="s">
        <v>5518</v>
      </c>
      <c r="Q360" s="47" t="s">
        <v>5519</v>
      </c>
      <c r="R360" s="68" t="s">
        <v>5520</v>
      </c>
      <c r="S360" s="48" t="s">
        <v>24</v>
      </c>
      <c r="T360" s="42"/>
      <c r="U360" s="54"/>
    </row>
    <row r="361" spans="2:21" ht="20.25" customHeight="1" x14ac:dyDescent="0.15">
      <c r="B361" s="25">
        <v>2021</v>
      </c>
      <c r="C361" s="27">
        <v>2</v>
      </c>
      <c r="D361" s="27" t="s">
        <v>14</v>
      </c>
      <c r="E361" s="15" t="s">
        <v>4925</v>
      </c>
      <c r="F361" s="57" t="s">
        <v>43</v>
      </c>
      <c r="G361" s="36" t="s">
        <v>37</v>
      </c>
      <c r="H361" s="58" t="s">
        <v>63</v>
      </c>
      <c r="I361" s="76">
        <v>41000000</v>
      </c>
      <c r="J361" s="29">
        <v>10000000</v>
      </c>
      <c r="K361" s="29">
        <v>0</v>
      </c>
      <c r="L361" s="70">
        <v>51000000</v>
      </c>
      <c r="M361" s="76">
        <v>41000000</v>
      </c>
      <c r="N361" s="29">
        <v>7140000.0000000009</v>
      </c>
      <c r="O361" s="71"/>
      <c r="P361" s="75" t="s">
        <v>4913</v>
      </c>
      <c r="Q361" s="47" t="s">
        <v>4922</v>
      </c>
      <c r="R361" s="68" t="s">
        <v>4923</v>
      </c>
      <c r="S361" s="48" t="s">
        <v>24</v>
      </c>
      <c r="T361" s="42"/>
      <c r="U361" s="54"/>
    </row>
    <row r="362" spans="2:21" ht="20.25" customHeight="1" x14ac:dyDescent="0.15">
      <c r="B362" s="25">
        <v>2021</v>
      </c>
      <c r="C362" s="27">
        <v>2</v>
      </c>
      <c r="D362" s="27" t="s">
        <v>15</v>
      </c>
      <c r="E362" s="15" t="s">
        <v>2421</v>
      </c>
      <c r="F362" s="57" t="s">
        <v>2182</v>
      </c>
      <c r="G362" s="36" t="s">
        <v>16</v>
      </c>
      <c r="H362" s="58" t="s">
        <v>62</v>
      </c>
      <c r="I362" s="76">
        <v>40976000</v>
      </c>
      <c r="J362" s="29">
        <v>40430000</v>
      </c>
      <c r="K362" s="29"/>
      <c r="L362" s="70">
        <v>81406000</v>
      </c>
      <c r="M362" s="76">
        <v>40976000</v>
      </c>
      <c r="N362" s="29">
        <v>56984200</v>
      </c>
      <c r="O362" s="71"/>
      <c r="P362" s="75" t="s">
        <v>2411</v>
      </c>
      <c r="Q362" s="47" t="s">
        <v>2412</v>
      </c>
      <c r="R362" s="68" t="s">
        <v>2413</v>
      </c>
      <c r="S362" s="48" t="s">
        <v>24</v>
      </c>
      <c r="T362" s="42"/>
      <c r="U362" s="54" t="s">
        <v>94</v>
      </c>
    </row>
    <row r="363" spans="2:21" ht="20.25" customHeight="1" x14ac:dyDescent="0.15">
      <c r="B363" s="25">
        <v>2021</v>
      </c>
      <c r="C363" s="27">
        <v>2</v>
      </c>
      <c r="D363" s="27" t="s">
        <v>14</v>
      </c>
      <c r="E363" s="15" t="s">
        <v>5521</v>
      </c>
      <c r="F363" s="57" t="s">
        <v>800</v>
      </c>
      <c r="G363" s="36" t="s">
        <v>37</v>
      </c>
      <c r="H363" s="58" t="s">
        <v>63</v>
      </c>
      <c r="I363" s="76">
        <v>40964000</v>
      </c>
      <c r="J363" s="29"/>
      <c r="K363" s="29"/>
      <c r="L363" s="70">
        <v>40964000</v>
      </c>
      <c r="M363" s="76">
        <v>40964000</v>
      </c>
      <c r="N363" s="29"/>
      <c r="O363" s="71"/>
      <c r="P363" s="75" t="s">
        <v>5522</v>
      </c>
      <c r="Q363" s="47" t="s">
        <v>5523</v>
      </c>
      <c r="R363" s="68" t="s">
        <v>5524</v>
      </c>
      <c r="S363" s="48" t="s">
        <v>24</v>
      </c>
      <c r="T363" s="42"/>
      <c r="U363" s="54"/>
    </row>
    <row r="364" spans="2:21" ht="20.25" customHeight="1" x14ac:dyDescent="0.15">
      <c r="B364" s="25">
        <v>2021</v>
      </c>
      <c r="C364" s="27">
        <v>2</v>
      </c>
      <c r="D364" s="27" t="s">
        <v>14</v>
      </c>
      <c r="E364" s="15" t="s">
        <v>773</v>
      </c>
      <c r="F364" s="57" t="s">
        <v>748</v>
      </c>
      <c r="G364" s="36" t="s">
        <v>16</v>
      </c>
      <c r="H364" s="58" t="s">
        <v>63</v>
      </c>
      <c r="I364" s="76">
        <v>40000000</v>
      </c>
      <c r="J364" s="29">
        <v>10000000</v>
      </c>
      <c r="K364" s="29"/>
      <c r="L364" s="70">
        <v>50000000</v>
      </c>
      <c r="M364" s="76">
        <v>50000000</v>
      </c>
      <c r="N364" s="29">
        <v>1925329000</v>
      </c>
      <c r="O364" s="71"/>
      <c r="P364" s="75" t="s">
        <v>770</v>
      </c>
      <c r="Q364" s="47" t="s">
        <v>771</v>
      </c>
      <c r="R364" s="68" t="s">
        <v>772</v>
      </c>
      <c r="S364" s="48" t="s">
        <v>24</v>
      </c>
      <c r="T364" s="42"/>
      <c r="U364" s="54"/>
    </row>
    <row r="365" spans="2:21" ht="20.25" customHeight="1" x14ac:dyDescent="0.15">
      <c r="B365" s="25">
        <v>2021</v>
      </c>
      <c r="C365" s="27">
        <v>2</v>
      </c>
      <c r="D365" s="27" t="s">
        <v>14</v>
      </c>
      <c r="E365" s="15" t="s">
        <v>5525</v>
      </c>
      <c r="F365" s="57" t="s">
        <v>1415</v>
      </c>
      <c r="G365" s="36" t="s">
        <v>37</v>
      </c>
      <c r="H365" s="58" t="s">
        <v>64</v>
      </c>
      <c r="I365" s="76">
        <v>40000000</v>
      </c>
      <c r="J365" s="29">
        <v>5000000</v>
      </c>
      <c r="K365" s="29"/>
      <c r="L365" s="70">
        <v>45000000</v>
      </c>
      <c r="M365" s="76">
        <v>20000000</v>
      </c>
      <c r="N365" s="29">
        <v>20000000</v>
      </c>
      <c r="O365" s="71"/>
      <c r="P365" s="75" t="s">
        <v>1508</v>
      </c>
      <c r="Q365" s="47" t="s">
        <v>1509</v>
      </c>
      <c r="R365" s="68" t="s">
        <v>1510</v>
      </c>
      <c r="S365" s="48" t="s">
        <v>24</v>
      </c>
      <c r="T365" s="42"/>
      <c r="U365" s="54" t="s">
        <v>94</v>
      </c>
    </row>
    <row r="366" spans="2:21" ht="20.25" customHeight="1" x14ac:dyDescent="0.15">
      <c r="B366" s="25">
        <v>2021</v>
      </c>
      <c r="C366" s="27">
        <v>2</v>
      </c>
      <c r="D366" s="27" t="s">
        <v>15</v>
      </c>
      <c r="E366" s="15" t="s">
        <v>2422</v>
      </c>
      <c r="F366" s="57" t="s">
        <v>2182</v>
      </c>
      <c r="G366" s="36" t="s">
        <v>16</v>
      </c>
      <c r="H366" s="58" t="s">
        <v>62</v>
      </c>
      <c r="I366" s="76">
        <v>38348000</v>
      </c>
      <c r="J366" s="29">
        <v>1610000</v>
      </c>
      <c r="K366" s="29"/>
      <c r="L366" s="70">
        <v>39958000</v>
      </c>
      <c r="M366" s="76">
        <v>38348000</v>
      </c>
      <c r="N366" s="29">
        <v>27970600</v>
      </c>
      <c r="O366" s="71"/>
      <c r="P366" s="75" t="s">
        <v>2411</v>
      </c>
      <c r="Q366" s="47" t="s">
        <v>2412</v>
      </c>
      <c r="R366" s="68" t="s">
        <v>2413</v>
      </c>
      <c r="S366" s="48" t="s">
        <v>24</v>
      </c>
      <c r="T366" s="42"/>
      <c r="U366" s="54"/>
    </row>
    <row r="367" spans="2:21" ht="20.25" customHeight="1" x14ac:dyDescent="0.15">
      <c r="B367" s="25">
        <v>2021</v>
      </c>
      <c r="C367" s="27">
        <v>2</v>
      </c>
      <c r="D367" s="27" t="s">
        <v>15</v>
      </c>
      <c r="E367" s="15" t="s">
        <v>2424</v>
      </c>
      <c r="F367" s="57" t="s">
        <v>2182</v>
      </c>
      <c r="G367" s="36" t="s">
        <v>17</v>
      </c>
      <c r="H367" s="58" t="s">
        <v>62</v>
      </c>
      <c r="I367" s="76">
        <v>37640000</v>
      </c>
      <c r="J367" s="29"/>
      <c r="K367" s="29"/>
      <c r="L367" s="70">
        <v>37640000</v>
      </c>
      <c r="M367" s="76">
        <v>37640000</v>
      </c>
      <c r="N367" s="29">
        <v>26348000</v>
      </c>
      <c r="O367" s="71"/>
      <c r="P367" s="75" t="s">
        <v>2411</v>
      </c>
      <c r="Q367" s="47" t="s">
        <v>2419</v>
      </c>
      <c r="R367" s="68" t="s">
        <v>2420</v>
      </c>
      <c r="S367" s="48" t="s">
        <v>24</v>
      </c>
      <c r="T367" s="42"/>
      <c r="U367" s="54" t="s">
        <v>94</v>
      </c>
    </row>
    <row r="368" spans="2:21" ht="20.25" customHeight="1" x14ac:dyDescent="0.15">
      <c r="B368" s="25">
        <v>2021</v>
      </c>
      <c r="C368" s="27">
        <v>2</v>
      </c>
      <c r="D368" s="27" t="s">
        <v>14</v>
      </c>
      <c r="E368" s="15" t="s">
        <v>3896</v>
      </c>
      <c r="F368" s="57" t="s">
        <v>3757</v>
      </c>
      <c r="G368" s="36" t="s">
        <v>39</v>
      </c>
      <c r="H368" s="58" t="s">
        <v>63</v>
      </c>
      <c r="I368" s="76">
        <v>36718000</v>
      </c>
      <c r="J368" s="29"/>
      <c r="K368" s="29"/>
      <c r="L368" s="70">
        <v>36718000</v>
      </c>
      <c r="M368" s="76">
        <v>36718000</v>
      </c>
      <c r="N368" s="29"/>
      <c r="O368" s="71"/>
      <c r="P368" s="75" t="s">
        <v>3880</v>
      </c>
      <c r="Q368" s="47" t="s">
        <v>3889</v>
      </c>
      <c r="R368" s="68" t="s">
        <v>3890</v>
      </c>
      <c r="S368" s="48" t="s">
        <v>24</v>
      </c>
      <c r="T368" s="42"/>
      <c r="U368" s="54"/>
    </row>
    <row r="369" spans="2:21" ht="20.25" customHeight="1" x14ac:dyDescent="0.15">
      <c r="B369" s="25">
        <v>2021</v>
      </c>
      <c r="C369" s="27">
        <v>2</v>
      </c>
      <c r="D369" s="27" t="s">
        <v>14</v>
      </c>
      <c r="E369" s="15" t="s">
        <v>5526</v>
      </c>
      <c r="F369" s="57" t="s">
        <v>3757</v>
      </c>
      <c r="G369" s="36" t="s">
        <v>38</v>
      </c>
      <c r="H369" s="58" t="s">
        <v>63</v>
      </c>
      <c r="I369" s="76">
        <v>35851000</v>
      </c>
      <c r="J369" s="29">
        <v>25960000</v>
      </c>
      <c r="K369" s="29">
        <v>0</v>
      </c>
      <c r="L369" s="70">
        <v>61811000</v>
      </c>
      <c r="M369" s="76">
        <v>61811000</v>
      </c>
      <c r="N369" s="29">
        <v>61811000</v>
      </c>
      <c r="O369" s="71"/>
      <c r="P369" s="75" t="s">
        <v>5527</v>
      </c>
      <c r="Q369" s="47" t="s">
        <v>5528</v>
      </c>
      <c r="R369" s="68" t="s">
        <v>5529</v>
      </c>
      <c r="S369" s="48" t="s">
        <v>24</v>
      </c>
      <c r="T369" s="42"/>
      <c r="U369" s="54"/>
    </row>
    <row r="370" spans="2:21" ht="20.25" customHeight="1" x14ac:dyDescent="0.15">
      <c r="B370" s="25">
        <v>2021</v>
      </c>
      <c r="C370" s="27">
        <v>2</v>
      </c>
      <c r="D370" s="27" t="s">
        <v>14</v>
      </c>
      <c r="E370" s="15" t="s">
        <v>4929</v>
      </c>
      <c r="F370" s="57" t="s">
        <v>43</v>
      </c>
      <c r="G370" s="36" t="s">
        <v>84</v>
      </c>
      <c r="H370" s="58" t="s">
        <v>62</v>
      </c>
      <c r="I370" s="76">
        <v>33000000</v>
      </c>
      <c r="J370" s="29">
        <v>0</v>
      </c>
      <c r="K370" s="29">
        <v>0</v>
      </c>
      <c r="L370" s="70">
        <v>33000000</v>
      </c>
      <c r="M370" s="76">
        <v>33000000</v>
      </c>
      <c r="N370" s="29">
        <v>23100000</v>
      </c>
      <c r="O370" s="71"/>
      <c r="P370" s="75" t="s">
        <v>4930</v>
      </c>
      <c r="Q370" s="47" t="s">
        <v>4931</v>
      </c>
      <c r="R370" s="68" t="s">
        <v>4932</v>
      </c>
      <c r="S370" s="48" t="s">
        <v>24</v>
      </c>
      <c r="T370" s="42"/>
      <c r="U370" s="54"/>
    </row>
    <row r="371" spans="2:21" ht="20.25" customHeight="1" x14ac:dyDescent="0.15">
      <c r="B371" s="25">
        <v>2021</v>
      </c>
      <c r="C371" s="27">
        <v>2</v>
      </c>
      <c r="D371" s="27" t="s">
        <v>14</v>
      </c>
      <c r="E371" s="15" t="s">
        <v>1524</v>
      </c>
      <c r="F371" s="57" t="s">
        <v>1415</v>
      </c>
      <c r="G371" s="36" t="s">
        <v>197</v>
      </c>
      <c r="H371" s="58" t="s">
        <v>64</v>
      </c>
      <c r="I371" s="76">
        <v>33000000</v>
      </c>
      <c r="J371" s="29">
        <v>29000000</v>
      </c>
      <c r="K371" s="29"/>
      <c r="L371" s="70">
        <v>62000000</v>
      </c>
      <c r="M371" s="76"/>
      <c r="N371" s="29"/>
      <c r="O371" s="71"/>
      <c r="P371" s="75" t="s">
        <v>1516</v>
      </c>
      <c r="Q371" s="47" t="s">
        <v>1522</v>
      </c>
      <c r="R371" s="68" t="s">
        <v>1523</v>
      </c>
      <c r="S371" s="48" t="s">
        <v>24</v>
      </c>
      <c r="T371" s="42"/>
      <c r="U371" s="54" t="s">
        <v>94</v>
      </c>
    </row>
    <row r="372" spans="2:21" ht="20.25" customHeight="1" x14ac:dyDescent="0.15">
      <c r="B372" s="25">
        <v>2021</v>
      </c>
      <c r="C372" s="27">
        <v>2</v>
      </c>
      <c r="D372" s="27" t="s">
        <v>14</v>
      </c>
      <c r="E372" s="15" t="s">
        <v>1521</v>
      </c>
      <c r="F372" s="57" t="s">
        <v>1415</v>
      </c>
      <c r="G372" s="36" t="s">
        <v>197</v>
      </c>
      <c r="H372" s="58" t="s">
        <v>64</v>
      </c>
      <c r="I372" s="76">
        <v>32000000</v>
      </c>
      <c r="J372" s="29">
        <v>28000000</v>
      </c>
      <c r="K372" s="29"/>
      <c r="L372" s="70">
        <v>60000000</v>
      </c>
      <c r="M372" s="76"/>
      <c r="N372" s="29"/>
      <c r="O372" s="71"/>
      <c r="P372" s="75" t="s">
        <v>1516</v>
      </c>
      <c r="Q372" s="47" t="s">
        <v>1522</v>
      </c>
      <c r="R372" s="68" t="s">
        <v>1523</v>
      </c>
      <c r="S372" s="48" t="s">
        <v>24</v>
      </c>
      <c r="T372" s="42"/>
      <c r="U372" s="54" t="s">
        <v>94</v>
      </c>
    </row>
    <row r="373" spans="2:21" ht="20.25" customHeight="1" x14ac:dyDescent="0.15">
      <c r="B373" s="25">
        <v>2021</v>
      </c>
      <c r="C373" s="27">
        <v>2</v>
      </c>
      <c r="D373" s="27" t="s">
        <v>15</v>
      </c>
      <c r="E373" s="15" t="s">
        <v>2423</v>
      </c>
      <c r="F373" s="57" t="s">
        <v>2182</v>
      </c>
      <c r="G373" s="36" t="s">
        <v>84</v>
      </c>
      <c r="H373" s="58" t="s">
        <v>62</v>
      </c>
      <c r="I373" s="76">
        <v>30001000</v>
      </c>
      <c r="J373" s="29">
        <v>1277384000</v>
      </c>
      <c r="K373" s="29"/>
      <c r="L373" s="70">
        <v>1307385000</v>
      </c>
      <c r="M373" s="76">
        <v>30001000</v>
      </c>
      <c r="N373" s="29">
        <v>915169500</v>
      </c>
      <c r="O373" s="71"/>
      <c r="P373" s="75" t="s">
        <v>2411</v>
      </c>
      <c r="Q373" s="47" t="s">
        <v>2415</v>
      </c>
      <c r="R373" s="68" t="s">
        <v>2416</v>
      </c>
      <c r="S373" s="48" t="s">
        <v>24</v>
      </c>
      <c r="T373" s="42"/>
      <c r="U373" s="54" t="s">
        <v>94</v>
      </c>
    </row>
    <row r="374" spans="2:21" ht="20.25" customHeight="1" x14ac:dyDescent="0.15">
      <c r="B374" s="25">
        <v>2021</v>
      </c>
      <c r="C374" s="27">
        <v>2</v>
      </c>
      <c r="D374" s="27" t="s">
        <v>14</v>
      </c>
      <c r="E374" s="15" t="s">
        <v>239</v>
      </c>
      <c r="F374" s="57" t="s">
        <v>230</v>
      </c>
      <c r="G374" s="36" t="s">
        <v>38</v>
      </c>
      <c r="H374" s="58" t="s">
        <v>63</v>
      </c>
      <c r="I374" s="76">
        <v>30000000</v>
      </c>
      <c r="J374" s="29"/>
      <c r="K374" s="29"/>
      <c r="L374" s="70">
        <v>30000000</v>
      </c>
      <c r="M374" s="76">
        <v>30000000</v>
      </c>
      <c r="N374" s="29">
        <v>30000000</v>
      </c>
      <c r="O374" s="71"/>
      <c r="P374" s="75" t="s">
        <v>235</v>
      </c>
      <c r="Q374" s="47" t="s">
        <v>236</v>
      </c>
      <c r="R374" s="68" t="s">
        <v>237</v>
      </c>
      <c r="S374" s="48" t="s">
        <v>24</v>
      </c>
      <c r="T374" s="42"/>
      <c r="U374" s="54"/>
    </row>
    <row r="375" spans="2:21" ht="20.25" customHeight="1" x14ac:dyDescent="0.15">
      <c r="B375" s="25">
        <v>2021</v>
      </c>
      <c r="C375" s="27">
        <v>2</v>
      </c>
      <c r="D375" s="27" t="s">
        <v>14</v>
      </c>
      <c r="E375" s="15" t="s">
        <v>1514</v>
      </c>
      <c r="F375" s="57" t="s">
        <v>1415</v>
      </c>
      <c r="G375" s="36" t="s">
        <v>39</v>
      </c>
      <c r="H375" s="58" t="s">
        <v>64</v>
      </c>
      <c r="I375" s="76">
        <v>30000000</v>
      </c>
      <c r="J375" s="29"/>
      <c r="K375" s="29"/>
      <c r="L375" s="70">
        <v>30000000</v>
      </c>
      <c r="M375" s="76">
        <v>10000000</v>
      </c>
      <c r="N375" s="29">
        <v>10000000</v>
      </c>
      <c r="O375" s="71"/>
      <c r="P375" s="75" t="s">
        <v>1508</v>
      </c>
      <c r="Q375" s="47" t="s">
        <v>1509</v>
      </c>
      <c r="R375" s="68" t="s">
        <v>1510</v>
      </c>
      <c r="S375" s="48" t="s">
        <v>24</v>
      </c>
      <c r="T375" s="42"/>
      <c r="U375" s="54" t="s">
        <v>94</v>
      </c>
    </row>
    <row r="376" spans="2:21" ht="20.25" customHeight="1" x14ac:dyDescent="0.15">
      <c r="B376" s="25">
        <v>2021</v>
      </c>
      <c r="C376" s="27">
        <v>2</v>
      </c>
      <c r="D376" s="27" t="s">
        <v>15</v>
      </c>
      <c r="E376" s="15" t="s">
        <v>5530</v>
      </c>
      <c r="F376" s="57" t="s">
        <v>748</v>
      </c>
      <c r="G376" s="36" t="s">
        <v>37</v>
      </c>
      <c r="H376" s="58" t="s">
        <v>62</v>
      </c>
      <c r="I376" s="76">
        <v>28831000</v>
      </c>
      <c r="J376" s="29"/>
      <c r="K376" s="29"/>
      <c r="L376" s="70">
        <v>28831000</v>
      </c>
      <c r="M376" s="76">
        <v>28831000</v>
      </c>
      <c r="N376" s="29">
        <v>28831000</v>
      </c>
      <c r="O376" s="71"/>
      <c r="P376" s="75" t="s">
        <v>885</v>
      </c>
      <c r="Q376" s="47" t="s">
        <v>895</v>
      </c>
      <c r="R376" s="68" t="s">
        <v>896</v>
      </c>
      <c r="S376" s="48" t="s">
        <v>24</v>
      </c>
      <c r="T376" s="42"/>
      <c r="U376" s="54"/>
    </row>
    <row r="377" spans="2:21" ht="20.25" customHeight="1" x14ac:dyDescent="0.15">
      <c r="B377" s="25">
        <v>2021</v>
      </c>
      <c r="C377" s="27">
        <v>2</v>
      </c>
      <c r="D377" s="27" t="s">
        <v>14</v>
      </c>
      <c r="E377" s="15" t="s">
        <v>1525</v>
      </c>
      <c r="F377" s="57" t="s">
        <v>1415</v>
      </c>
      <c r="G377" s="36" t="s">
        <v>197</v>
      </c>
      <c r="H377" s="58" t="s">
        <v>64</v>
      </c>
      <c r="I377" s="76">
        <v>27324000</v>
      </c>
      <c r="J377" s="29">
        <v>10494000</v>
      </c>
      <c r="K377" s="29"/>
      <c r="L377" s="70">
        <v>37818000</v>
      </c>
      <c r="M377" s="76"/>
      <c r="N377" s="29"/>
      <c r="O377" s="71"/>
      <c r="P377" s="75" t="s">
        <v>1516</v>
      </c>
      <c r="Q377" s="47" t="s">
        <v>1517</v>
      </c>
      <c r="R377" s="68" t="s">
        <v>1518</v>
      </c>
      <c r="S377" s="48" t="s">
        <v>24</v>
      </c>
      <c r="T377" s="42"/>
      <c r="U377" s="54" t="s">
        <v>94</v>
      </c>
    </row>
    <row r="378" spans="2:21" ht="20.25" customHeight="1" x14ac:dyDescent="0.15">
      <c r="B378" s="25">
        <v>2021</v>
      </c>
      <c r="C378" s="27">
        <v>2</v>
      </c>
      <c r="D378" s="27" t="s">
        <v>14</v>
      </c>
      <c r="E378" s="15" t="s">
        <v>306</v>
      </c>
      <c r="F378" s="57" t="s">
        <v>230</v>
      </c>
      <c r="G378" s="36" t="s">
        <v>16</v>
      </c>
      <c r="H378" s="58" t="s">
        <v>64</v>
      </c>
      <c r="I378" s="76">
        <v>27000000</v>
      </c>
      <c r="J378" s="29">
        <v>0</v>
      </c>
      <c r="K378" s="29">
        <v>0</v>
      </c>
      <c r="L378" s="70">
        <v>27000000</v>
      </c>
      <c r="M378" s="76">
        <v>27000000</v>
      </c>
      <c r="N378" s="29">
        <v>0</v>
      </c>
      <c r="O378" s="71"/>
      <c r="P378" s="75" t="s">
        <v>303</v>
      </c>
      <c r="Q378" s="47" t="s">
        <v>304</v>
      </c>
      <c r="R378" s="68" t="s">
        <v>305</v>
      </c>
      <c r="S378" s="48" t="s">
        <v>24</v>
      </c>
      <c r="T378" s="42"/>
      <c r="U378" s="54" t="s">
        <v>94</v>
      </c>
    </row>
    <row r="379" spans="2:21" ht="20.25" customHeight="1" x14ac:dyDescent="0.15">
      <c r="B379" s="25">
        <v>2021</v>
      </c>
      <c r="C379" s="27">
        <v>2</v>
      </c>
      <c r="D379" s="27" t="s">
        <v>14</v>
      </c>
      <c r="E379" s="15" t="s">
        <v>4334</v>
      </c>
      <c r="F379" s="57" t="s">
        <v>800</v>
      </c>
      <c r="G379" s="36" t="s">
        <v>37</v>
      </c>
      <c r="H379" s="58" t="s">
        <v>63</v>
      </c>
      <c r="I379" s="76">
        <v>23034000</v>
      </c>
      <c r="J379" s="29"/>
      <c r="K379" s="29"/>
      <c r="L379" s="70">
        <v>23034000</v>
      </c>
      <c r="M379" s="76">
        <v>23034000</v>
      </c>
      <c r="N379" s="29"/>
      <c r="O379" s="71"/>
      <c r="P379" s="75" t="s">
        <v>4329</v>
      </c>
      <c r="Q379" s="47" t="s">
        <v>4335</v>
      </c>
      <c r="R379" s="68" t="s">
        <v>4336</v>
      </c>
      <c r="S379" s="48" t="s">
        <v>24</v>
      </c>
      <c r="T379" s="42"/>
      <c r="U379" s="54"/>
    </row>
    <row r="380" spans="2:21" ht="20.25" customHeight="1" x14ac:dyDescent="0.15">
      <c r="B380" s="25">
        <v>2021</v>
      </c>
      <c r="C380" s="27">
        <v>2</v>
      </c>
      <c r="D380" s="27" t="s">
        <v>15</v>
      </c>
      <c r="E380" s="15" t="s">
        <v>5511</v>
      </c>
      <c r="F380" s="57" t="s">
        <v>2182</v>
      </c>
      <c r="G380" s="36" t="s">
        <v>37</v>
      </c>
      <c r="H380" s="58" t="s">
        <v>62</v>
      </c>
      <c r="I380" s="76">
        <v>22149000</v>
      </c>
      <c r="J380" s="29">
        <v>3821000</v>
      </c>
      <c r="K380" s="29"/>
      <c r="L380" s="70">
        <v>25970000</v>
      </c>
      <c r="M380" s="76">
        <v>22149000</v>
      </c>
      <c r="N380" s="29">
        <v>18179000</v>
      </c>
      <c r="O380" s="71"/>
      <c r="P380" s="75" t="s">
        <v>5496</v>
      </c>
      <c r="Q380" s="47" t="s">
        <v>5505</v>
      </c>
      <c r="R380" s="68" t="s">
        <v>5506</v>
      </c>
      <c r="S380" s="48" t="s">
        <v>24</v>
      </c>
      <c r="T380" s="42"/>
      <c r="U380" s="54" t="s">
        <v>94</v>
      </c>
    </row>
    <row r="381" spans="2:21" ht="20.25" customHeight="1" x14ac:dyDescent="0.15">
      <c r="B381" s="25">
        <v>2021</v>
      </c>
      <c r="C381" s="27">
        <v>2</v>
      </c>
      <c r="D381" s="27" t="s">
        <v>14</v>
      </c>
      <c r="E381" s="15" t="s">
        <v>343</v>
      </c>
      <c r="F381" s="57" t="s">
        <v>339</v>
      </c>
      <c r="G381" s="36" t="s">
        <v>84</v>
      </c>
      <c r="H381" s="58" t="s">
        <v>64</v>
      </c>
      <c r="I381" s="76">
        <v>22000000</v>
      </c>
      <c r="J381" s="29">
        <v>0</v>
      </c>
      <c r="K381" s="29">
        <v>0</v>
      </c>
      <c r="L381" s="70">
        <v>22000000</v>
      </c>
      <c r="M381" s="76">
        <v>0</v>
      </c>
      <c r="N381" s="29">
        <v>0</v>
      </c>
      <c r="O381" s="71"/>
      <c r="P381" s="75" t="s">
        <v>344</v>
      </c>
      <c r="Q381" s="47" t="s">
        <v>345</v>
      </c>
      <c r="R381" s="68" t="s">
        <v>346</v>
      </c>
      <c r="S381" s="48" t="s">
        <v>24</v>
      </c>
      <c r="T381" s="42"/>
      <c r="U381" s="54" t="s">
        <v>94</v>
      </c>
    </row>
    <row r="382" spans="2:21" ht="20.25" customHeight="1" x14ac:dyDescent="0.15">
      <c r="B382" s="25">
        <v>2021</v>
      </c>
      <c r="C382" s="27">
        <v>2</v>
      </c>
      <c r="D382" s="27" t="s">
        <v>14</v>
      </c>
      <c r="E382" s="15" t="s">
        <v>316</v>
      </c>
      <c r="F382" s="57" t="s">
        <v>230</v>
      </c>
      <c r="G382" s="36" t="s">
        <v>16</v>
      </c>
      <c r="H382" s="58" t="s">
        <v>64</v>
      </c>
      <c r="I382" s="76">
        <v>22000000</v>
      </c>
      <c r="J382" s="29">
        <v>0</v>
      </c>
      <c r="K382" s="29">
        <v>0</v>
      </c>
      <c r="L382" s="70">
        <v>22000000</v>
      </c>
      <c r="M382" s="76">
        <v>22000000</v>
      </c>
      <c r="N382" s="29">
        <v>0</v>
      </c>
      <c r="O382" s="71"/>
      <c r="P382" s="75" t="s">
        <v>317</v>
      </c>
      <c r="Q382" s="47" t="s">
        <v>318</v>
      </c>
      <c r="R382" s="68" t="s">
        <v>319</v>
      </c>
      <c r="S382" s="48" t="s">
        <v>24</v>
      </c>
      <c r="T382" s="42"/>
      <c r="U382" s="54" t="s">
        <v>94</v>
      </c>
    </row>
    <row r="383" spans="2:21" ht="20.25" customHeight="1" x14ac:dyDescent="0.15">
      <c r="B383" s="25">
        <v>2021</v>
      </c>
      <c r="C383" s="27">
        <v>2</v>
      </c>
      <c r="D383" s="27" t="s">
        <v>14</v>
      </c>
      <c r="E383" s="15" t="s">
        <v>347</v>
      </c>
      <c r="F383" s="57" t="s">
        <v>339</v>
      </c>
      <c r="G383" s="36" t="s">
        <v>84</v>
      </c>
      <c r="H383" s="58" t="s">
        <v>64</v>
      </c>
      <c r="I383" s="76">
        <v>20000000</v>
      </c>
      <c r="J383" s="29">
        <v>0</v>
      </c>
      <c r="K383" s="29">
        <v>0</v>
      </c>
      <c r="L383" s="70">
        <v>20000000</v>
      </c>
      <c r="M383" s="76">
        <v>0</v>
      </c>
      <c r="N383" s="29">
        <v>0</v>
      </c>
      <c r="O383" s="71"/>
      <c r="P383" s="75" t="s">
        <v>344</v>
      </c>
      <c r="Q383" s="47" t="s">
        <v>345</v>
      </c>
      <c r="R383" s="68" t="s">
        <v>346</v>
      </c>
      <c r="S383" s="48" t="s">
        <v>24</v>
      </c>
      <c r="T383" s="42"/>
      <c r="U383" s="54" t="s">
        <v>94</v>
      </c>
    </row>
    <row r="384" spans="2:21" ht="20.25" customHeight="1" x14ac:dyDescent="0.15">
      <c r="B384" s="25">
        <v>2021</v>
      </c>
      <c r="C384" s="27">
        <v>2</v>
      </c>
      <c r="D384" s="27" t="s">
        <v>14</v>
      </c>
      <c r="E384" s="15" t="s">
        <v>1515</v>
      </c>
      <c r="F384" s="57" t="s">
        <v>1415</v>
      </c>
      <c r="G384" s="36" t="s">
        <v>197</v>
      </c>
      <c r="H384" s="58" t="s">
        <v>64</v>
      </c>
      <c r="I384" s="76">
        <v>20000000</v>
      </c>
      <c r="J384" s="29">
        <v>19600000</v>
      </c>
      <c r="K384" s="29"/>
      <c r="L384" s="70">
        <v>39600000</v>
      </c>
      <c r="M384" s="76"/>
      <c r="N384" s="29"/>
      <c r="O384" s="71"/>
      <c r="P384" s="75" t="s">
        <v>1516</v>
      </c>
      <c r="Q384" s="47" t="s">
        <v>1517</v>
      </c>
      <c r="R384" s="68" t="s">
        <v>1518</v>
      </c>
      <c r="S384" s="48" t="s">
        <v>24</v>
      </c>
      <c r="T384" s="42"/>
      <c r="U384" s="54" t="s">
        <v>94</v>
      </c>
    </row>
    <row r="385" spans="2:21" ht="20.25" customHeight="1" x14ac:dyDescent="0.15">
      <c r="B385" s="25">
        <v>2021</v>
      </c>
      <c r="C385" s="27">
        <v>2</v>
      </c>
      <c r="D385" s="27" t="s">
        <v>14</v>
      </c>
      <c r="E385" s="15" t="s">
        <v>5531</v>
      </c>
      <c r="F385" s="57" t="s">
        <v>1415</v>
      </c>
      <c r="G385" s="36" t="s">
        <v>197</v>
      </c>
      <c r="H385" s="58" t="s">
        <v>64</v>
      </c>
      <c r="I385" s="76">
        <v>20000000</v>
      </c>
      <c r="J385" s="29"/>
      <c r="K385" s="29"/>
      <c r="L385" s="70">
        <v>20000000</v>
      </c>
      <c r="M385" s="76"/>
      <c r="N385" s="29"/>
      <c r="O385" s="71"/>
      <c r="P385" s="75" t="s">
        <v>5532</v>
      </c>
      <c r="Q385" s="47" t="s">
        <v>5533</v>
      </c>
      <c r="R385" s="68" t="s">
        <v>5534</v>
      </c>
      <c r="S385" s="48" t="s">
        <v>24</v>
      </c>
      <c r="T385" s="42"/>
      <c r="U385" s="54" t="s">
        <v>94</v>
      </c>
    </row>
    <row r="386" spans="2:21" ht="20.25" customHeight="1" x14ac:dyDescent="0.15">
      <c r="B386" s="25">
        <v>2021</v>
      </c>
      <c r="C386" s="27">
        <v>2</v>
      </c>
      <c r="D386" s="27" t="s">
        <v>14</v>
      </c>
      <c r="E386" s="15" t="s">
        <v>1527</v>
      </c>
      <c r="F386" s="57" t="s">
        <v>1415</v>
      </c>
      <c r="G386" s="36" t="s">
        <v>197</v>
      </c>
      <c r="H386" s="58" t="s">
        <v>64</v>
      </c>
      <c r="I386" s="76">
        <v>20000000</v>
      </c>
      <c r="J386" s="29"/>
      <c r="K386" s="29"/>
      <c r="L386" s="70">
        <v>20000000</v>
      </c>
      <c r="M386" s="76"/>
      <c r="N386" s="29"/>
      <c r="O386" s="71"/>
      <c r="P386" s="75" t="s">
        <v>1516</v>
      </c>
      <c r="Q386" s="47" t="s">
        <v>1522</v>
      </c>
      <c r="R386" s="68" t="s">
        <v>1523</v>
      </c>
      <c r="S386" s="48" t="s">
        <v>24</v>
      </c>
      <c r="T386" s="42"/>
      <c r="U386" s="54" t="s">
        <v>94</v>
      </c>
    </row>
    <row r="387" spans="2:21" ht="20.25" customHeight="1" x14ac:dyDescent="0.15">
      <c r="B387" s="25">
        <v>2021</v>
      </c>
      <c r="C387" s="27">
        <v>2</v>
      </c>
      <c r="D387" s="27" t="s">
        <v>14</v>
      </c>
      <c r="E387" s="15" t="s">
        <v>1528</v>
      </c>
      <c r="F387" s="57" t="s">
        <v>1415</v>
      </c>
      <c r="G387" s="36" t="s">
        <v>197</v>
      </c>
      <c r="H387" s="58" t="s">
        <v>64</v>
      </c>
      <c r="I387" s="76">
        <v>20000000</v>
      </c>
      <c r="J387" s="29"/>
      <c r="K387" s="29"/>
      <c r="L387" s="70">
        <v>20000000</v>
      </c>
      <c r="M387" s="76"/>
      <c r="N387" s="29"/>
      <c r="O387" s="71"/>
      <c r="P387" s="75" t="s">
        <v>1516</v>
      </c>
      <c r="Q387" s="47" t="s">
        <v>1522</v>
      </c>
      <c r="R387" s="68" t="s">
        <v>1523</v>
      </c>
      <c r="S387" s="48" t="s">
        <v>24</v>
      </c>
      <c r="T387" s="42"/>
      <c r="U387" s="54" t="s">
        <v>94</v>
      </c>
    </row>
    <row r="388" spans="2:21" ht="20.25" customHeight="1" x14ac:dyDescent="0.15">
      <c r="B388" s="25">
        <v>2021</v>
      </c>
      <c r="C388" s="27">
        <v>2</v>
      </c>
      <c r="D388" s="27" t="s">
        <v>14</v>
      </c>
      <c r="E388" s="15" t="s">
        <v>5535</v>
      </c>
      <c r="F388" s="57" t="s">
        <v>1415</v>
      </c>
      <c r="G388" s="36" t="s">
        <v>38</v>
      </c>
      <c r="H388" s="58" t="s">
        <v>64</v>
      </c>
      <c r="I388" s="76">
        <v>15000000</v>
      </c>
      <c r="J388" s="29">
        <v>2000000</v>
      </c>
      <c r="K388" s="29"/>
      <c r="L388" s="70">
        <v>17000000</v>
      </c>
      <c r="M388" s="76">
        <v>10000000</v>
      </c>
      <c r="N388" s="29">
        <v>10000000</v>
      </c>
      <c r="O388" s="71"/>
      <c r="P388" s="75" t="s">
        <v>1508</v>
      </c>
      <c r="Q388" s="47" t="s">
        <v>1509</v>
      </c>
      <c r="R388" s="68" t="s">
        <v>1510</v>
      </c>
      <c r="S388" s="48" t="s">
        <v>24</v>
      </c>
      <c r="T388" s="42"/>
      <c r="U388" s="54" t="s">
        <v>94</v>
      </c>
    </row>
    <row r="389" spans="2:21" ht="20.25" customHeight="1" x14ac:dyDescent="0.15">
      <c r="B389" s="25">
        <v>2021</v>
      </c>
      <c r="C389" s="27">
        <v>2</v>
      </c>
      <c r="D389" s="27" t="s">
        <v>14</v>
      </c>
      <c r="E389" s="15" t="s">
        <v>1526</v>
      </c>
      <c r="F389" s="57" t="s">
        <v>1415</v>
      </c>
      <c r="G389" s="36" t="s">
        <v>197</v>
      </c>
      <c r="H389" s="58" t="s">
        <v>64</v>
      </c>
      <c r="I389" s="76">
        <v>15000000</v>
      </c>
      <c r="J389" s="29"/>
      <c r="K389" s="29"/>
      <c r="L389" s="70">
        <v>15000000</v>
      </c>
      <c r="M389" s="76"/>
      <c r="N389" s="29"/>
      <c r="O389" s="71"/>
      <c r="P389" s="75" t="s">
        <v>1516</v>
      </c>
      <c r="Q389" s="47" t="s">
        <v>1522</v>
      </c>
      <c r="R389" s="68" t="s">
        <v>1523</v>
      </c>
      <c r="S389" s="48" t="s">
        <v>24</v>
      </c>
      <c r="T389" s="42"/>
      <c r="U389" s="54" t="s">
        <v>94</v>
      </c>
    </row>
    <row r="390" spans="2:21" ht="20.25" customHeight="1" x14ac:dyDescent="0.15">
      <c r="B390" s="25">
        <v>2021</v>
      </c>
      <c r="C390" s="27">
        <v>2</v>
      </c>
      <c r="D390" s="27" t="s">
        <v>14</v>
      </c>
      <c r="E390" s="15" t="s">
        <v>2378</v>
      </c>
      <c r="F390" s="57" t="s">
        <v>2182</v>
      </c>
      <c r="G390" s="36" t="s">
        <v>16</v>
      </c>
      <c r="H390" s="58" t="s">
        <v>64</v>
      </c>
      <c r="I390" s="76">
        <v>15000000</v>
      </c>
      <c r="J390" s="29">
        <v>0</v>
      </c>
      <c r="K390" s="29">
        <v>0</v>
      </c>
      <c r="L390" s="70">
        <v>15000000</v>
      </c>
      <c r="M390" s="76">
        <v>15000000</v>
      </c>
      <c r="N390" s="29">
        <v>0</v>
      </c>
      <c r="O390" s="71"/>
      <c r="P390" s="75" t="s">
        <v>2359</v>
      </c>
      <c r="Q390" s="47" t="s">
        <v>2379</v>
      </c>
      <c r="R390" s="68" t="s">
        <v>2380</v>
      </c>
      <c r="S390" s="48" t="s">
        <v>24</v>
      </c>
      <c r="T390" s="42"/>
      <c r="U390" s="54" t="s">
        <v>2381</v>
      </c>
    </row>
    <row r="391" spans="2:21" ht="20.25" customHeight="1" x14ac:dyDescent="0.15">
      <c r="B391" s="25">
        <v>2021</v>
      </c>
      <c r="C391" s="27">
        <v>2</v>
      </c>
      <c r="D391" s="27" t="s">
        <v>14</v>
      </c>
      <c r="E391" s="15" t="s">
        <v>1497</v>
      </c>
      <c r="F391" s="57" t="s">
        <v>1415</v>
      </c>
      <c r="G391" s="36" t="s">
        <v>38</v>
      </c>
      <c r="H391" s="58" t="s">
        <v>63</v>
      </c>
      <c r="I391" s="76">
        <v>14278000</v>
      </c>
      <c r="J391" s="29"/>
      <c r="K391" s="29"/>
      <c r="L391" s="70">
        <v>14278000</v>
      </c>
      <c r="M391" s="76">
        <v>14278000</v>
      </c>
      <c r="N391" s="29"/>
      <c r="O391" s="71"/>
      <c r="P391" s="75" t="s">
        <v>1494</v>
      </c>
      <c r="Q391" s="47" t="s">
        <v>1495</v>
      </c>
      <c r="R391" s="68" t="s">
        <v>1496</v>
      </c>
      <c r="S391" s="48" t="s">
        <v>24</v>
      </c>
      <c r="T391" s="42"/>
      <c r="U391" s="54"/>
    </row>
    <row r="392" spans="2:21" ht="20.25" customHeight="1" x14ac:dyDescent="0.15">
      <c r="B392" s="25">
        <v>2021</v>
      </c>
      <c r="C392" s="27">
        <v>2</v>
      </c>
      <c r="D392" s="27" t="s">
        <v>14</v>
      </c>
      <c r="E392" s="15" t="s">
        <v>5536</v>
      </c>
      <c r="F392" s="57" t="s">
        <v>1415</v>
      </c>
      <c r="G392" s="36" t="s">
        <v>37</v>
      </c>
      <c r="H392" s="58" t="s">
        <v>62</v>
      </c>
      <c r="I392" s="76">
        <v>12969000</v>
      </c>
      <c r="J392" s="29">
        <v>19292000</v>
      </c>
      <c r="K392" s="29"/>
      <c r="L392" s="70">
        <v>32261000</v>
      </c>
      <c r="M392" s="76">
        <v>32261000</v>
      </c>
      <c r="N392" s="29">
        <v>25808800</v>
      </c>
      <c r="O392" s="71"/>
      <c r="P392" s="75" t="s">
        <v>5500</v>
      </c>
      <c r="Q392" s="47" t="s">
        <v>5537</v>
      </c>
      <c r="R392" s="68" t="s">
        <v>5538</v>
      </c>
      <c r="S392" s="48" t="s">
        <v>24</v>
      </c>
      <c r="T392" s="42"/>
      <c r="U392" s="54"/>
    </row>
    <row r="393" spans="2:21" ht="20.25" customHeight="1" x14ac:dyDescent="0.15">
      <c r="B393" s="25">
        <v>2021</v>
      </c>
      <c r="C393" s="27">
        <v>2</v>
      </c>
      <c r="D393" s="27" t="s">
        <v>14</v>
      </c>
      <c r="E393" s="15" t="s">
        <v>1501</v>
      </c>
      <c r="F393" s="57" t="s">
        <v>1415</v>
      </c>
      <c r="G393" s="36" t="s">
        <v>37</v>
      </c>
      <c r="H393" s="58" t="s">
        <v>63</v>
      </c>
      <c r="I393" s="76">
        <v>12859000</v>
      </c>
      <c r="J393" s="29"/>
      <c r="K393" s="51"/>
      <c r="L393" s="70">
        <v>12859000</v>
      </c>
      <c r="M393" s="76">
        <v>12859000</v>
      </c>
      <c r="N393" s="29"/>
      <c r="O393" s="71"/>
      <c r="P393" s="75" t="s">
        <v>1494</v>
      </c>
      <c r="Q393" s="47" t="s">
        <v>1499</v>
      </c>
      <c r="R393" s="68" t="s">
        <v>1500</v>
      </c>
      <c r="S393" s="48" t="s">
        <v>24</v>
      </c>
      <c r="T393" s="42"/>
      <c r="U393" s="54"/>
    </row>
    <row r="394" spans="2:21" ht="20.25" customHeight="1" x14ac:dyDescent="0.15">
      <c r="B394" s="25">
        <v>2021</v>
      </c>
      <c r="C394" s="27">
        <v>2</v>
      </c>
      <c r="D394" s="27" t="s">
        <v>14</v>
      </c>
      <c r="E394" s="15" t="s">
        <v>870</v>
      </c>
      <c r="F394" s="57" t="s">
        <v>748</v>
      </c>
      <c r="G394" s="36" t="s">
        <v>37</v>
      </c>
      <c r="H394" s="58" t="s">
        <v>64</v>
      </c>
      <c r="I394" s="29">
        <v>55000000</v>
      </c>
      <c r="J394" s="56"/>
      <c r="K394" s="44"/>
      <c r="L394" s="93">
        <v>55000000</v>
      </c>
      <c r="M394" s="76"/>
      <c r="N394" s="29"/>
      <c r="O394" s="71"/>
      <c r="P394" s="75" t="s">
        <v>860</v>
      </c>
      <c r="Q394" s="47" t="s">
        <v>871</v>
      </c>
      <c r="R394" s="68" t="s">
        <v>872</v>
      </c>
      <c r="S394" s="48" t="s">
        <v>24</v>
      </c>
      <c r="T394" s="42"/>
      <c r="U394" s="54"/>
    </row>
    <row r="395" spans="2:21" ht="20.25" customHeight="1" x14ac:dyDescent="0.15">
      <c r="B395" s="25">
        <v>2021</v>
      </c>
      <c r="C395" s="27">
        <v>2</v>
      </c>
      <c r="D395" s="27" t="s">
        <v>14</v>
      </c>
      <c r="E395" s="15" t="s">
        <v>873</v>
      </c>
      <c r="F395" s="57" t="s">
        <v>748</v>
      </c>
      <c r="G395" s="36" t="s">
        <v>37</v>
      </c>
      <c r="H395" s="58" t="s">
        <v>64</v>
      </c>
      <c r="I395" s="29">
        <v>31471000</v>
      </c>
      <c r="J395" s="56"/>
      <c r="K395" s="44"/>
      <c r="L395" s="93">
        <v>31471000</v>
      </c>
      <c r="M395" s="76"/>
      <c r="N395" s="29"/>
      <c r="O395" s="71"/>
      <c r="P395" s="75" t="s">
        <v>860</v>
      </c>
      <c r="Q395" s="47" t="s">
        <v>871</v>
      </c>
      <c r="R395" s="68" t="s">
        <v>872</v>
      </c>
      <c r="S395" s="48" t="s">
        <v>24</v>
      </c>
      <c r="T395" s="42"/>
      <c r="U395" s="54"/>
    </row>
    <row r="396" spans="2:21" ht="20.25" customHeight="1" x14ac:dyDescent="0.15">
      <c r="B396" s="25">
        <v>2021</v>
      </c>
      <c r="C396" s="27">
        <v>2</v>
      </c>
      <c r="D396" s="27" t="s">
        <v>14</v>
      </c>
      <c r="E396" s="15" t="s">
        <v>874</v>
      </c>
      <c r="F396" s="57" t="s">
        <v>748</v>
      </c>
      <c r="G396" s="36" t="s">
        <v>37</v>
      </c>
      <c r="H396" s="58" t="s">
        <v>64</v>
      </c>
      <c r="I396" s="29">
        <v>53240000</v>
      </c>
      <c r="J396" s="56"/>
      <c r="K396" s="44"/>
      <c r="L396" s="93">
        <v>53240000</v>
      </c>
      <c r="M396" s="76"/>
      <c r="N396" s="29"/>
      <c r="O396" s="71"/>
      <c r="P396" s="75" t="s">
        <v>860</v>
      </c>
      <c r="Q396" s="47" t="s">
        <v>871</v>
      </c>
      <c r="R396" s="68" t="s">
        <v>872</v>
      </c>
      <c r="S396" s="48" t="s">
        <v>24</v>
      </c>
      <c r="T396" s="42"/>
      <c r="U396" s="54"/>
    </row>
    <row r="397" spans="2:21" ht="20.25" customHeight="1" x14ac:dyDescent="0.15">
      <c r="B397" s="25">
        <v>2021</v>
      </c>
      <c r="C397" s="27">
        <v>2</v>
      </c>
      <c r="D397" s="27" t="s">
        <v>14</v>
      </c>
      <c r="E397" s="15" t="s">
        <v>5539</v>
      </c>
      <c r="F397" s="57" t="s">
        <v>748</v>
      </c>
      <c r="G397" s="36" t="s">
        <v>37</v>
      </c>
      <c r="H397" s="58" t="s">
        <v>64</v>
      </c>
      <c r="I397" s="29">
        <v>30569000</v>
      </c>
      <c r="J397" s="56"/>
      <c r="K397" s="44"/>
      <c r="L397" s="93">
        <v>30569000</v>
      </c>
      <c r="M397" s="76"/>
      <c r="N397" s="29"/>
      <c r="O397" s="71"/>
      <c r="P397" s="75" t="s">
        <v>5540</v>
      </c>
      <c r="Q397" s="47" t="s">
        <v>5541</v>
      </c>
      <c r="R397" s="68" t="s">
        <v>5542</v>
      </c>
      <c r="S397" s="48" t="s">
        <v>24</v>
      </c>
      <c r="T397" s="42"/>
      <c r="U397" s="54"/>
    </row>
    <row r="398" spans="2:21" ht="20.25" customHeight="1" x14ac:dyDescent="0.15">
      <c r="B398" s="25">
        <v>2021</v>
      </c>
      <c r="C398" s="27">
        <v>3</v>
      </c>
      <c r="D398" s="27" t="s">
        <v>15</v>
      </c>
      <c r="E398" s="15" t="s">
        <v>3798</v>
      </c>
      <c r="F398" s="57" t="s">
        <v>3757</v>
      </c>
      <c r="G398" s="36" t="s">
        <v>112</v>
      </c>
      <c r="H398" s="58" t="s">
        <v>62</v>
      </c>
      <c r="I398" s="76">
        <v>27671000000</v>
      </c>
      <c r="J398" s="29">
        <v>9411007000</v>
      </c>
      <c r="K398" s="65">
        <v>709566000</v>
      </c>
      <c r="L398" s="70">
        <v>37791573000</v>
      </c>
      <c r="M398" s="76">
        <v>10000000000</v>
      </c>
      <c r="N398" s="29">
        <v>37791573000</v>
      </c>
      <c r="O398" s="71"/>
      <c r="P398" s="75" t="s">
        <v>3799</v>
      </c>
      <c r="Q398" s="47" t="s">
        <v>3800</v>
      </c>
      <c r="R398" s="68" t="s">
        <v>3801</v>
      </c>
      <c r="S398" s="48" t="s">
        <v>41</v>
      </c>
      <c r="T398" s="42"/>
      <c r="U398" s="54"/>
    </row>
    <row r="399" spans="2:21" ht="20.25" customHeight="1" x14ac:dyDescent="0.15">
      <c r="B399" s="25">
        <v>2021</v>
      </c>
      <c r="C399" s="27">
        <v>3</v>
      </c>
      <c r="D399" s="27" t="s">
        <v>15</v>
      </c>
      <c r="E399" s="15" t="s">
        <v>258</v>
      </c>
      <c r="F399" s="57" t="s">
        <v>230</v>
      </c>
      <c r="G399" s="36" t="s">
        <v>17</v>
      </c>
      <c r="H399" s="58" t="s">
        <v>62</v>
      </c>
      <c r="I399" s="76">
        <v>8000000000</v>
      </c>
      <c r="J399" s="29">
        <v>1100000000</v>
      </c>
      <c r="K399" s="29"/>
      <c r="L399" s="70">
        <v>9100000000</v>
      </c>
      <c r="M399" s="76">
        <v>4500000000</v>
      </c>
      <c r="N399" s="29">
        <v>4500000000</v>
      </c>
      <c r="O399" s="71"/>
      <c r="P399" s="75" t="s">
        <v>235</v>
      </c>
      <c r="Q399" s="47" t="s">
        <v>236</v>
      </c>
      <c r="R399" s="68" t="s">
        <v>237</v>
      </c>
      <c r="S399" s="48" t="s">
        <v>24</v>
      </c>
      <c r="T399" s="42"/>
      <c r="U399" s="54"/>
    </row>
    <row r="400" spans="2:21" ht="20.25" customHeight="1" x14ac:dyDescent="0.15">
      <c r="B400" s="25">
        <v>2021</v>
      </c>
      <c r="C400" s="27">
        <v>3</v>
      </c>
      <c r="D400" s="27" t="s">
        <v>14</v>
      </c>
      <c r="E400" s="15" t="s">
        <v>5543</v>
      </c>
      <c r="F400" s="57" t="s">
        <v>2182</v>
      </c>
      <c r="G400" s="36" t="s">
        <v>16</v>
      </c>
      <c r="H400" s="58" t="s">
        <v>2208</v>
      </c>
      <c r="I400" s="76">
        <v>4792000000</v>
      </c>
      <c r="J400" s="29">
        <v>1855308000</v>
      </c>
      <c r="K400" s="29">
        <v>218123000</v>
      </c>
      <c r="L400" s="70">
        <f>SUM(I400:K400)</f>
        <v>6865431000</v>
      </c>
      <c r="M400" s="76">
        <f>I400+J400</f>
        <v>6647308000</v>
      </c>
      <c r="N400" s="29">
        <f>L400</f>
        <v>6865431000</v>
      </c>
      <c r="O400" s="71"/>
      <c r="P400" s="75" t="s">
        <v>2211</v>
      </c>
      <c r="Q400" s="47" t="s">
        <v>2213</v>
      </c>
      <c r="R400" s="68" t="s">
        <v>2214</v>
      </c>
      <c r="S400" s="48" t="s">
        <v>24</v>
      </c>
      <c r="T400" s="42"/>
      <c r="U400" s="54"/>
    </row>
    <row r="401" spans="2:21" ht="20.25" customHeight="1" x14ac:dyDescent="0.15">
      <c r="B401" s="25">
        <v>2021</v>
      </c>
      <c r="C401" s="27">
        <v>3</v>
      </c>
      <c r="D401" s="27" t="s">
        <v>15</v>
      </c>
      <c r="E401" s="15" t="s">
        <v>3009</v>
      </c>
      <c r="F401" s="57" t="s">
        <v>2931</v>
      </c>
      <c r="G401" s="36" t="s">
        <v>17</v>
      </c>
      <c r="H401" s="58" t="s">
        <v>63</v>
      </c>
      <c r="I401" s="76">
        <v>4644000000</v>
      </c>
      <c r="J401" s="29">
        <v>313000000</v>
      </c>
      <c r="K401" s="29">
        <v>87000000</v>
      </c>
      <c r="L401" s="70">
        <v>5044000000</v>
      </c>
      <c r="M401" s="76">
        <v>1800000000</v>
      </c>
      <c r="N401" s="29">
        <v>1863900000</v>
      </c>
      <c r="O401" s="71"/>
      <c r="P401" s="75" t="s">
        <v>3010</v>
      </c>
      <c r="Q401" s="47" t="s">
        <v>3011</v>
      </c>
      <c r="R401" s="68" t="s">
        <v>3012</v>
      </c>
      <c r="S401" s="48" t="s">
        <v>24</v>
      </c>
      <c r="T401" s="42"/>
      <c r="U401" s="54"/>
    </row>
    <row r="402" spans="2:21" ht="20.25" customHeight="1" x14ac:dyDescent="0.15">
      <c r="B402" s="25">
        <v>2021</v>
      </c>
      <c r="C402" s="27">
        <v>3</v>
      </c>
      <c r="D402" s="27" t="s">
        <v>15</v>
      </c>
      <c r="E402" s="15" t="s">
        <v>351</v>
      </c>
      <c r="F402" s="57" t="s">
        <v>339</v>
      </c>
      <c r="G402" s="36" t="s">
        <v>16</v>
      </c>
      <c r="H402" s="58" t="s">
        <v>62</v>
      </c>
      <c r="I402" s="76">
        <v>4604499000</v>
      </c>
      <c r="J402" s="29">
        <v>1829205000</v>
      </c>
      <c r="K402" s="29">
        <v>0</v>
      </c>
      <c r="L402" s="70">
        <v>6433704000</v>
      </c>
      <c r="M402" s="76" t="s">
        <v>294</v>
      </c>
      <c r="N402" s="29" t="s">
        <v>294</v>
      </c>
      <c r="O402" s="71"/>
      <c r="P402" s="75" t="s">
        <v>344</v>
      </c>
      <c r="Q402" s="47" t="s">
        <v>352</v>
      </c>
      <c r="R402" s="68" t="s">
        <v>353</v>
      </c>
      <c r="S402" s="48" t="s">
        <v>24</v>
      </c>
      <c r="T402" s="42"/>
      <c r="U402" s="54"/>
    </row>
    <row r="403" spans="2:21" ht="20.25" customHeight="1" x14ac:dyDescent="0.15">
      <c r="B403" s="25">
        <v>2021</v>
      </c>
      <c r="C403" s="27">
        <v>3</v>
      </c>
      <c r="D403" s="27" t="s">
        <v>15</v>
      </c>
      <c r="E403" s="15" t="s">
        <v>1552</v>
      </c>
      <c r="F403" s="57" t="s">
        <v>1415</v>
      </c>
      <c r="G403" s="36" t="s">
        <v>16</v>
      </c>
      <c r="H403" s="58" t="s">
        <v>63</v>
      </c>
      <c r="I403" s="76">
        <v>4536650000</v>
      </c>
      <c r="J403" s="29">
        <v>600900000</v>
      </c>
      <c r="K403" s="29">
        <v>535182000</v>
      </c>
      <c r="L403" s="70">
        <v>5672732000</v>
      </c>
      <c r="M403" s="76"/>
      <c r="N403" s="29"/>
      <c r="O403" s="71"/>
      <c r="P403" s="75" t="s">
        <v>1538</v>
      </c>
      <c r="Q403" s="47" t="s">
        <v>1553</v>
      </c>
      <c r="R403" s="68" t="s">
        <v>1554</v>
      </c>
      <c r="S403" s="48" t="s">
        <v>751</v>
      </c>
      <c r="T403" s="42"/>
      <c r="U403" s="54"/>
    </row>
    <row r="404" spans="2:21" ht="20.25" customHeight="1" x14ac:dyDescent="0.15">
      <c r="B404" s="25">
        <v>2021</v>
      </c>
      <c r="C404" s="27">
        <v>3</v>
      </c>
      <c r="D404" s="27" t="s">
        <v>14</v>
      </c>
      <c r="E404" s="15" t="s">
        <v>5544</v>
      </c>
      <c r="F404" s="57" t="s">
        <v>5001</v>
      </c>
      <c r="G404" s="36" t="s">
        <v>16</v>
      </c>
      <c r="H404" s="58" t="s">
        <v>63</v>
      </c>
      <c r="I404" s="76">
        <v>4400000000</v>
      </c>
      <c r="J404" s="29">
        <v>806000000</v>
      </c>
      <c r="K404" s="29">
        <v>20000000</v>
      </c>
      <c r="L404" s="70">
        <f>SUM(I404:K404)</f>
        <v>5226000000</v>
      </c>
      <c r="M404" s="76">
        <v>500000000</v>
      </c>
      <c r="N404" s="29">
        <v>500000000</v>
      </c>
      <c r="O404" s="71"/>
      <c r="P404" s="75" t="s">
        <v>5545</v>
      </c>
      <c r="Q404" s="47" t="s">
        <v>5546</v>
      </c>
      <c r="R404" s="68" t="s">
        <v>5547</v>
      </c>
      <c r="S404" s="48" t="s">
        <v>4998</v>
      </c>
      <c r="T404" s="42"/>
      <c r="U404" s="54"/>
    </row>
    <row r="405" spans="2:21" ht="20.25" customHeight="1" x14ac:dyDescent="0.15">
      <c r="B405" s="25">
        <v>2021</v>
      </c>
      <c r="C405" s="27">
        <v>3</v>
      </c>
      <c r="D405" s="27" t="s">
        <v>15</v>
      </c>
      <c r="E405" s="15" t="s">
        <v>354</v>
      </c>
      <c r="F405" s="57" t="s">
        <v>339</v>
      </c>
      <c r="G405" s="36" t="s">
        <v>16</v>
      </c>
      <c r="H405" s="58" t="s">
        <v>62</v>
      </c>
      <c r="I405" s="76">
        <v>4293895000</v>
      </c>
      <c r="J405" s="29">
        <v>2803785000</v>
      </c>
      <c r="K405" s="29">
        <v>0</v>
      </c>
      <c r="L405" s="70">
        <v>7097680000</v>
      </c>
      <c r="M405" s="76" t="s">
        <v>294</v>
      </c>
      <c r="N405" s="29" t="s">
        <v>294</v>
      </c>
      <c r="O405" s="71"/>
      <c r="P405" s="75" t="s">
        <v>344</v>
      </c>
      <c r="Q405" s="47" t="s">
        <v>352</v>
      </c>
      <c r="R405" s="68" t="s">
        <v>353</v>
      </c>
      <c r="S405" s="48" t="s">
        <v>24</v>
      </c>
      <c r="T405" s="42"/>
      <c r="U405" s="54"/>
    </row>
    <row r="406" spans="2:21" ht="20.25" customHeight="1" x14ac:dyDescent="0.15">
      <c r="B406" s="25">
        <v>2021</v>
      </c>
      <c r="C406" s="27">
        <v>3</v>
      </c>
      <c r="D406" s="27" t="s">
        <v>15</v>
      </c>
      <c r="E406" s="15" t="s">
        <v>1441</v>
      </c>
      <c r="F406" s="57" t="s">
        <v>1415</v>
      </c>
      <c r="G406" s="36" t="s">
        <v>17</v>
      </c>
      <c r="H406" s="58" t="s">
        <v>63</v>
      </c>
      <c r="I406" s="76">
        <v>3637000000</v>
      </c>
      <c r="J406" s="29">
        <v>831000000</v>
      </c>
      <c r="K406" s="29"/>
      <c r="L406" s="70">
        <v>4468000000</v>
      </c>
      <c r="M406" s="76">
        <v>4468000000</v>
      </c>
      <c r="N406" s="29">
        <v>3128000000</v>
      </c>
      <c r="O406" s="71"/>
      <c r="P406" s="75" t="s">
        <v>1435</v>
      </c>
      <c r="Q406" s="47" t="s">
        <v>1442</v>
      </c>
      <c r="R406" s="68" t="s">
        <v>1443</v>
      </c>
      <c r="S406" s="48" t="s">
        <v>24</v>
      </c>
      <c r="T406" s="42"/>
      <c r="U406" s="54"/>
    </row>
    <row r="407" spans="2:21" ht="20.25" customHeight="1" x14ac:dyDescent="0.15">
      <c r="B407" s="25">
        <v>2021</v>
      </c>
      <c r="C407" s="27">
        <v>3</v>
      </c>
      <c r="D407" s="27" t="s">
        <v>14</v>
      </c>
      <c r="E407" s="15" t="s">
        <v>2216</v>
      </c>
      <c r="F407" s="57" t="s">
        <v>2182</v>
      </c>
      <c r="G407" s="36" t="s">
        <v>16</v>
      </c>
      <c r="H407" s="58" t="s">
        <v>2208</v>
      </c>
      <c r="I407" s="76">
        <v>3530000000</v>
      </c>
      <c r="J407" s="29">
        <v>1900000000</v>
      </c>
      <c r="K407" s="29"/>
      <c r="L407" s="70">
        <v>5430000000</v>
      </c>
      <c r="M407" s="76">
        <v>5430000000</v>
      </c>
      <c r="N407" s="29">
        <v>5430000000</v>
      </c>
      <c r="O407" s="71"/>
      <c r="P407" s="75" t="s">
        <v>2209</v>
      </c>
      <c r="Q407" s="47" t="s">
        <v>2217</v>
      </c>
      <c r="R407" s="68" t="s">
        <v>2218</v>
      </c>
      <c r="S407" s="48" t="s">
        <v>24</v>
      </c>
      <c r="T407" s="42"/>
      <c r="U407" s="54"/>
    </row>
    <row r="408" spans="2:21" ht="20.25" customHeight="1" x14ac:dyDescent="0.15">
      <c r="B408" s="25">
        <v>2021</v>
      </c>
      <c r="C408" s="27">
        <v>3</v>
      </c>
      <c r="D408" s="27" t="s">
        <v>15</v>
      </c>
      <c r="E408" s="15" t="s">
        <v>2190</v>
      </c>
      <c r="F408" s="57" t="s">
        <v>2182</v>
      </c>
      <c r="G408" s="36" t="s">
        <v>112</v>
      </c>
      <c r="H408" s="58" t="s">
        <v>63</v>
      </c>
      <c r="I408" s="76">
        <v>3510000000</v>
      </c>
      <c r="J408" s="29">
        <v>1755000000</v>
      </c>
      <c r="K408" s="29">
        <v>0</v>
      </c>
      <c r="L408" s="70">
        <f>SUM(I408:K408)</f>
        <v>5265000000</v>
      </c>
      <c r="M408" s="76">
        <v>1600000000</v>
      </c>
      <c r="N408" s="29">
        <v>3685500000</v>
      </c>
      <c r="O408" s="71"/>
      <c r="P408" s="75" t="s">
        <v>2187</v>
      </c>
      <c r="Q408" s="47" t="s">
        <v>2191</v>
      </c>
      <c r="R408" s="68" t="s">
        <v>2192</v>
      </c>
      <c r="S408" s="48" t="s">
        <v>24</v>
      </c>
      <c r="T408" s="42"/>
      <c r="U408" s="54"/>
    </row>
    <row r="409" spans="2:21" ht="20.25" customHeight="1" x14ac:dyDescent="0.15">
      <c r="B409" s="25">
        <v>2021</v>
      </c>
      <c r="C409" s="27">
        <v>3</v>
      </c>
      <c r="D409" s="27" t="s">
        <v>15</v>
      </c>
      <c r="E409" s="15" t="s">
        <v>5548</v>
      </c>
      <c r="F409" s="57" t="s">
        <v>1415</v>
      </c>
      <c r="G409" s="36" t="s">
        <v>16</v>
      </c>
      <c r="H409" s="58" t="s">
        <v>63</v>
      </c>
      <c r="I409" s="76">
        <v>3422232000</v>
      </c>
      <c r="J409" s="29">
        <v>593211000</v>
      </c>
      <c r="K409" s="29">
        <v>145553000</v>
      </c>
      <c r="L409" s="70">
        <v>4160996000</v>
      </c>
      <c r="M409" s="76"/>
      <c r="N409" s="29"/>
      <c r="O409" s="71"/>
      <c r="P409" s="75" t="s">
        <v>5480</v>
      </c>
      <c r="Q409" s="47" t="s">
        <v>5549</v>
      </c>
      <c r="R409" s="68" t="s">
        <v>5550</v>
      </c>
      <c r="S409" s="48" t="s">
        <v>751</v>
      </c>
      <c r="T409" s="42"/>
      <c r="U409" s="54"/>
    </row>
    <row r="410" spans="2:21" ht="20.25" customHeight="1" x14ac:dyDescent="0.15">
      <c r="B410" s="25">
        <v>2021</v>
      </c>
      <c r="C410" s="27">
        <v>3</v>
      </c>
      <c r="D410" s="27" t="s">
        <v>14</v>
      </c>
      <c r="E410" s="15" t="s">
        <v>3839</v>
      </c>
      <c r="F410" s="57" t="s">
        <v>3757</v>
      </c>
      <c r="G410" s="36" t="s">
        <v>16</v>
      </c>
      <c r="H410" s="58" t="s">
        <v>62</v>
      </c>
      <c r="I410" s="76">
        <v>3304939000</v>
      </c>
      <c r="J410" s="29">
        <v>2351677000</v>
      </c>
      <c r="K410" s="29">
        <v>141270000</v>
      </c>
      <c r="L410" s="70">
        <v>5797886000</v>
      </c>
      <c r="M410" s="76">
        <v>600000000</v>
      </c>
      <c r="N410" s="29">
        <v>1000000000</v>
      </c>
      <c r="O410" s="71"/>
      <c r="P410" s="75" t="s">
        <v>3840</v>
      </c>
      <c r="Q410" s="47" t="s">
        <v>3841</v>
      </c>
      <c r="R410" s="68" t="s">
        <v>3842</v>
      </c>
      <c r="S410" s="48" t="s">
        <v>24</v>
      </c>
      <c r="T410" s="42"/>
      <c r="U410" s="54"/>
    </row>
    <row r="411" spans="2:21" ht="20.25" customHeight="1" x14ac:dyDescent="0.15">
      <c r="B411" s="25">
        <v>2021</v>
      </c>
      <c r="C411" s="27">
        <v>3</v>
      </c>
      <c r="D411" s="27" t="s">
        <v>14</v>
      </c>
      <c r="E411" s="15" t="s">
        <v>359</v>
      </c>
      <c r="F411" s="57" t="s">
        <v>339</v>
      </c>
      <c r="G411" s="36" t="s">
        <v>16</v>
      </c>
      <c r="H411" s="58" t="s">
        <v>62</v>
      </c>
      <c r="I411" s="76">
        <v>3296000000</v>
      </c>
      <c r="J411" s="29">
        <v>545000000</v>
      </c>
      <c r="K411" s="29"/>
      <c r="L411" s="70">
        <v>3841000000</v>
      </c>
      <c r="M411" s="76">
        <v>670000000</v>
      </c>
      <c r="N411" s="29">
        <v>335000000</v>
      </c>
      <c r="O411" s="71"/>
      <c r="P411" s="75" t="s">
        <v>340</v>
      </c>
      <c r="Q411" s="47" t="s">
        <v>341</v>
      </c>
      <c r="R411" s="68" t="s">
        <v>342</v>
      </c>
      <c r="S411" s="48" t="s">
        <v>24</v>
      </c>
      <c r="T411" s="42"/>
      <c r="U411" s="54"/>
    </row>
    <row r="412" spans="2:21" ht="20.25" customHeight="1" x14ac:dyDescent="0.15">
      <c r="B412" s="25">
        <v>2021</v>
      </c>
      <c r="C412" s="27">
        <v>3</v>
      </c>
      <c r="D412" s="27" t="s">
        <v>14</v>
      </c>
      <c r="E412" s="15" t="s">
        <v>5551</v>
      </c>
      <c r="F412" s="57" t="s">
        <v>748</v>
      </c>
      <c r="G412" s="36" t="s">
        <v>112</v>
      </c>
      <c r="H412" s="58" t="s">
        <v>63</v>
      </c>
      <c r="I412" s="76">
        <v>2945342000</v>
      </c>
      <c r="J412" s="29">
        <v>574385000</v>
      </c>
      <c r="K412" s="29">
        <v>0</v>
      </c>
      <c r="L412" s="70">
        <v>3519727000</v>
      </c>
      <c r="M412" s="76">
        <v>1472671000</v>
      </c>
      <c r="N412" s="29">
        <v>0</v>
      </c>
      <c r="O412" s="71"/>
      <c r="P412" s="75" t="s">
        <v>941</v>
      </c>
      <c r="Q412" s="47" t="s">
        <v>944</v>
      </c>
      <c r="R412" s="68" t="s">
        <v>945</v>
      </c>
      <c r="S412" s="48" t="s">
        <v>24</v>
      </c>
      <c r="T412" s="42"/>
      <c r="U412" s="54"/>
    </row>
    <row r="413" spans="2:21" ht="20.25" customHeight="1" x14ac:dyDescent="0.15">
      <c r="B413" s="25">
        <v>2021</v>
      </c>
      <c r="C413" s="27">
        <v>3</v>
      </c>
      <c r="D413" s="27" t="s">
        <v>14</v>
      </c>
      <c r="E413" s="15" t="s">
        <v>802</v>
      </c>
      <c r="F413" s="57" t="s">
        <v>748</v>
      </c>
      <c r="G413" s="36" t="s">
        <v>112</v>
      </c>
      <c r="H413" s="58" t="s">
        <v>62</v>
      </c>
      <c r="I413" s="76">
        <v>2909654000</v>
      </c>
      <c r="J413" s="29">
        <v>892700000</v>
      </c>
      <c r="K413" s="29"/>
      <c r="L413" s="70">
        <v>3802354000</v>
      </c>
      <c r="M413" s="76">
        <v>1500000000</v>
      </c>
      <c r="N413" s="29">
        <v>2036757799.9999998</v>
      </c>
      <c r="O413" s="71"/>
      <c r="P413" s="75" t="s">
        <v>791</v>
      </c>
      <c r="Q413" s="47" t="s">
        <v>803</v>
      </c>
      <c r="R413" s="68" t="s">
        <v>804</v>
      </c>
      <c r="S413" s="48" t="s">
        <v>24</v>
      </c>
      <c r="T413" s="42"/>
      <c r="U413" s="54"/>
    </row>
    <row r="414" spans="2:21" ht="20.25" customHeight="1" x14ac:dyDescent="0.15">
      <c r="B414" s="25">
        <v>2021</v>
      </c>
      <c r="C414" s="27">
        <v>3</v>
      </c>
      <c r="D414" s="27" t="s">
        <v>14</v>
      </c>
      <c r="E414" s="15" t="s">
        <v>805</v>
      </c>
      <c r="F414" s="57" t="s">
        <v>748</v>
      </c>
      <c r="G414" s="36" t="s">
        <v>112</v>
      </c>
      <c r="H414" s="58" t="s">
        <v>62</v>
      </c>
      <c r="I414" s="76">
        <v>2891152000</v>
      </c>
      <c r="J414" s="29">
        <v>1239678000</v>
      </c>
      <c r="K414" s="29"/>
      <c r="L414" s="70">
        <v>4130830000</v>
      </c>
      <c r="M414" s="76">
        <v>1500000000</v>
      </c>
      <c r="N414" s="29">
        <v>2023806399.9999998</v>
      </c>
      <c r="O414" s="71"/>
      <c r="P414" s="75" t="s">
        <v>791</v>
      </c>
      <c r="Q414" s="47" t="s">
        <v>803</v>
      </c>
      <c r="R414" s="68" t="s">
        <v>804</v>
      </c>
      <c r="S414" s="48" t="s">
        <v>24</v>
      </c>
      <c r="T414" s="42"/>
      <c r="U414" s="54"/>
    </row>
    <row r="415" spans="2:21" ht="20.25" customHeight="1" x14ac:dyDescent="0.15">
      <c r="B415" s="25">
        <v>2021</v>
      </c>
      <c r="C415" s="27">
        <v>3</v>
      </c>
      <c r="D415" s="27" t="s">
        <v>14</v>
      </c>
      <c r="E415" s="15" t="s">
        <v>3100</v>
      </c>
      <c r="F415" s="57" t="s">
        <v>2931</v>
      </c>
      <c r="G415" s="36" t="s">
        <v>112</v>
      </c>
      <c r="H415" s="58" t="s">
        <v>63</v>
      </c>
      <c r="I415" s="76">
        <v>2795363000</v>
      </c>
      <c r="J415" s="29">
        <v>1581012000</v>
      </c>
      <c r="K415" s="29">
        <v>0</v>
      </c>
      <c r="L415" s="70">
        <v>4376375000</v>
      </c>
      <c r="M415" s="76">
        <v>1176080000</v>
      </c>
      <c r="N415" s="29">
        <v>3063462500</v>
      </c>
      <c r="O415" s="71"/>
      <c r="P415" s="75" t="s">
        <v>3090</v>
      </c>
      <c r="Q415" s="47" t="s">
        <v>3101</v>
      </c>
      <c r="R415" s="68" t="s">
        <v>3102</v>
      </c>
      <c r="S415" s="48" t="s">
        <v>24</v>
      </c>
      <c r="T415" s="42"/>
      <c r="U415" s="54"/>
    </row>
    <row r="416" spans="2:21" ht="20.25" customHeight="1" x14ac:dyDescent="0.15">
      <c r="B416" s="25">
        <v>2021</v>
      </c>
      <c r="C416" s="27">
        <v>3</v>
      </c>
      <c r="D416" s="27" t="s">
        <v>15</v>
      </c>
      <c r="E416" s="15" t="s">
        <v>5552</v>
      </c>
      <c r="F416" s="57" t="s">
        <v>748</v>
      </c>
      <c r="G416" s="36" t="s">
        <v>37</v>
      </c>
      <c r="H416" s="58" t="s">
        <v>62</v>
      </c>
      <c r="I416" s="76">
        <v>2766420000</v>
      </c>
      <c r="J416" s="29" t="s">
        <v>749</v>
      </c>
      <c r="K416" s="29" t="s">
        <v>750</v>
      </c>
      <c r="L416" s="70">
        <v>2766420000</v>
      </c>
      <c r="M416" s="76">
        <v>1561825000</v>
      </c>
      <c r="N416" s="29">
        <v>1561825000</v>
      </c>
      <c r="O416" s="71"/>
      <c r="P416" s="75" t="s">
        <v>5553</v>
      </c>
      <c r="Q416" s="47" t="s">
        <v>5554</v>
      </c>
      <c r="R416" s="68" t="s">
        <v>5555</v>
      </c>
      <c r="S416" s="48" t="s">
        <v>4998</v>
      </c>
      <c r="T416" s="42"/>
      <c r="U416" s="54"/>
    </row>
    <row r="417" spans="2:21" ht="20.25" customHeight="1" x14ac:dyDescent="0.15">
      <c r="B417" s="25">
        <v>2021</v>
      </c>
      <c r="C417" s="27">
        <v>3</v>
      </c>
      <c r="D417" s="27" t="s">
        <v>15</v>
      </c>
      <c r="E417" s="15" t="s">
        <v>892</v>
      </c>
      <c r="F417" s="57" t="s">
        <v>748</v>
      </c>
      <c r="G417" s="36" t="s">
        <v>112</v>
      </c>
      <c r="H417" s="58" t="s">
        <v>62</v>
      </c>
      <c r="I417" s="76">
        <v>2705496000</v>
      </c>
      <c r="J417" s="29">
        <v>788000000</v>
      </c>
      <c r="K417" s="29">
        <v>0</v>
      </c>
      <c r="L417" s="70">
        <v>3493496000</v>
      </c>
      <c r="M417" s="76">
        <v>150000000</v>
      </c>
      <c r="N417" s="29">
        <v>105000000</v>
      </c>
      <c r="O417" s="71"/>
      <c r="P417" s="75" t="s">
        <v>885</v>
      </c>
      <c r="Q417" s="47" t="s">
        <v>886</v>
      </c>
      <c r="R417" s="68" t="s">
        <v>893</v>
      </c>
      <c r="S417" s="48" t="s">
        <v>24</v>
      </c>
      <c r="T417" s="42"/>
      <c r="U417" s="54"/>
    </row>
    <row r="418" spans="2:21" ht="20.25" customHeight="1" x14ac:dyDescent="0.15">
      <c r="B418" s="25">
        <v>2021</v>
      </c>
      <c r="C418" s="27">
        <v>3</v>
      </c>
      <c r="D418" s="27" t="s">
        <v>14</v>
      </c>
      <c r="E418" s="15" t="s">
        <v>5010</v>
      </c>
      <c r="F418" s="57" t="s">
        <v>5001</v>
      </c>
      <c r="G418" s="36" t="s">
        <v>16</v>
      </c>
      <c r="H418" s="58" t="s">
        <v>5011</v>
      </c>
      <c r="I418" s="76">
        <v>2700000000</v>
      </c>
      <c r="J418" s="29">
        <v>590000000</v>
      </c>
      <c r="K418" s="29"/>
      <c r="L418" s="70">
        <f>SUM(I418:K418)</f>
        <v>3290000000</v>
      </c>
      <c r="M418" s="76">
        <v>550000000</v>
      </c>
      <c r="N418" s="29">
        <v>650000000</v>
      </c>
      <c r="O418" s="71"/>
      <c r="P418" s="75" t="s">
        <v>5002</v>
      </c>
      <c r="Q418" s="47" t="s">
        <v>5012</v>
      </c>
      <c r="R418" s="68" t="s">
        <v>5013</v>
      </c>
      <c r="S418" s="48" t="s">
        <v>4998</v>
      </c>
      <c r="T418" s="42"/>
      <c r="U418" s="54"/>
    </row>
    <row r="419" spans="2:21" ht="20.25" customHeight="1" x14ac:dyDescent="0.15">
      <c r="B419" s="25">
        <v>2021</v>
      </c>
      <c r="C419" s="27">
        <v>3</v>
      </c>
      <c r="D419" s="27" t="s">
        <v>14</v>
      </c>
      <c r="E419" s="15" t="s">
        <v>176</v>
      </c>
      <c r="F419" s="57" t="s">
        <v>43</v>
      </c>
      <c r="G419" s="36" t="s">
        <v>16</v>
      </c>
      <c r="H419" s="58" t="s">
        <v>63</v>
      </c>
      <c r="I419" s="76">
        <v>2512246000</v>
      </c>
      <c r="J419" s="29">
        <v>528143400</v>
      </c>
      <c r="K419" s="29"/>
      <c r="L419" s="70">
        <v>3040389400</v>
      </c>
      <c r="M419" s="76">
        <v>1500000000</v>
      </c>
      <c r="N419" s="29">
        <v>1050000000</v>
      </c>
      <c r="O419" s="71"/>
      <c r="P419" s="75" t="s">
        <v>177</v>
      </c>
      <c r="Q419" s="47" t="s">
        <v>178</v>
      </c>
      <c r="R419" s="68" t="s">
        <v>179</v>
      </c>
      <c r="S419" s="48" t="s">
        <v>24</v>
      </c>
      <c r="T419" s="42"/>
      <c r="U419" s="54"/>
    </row>
    <row r="420" spans="2:21" ht="20.25" customHeight="1" x14ac:dyDescent="0.15">
      <c r="B420" s="25">
        <v>2021</v>
      </c>
      <c r="C420" s="27">
        <v>3</v>
      </c>
      <c r="D420" s="27" t="s">
        <v>14</v>
      </c>
      <c r="E420" s="15" t="s">
        <v>839</v>
      </c>
      <c r="F420" s="57" t="s">
        <v>748</v>
      </c>
      <c r="G420" s="36" t="s">
        <v>112</v>
      </c>
      <c r="H420" s="58" t="s">
        <v>62</v>
      </c>
      <c r="I420" s="76">
        <v>2500000000</v>
      </c>
      <c r="J420" s="29">
        <v>2500000000</v>
      </c>
      <c r="K420" s="29"/>
      <c r="L420" s="70">
        <v>6000000000</v>
      </c>
      <c r="M420" s="76">
        <v>1000000000</v>
      </c>
      <c r="N420" s="29">
        <v>1000000000</v>
      </c>
      <c r="O420" s="71"/>
      <c r="P420" s="75" t="s">
        <v>834</v>
      </c>
      <c r="Q420" s="47" t="s">
        <v>835</v>
      </c>
      <c r="R420" s="68" t="s">
        <v>836</v>
      </c>
      <c r="S420" s="48" t="s">
        <v>24</v>
      </c>
      <c r="T420" s="42"/>
      <c r="U420" s="54"/>
    </row>
    <row r="421" spans="2:21" ht="20.25" customHeight="1" x14ac:dyDescent="0.15">
      <c r="B421" s="25">
        <v>2021</v>
      </c>
      <c r="C421" s="27">
        <v>3</v>
      </c>
      <c r="D421" s="27" t="s">
        <v>14</v>
      </c>
      <c r="E421" s="15" t="s">
        <v>5556</v>
      </c>
      <c r="F421" s="57" t="s">
        <v>800</v>
      </c>
      <c r="G421" s="36" t="s">
        <v>17</v>
      </c>
      <c r="H421" s="58" t="s">
        <v>63</v>
      </c>
      <c r="I421" s="76">
        <v>2466302000</v>
      </c>
      <c r="J421" s="29">
        <v>443500080</v>
      </c>
      <c r="K421" s="29">
        <v>0</v>
      </c>
      <c r="L421" s="70">
        <v>2909802080</v>
      </c>
      <c r="M421" s="76">
        <v>1500000000</v>
      </c>
      <c r="N421" s="29">
        <v>1049999999.9999999</v>
      </c>
      <c r="O421" s="71"/>
      <c r="P421" s="75" t="s">
        <v>5557</v>
      </c>
      <c r="Q421" s="47" t="s">
        <v>5558</v>
      </c>
      <c r="R421" s="68" t="s">
        <v>5559</v>
      </c>
      <c r="S421" s="48" t="s">
        <v>24</v>
      </c>
      <c r="T421" s="42"/>
      <c r="U421" s="54"/>
    </row>
    <row r="422" spans="2:21" ht="20.25" customHeight="1" x14ac:dyDescent="0.15">
      <c r="B422" s="25">
        <v>2021</v>
      </c>
      <c r="C422" s="27">
        <v>3</v>
      </c>
      <c r="D422" s="27" t="s">
        <v>15</v>
      </c>
      <c r="E422" s="15" t="s">
        <v>1535</v>
      </c>
      <c r="F422" s="57" t="s">
        <v>1415</v>
      </c>
      <c r="G422" s="36" t="s">
        <v>16</v>
      </c>
      <c r="H422" s="58" t="s">
        <v>63</v>
      </c>
      <c r="I422" s="76">
        <v>2346069000</v>
      </c>
      <c r="J422" s="29">
        <v>949829000</v>
      </c>
      <c r="K422" s="29"/>
      <c r="L422" s="70">
        <v>3295898000</v>
      </c>
      <c r="M422" s="76"/>
      <c r="N422" s="29"/>
      <c r="O422" s="71"/>
      <c r="P422" s="75" t="s">
        <v>1530</v>
      </c>
      <c r="Q422" s="47" t="s">
        <v>1531</v>
      </c>
      <c r="R422" s="68" t="s">
        <v>1532</v>
      </c>
      <c r="S422" s="48" t="s">
        <v>24</v>
      </c>
      <c r="T422" s="42"/>
      <c r="U422" s="54"/>
    </row>
    <row r="423" spans="2:21" ht="20.25" customHeight="1" x14ac:dyDescent="0.15">
      <c r="B423" s="25">
        <v>2021</v>
      </c>
      <c r="C423" s="27">
        <v>3</v>
      </c>
      <c r="D423" s="27" t="s">
        <v>14</v>
      </c>
      <c r="E423" s="15" t="s">
        <v>3913</v>
      </c>
      <c r="F423" s="57" t="s">
        <v>3757</v>
      </c>
      <c r="G423" s="36" t="s">
        <v>17</v>
      </c>
      <c r="H423" s="58" t="s">
        <v>63</v>
      </c>
      <c r="I423" s="76">
        <v>2200000000</v>
      </c>
      <c r="J423" s="29">
        <v>240000000</v>
      </c>
      <c r="K423" s="29">
        <v>0</v>
      </c>
      <c r="L423" s="70">
        <v>2440000000</v>
      </c>
      <c r="M423" s="76">
        <v>2200000000</v>
      </c>
      <c r="N423" s="29">
        <v>1540000000</v>
      </c>
      <c r="O423" s="71"/>
      <c r="P423" s="75" t="s">
        <v>3910</v>
      </c>
      <c r="Q423" s="47" t="s">
        <v>3911</v>
      </c>
      <c r="R423" s="68" t="s">
        <v>3912</v>
      </c>
      <c r="S423" s="48" t="s">
        <v>24</v>
      </c>
      <c r="T423" s="42"/>
      <c r="U423" s="54"/>
    </row>
    <row r="424" spans="2:21" ht="20.25" customHeight="1" x14ac:dyDescent="0.15">
      <c r="B424" s="25">
        <v>2021</v>
      </c>
      <c r="C424" s="27">
        <v>3</v>
      </c>
      <c r="D424" s="27" t="s">
        <v>14</v>
      </c>
      <c r="E424" s="15" t="s">
        <v>5560</v>
      </c>
      <c r="F424" s="57" t="s">
        <v>748</v>
      </c>
      <c r="G424" s="36" t="s">
        <v>112</v>
      </c>
      <c r="H424" s="58" t="s">
        <v>62</v>
      </c>
      <c r="I424" s="76">
        <f>773000000+90000000+412000000+480000000+341000000</f>
        <v>2096000000</v>
      </c>
      <c r="J424" s="29">
        <v>230000000</v>
      </c>
      <c r="K424" s="29"/>
      <c r="L424" s="70">
        <f>SUM(I424:K424)</f>
        <v>2326000000</v>
      </c>
      <c r="M424" s="76">
        <v>1500000000</v>
      </c>
      <c r="N424" s="29">
        <f>SUM(K424:M424)</f>
        <v>3826000000</v>
      </c>
      <c r="O424" s="71"/>
      <c r="P424" s="75" t="s">
        <v>5031</v>
      </c>
      <c r="Q424" s="47" t="s">
        <v>5032</v>
      </c>
      <c r="R424" s="68" t="s">
        <v>5033</v>
      </c>
      <c r="S424" s="48" t="s">
        <v>24</v>
      </c>
      <c r="T424" s="42"/>
      <c r="U424" s="54"/>
    </row>
    <row r="425" spans="2:21" ht="20.25" customHeight="1" x14ac:dyDescent="0.15">
      <c r="B425" s="25">
        <v>2021</v>
      </c>
      <c r="C425" s="27">
        <v>3</v>
      </c>
      <c r="D425" s="27" t="s">
        <v>15</v>
      </c>
      <c r="E425" s="15" t="s">
        <v>1555</v>
      </c>
      <c r="F425" s="57" t="s">
        <v>1415</v>
      </c>
      <c r="G425" s="36" t="s">
        <v>16</v>
      </c>
      <c r="H425" s="58" t="s">
        <v>62</v>
      </c>
      <c r="I425" s="76">
        <v>2000000000</v>
      </c>
      <c r="J425" s="29"/>
      <c r="K425" s="29"/>
      <c r="L425" s="70">
        <v>2000000000</v>
      </c>
      <c r="M425" s="76"/>
      <c r="N425" s="29"/>
      <c r="O425" s="71"/>
      <c r="P425" s="75" t="s">
        <v>1556</v>
      </c>
      <c r="Q425" s="47" t="s">
        <v>1557</v>
      </c>
      <c r="R425" s="68" t="s">
        <v>1558</v>
      </c>
      <c r="S425" s="48" t="s">
        <v>24</v>
      </c>
      <c r="T425" s="42"/>
      <c r="U425" s="54" t="s">
        <v>94</v>
      </c>
    </row>
    <row r="426" spans="2:21" ht="20.25" customHeight="1" x14ac:dyDescent="0.15">
      <c r="B426" s="25">
        <v>2021</v>
      </c>
      <c r="C426" s="27">
        <v>3</v>
      </c>
      <c r="D426" s="27" t="s">
        <v>14</v>
      </c>
      <c r="E426" s="15" t="s">
        <v>3027</v>
      </c>
      <c r="F426" s="57" t="s">
        <v>2931</v>
      </c>
      <c r="G426" s="36" t="s">
        <v>16</v>
      </c>
      <c r="H426" s="58" t="s">
        <v>63</v>
      </c>
      <c r="I426" s="76">
        <v>2000000000</v>
      </c>
      <c r="J426" s="29">
        <v>500000000</v>
      </c>
      <c r="K426" s="29">
        <v>0</v>
      </c>
      <c r="L426" s="70">
        <v>2500000000</v>
      </c>
      <c r="M426" s="76">
        <v>2000000000</v>
      </c>
      <c r="N426" s="29">
        <v>2000000000</v>
      </c>
      <c r="O426" s="71">
        <v>0</v>
      </c>
      <c r="P426" s="75" t="s">
        <v>3028</v>
      </c>
      <c r="Q426" s="47" t="s">
        <v>3029</v>
      </c>
      <c r="R426" s="68" t="s">
        <v>3030</v>
      </c>
      <c r="S426" s="48" t="s">
        <v>24</v>
      </c>
      <c r="T426" s="42"/>
      <c r="U426" s="54"/>
    </row>
    <row r="427" spans="2:21" ht="20.25" customHeight="1" x14ac:dyDescent="0.15">
      <c r="B427" s="25">
        <v>2021</v>
      </c>
      <c r="C427" s="27">
        <v>3</v>
      </c>
      <c r="D427" s="27" t="s">
        <v>14</v>
      </c>
      <c r="E427" s="15" t="s">
        <v>3965</v>
      </c>
      <c r="F427" s="57" t="s">
        <v>3757</v>
      </c>
      <c r="G427" s="36" t="s">
        <v>16</v>
      </c>
      <c r="H427" s="58" t="s">
        <v>63</v>
      </c>
      <c r="I427" s="76">
        <v>1830000000</v>
      </c>
      <c r="J427" s="29">
        <v>1129000000</v>
      </c>
      <c r="K427" s="29">
        <v>0</v>
      </c>
      <c r="L427" s="70">
        <v>2959000000</v>
      </c>
      <c r="M427" s="76">
        <v>1000000000</v>
      </c>
      <c r="N427" s="29">
        <v>1000000000</v>
      </c>
      <c r="O427" s="71"/>
      <c r="P427" s="75" t="s">
        <v>3950</v>
      </c>
      <c r="Q427" s="47" t="s">
        <v>3966</v>
      </c>
      <c r="R427" s="68" t="s">
        <v>3967</v>
      </c>
      <c r="S427" s="48" t="s">
        <v>24</v>
      </c>
      <c r="T427" s="42"/>
      <c r="U427" s="54"/>
    </row>
    <row r="428" spans="2:21" ht="20.25" customHeight="1" x14ac:dyDescent="0.15">
      <c r="B428" s="25">
        <v>2021</v>
      </c>
      <c r="C428" s="27">
        <v>3</v>
      </c>
      <c r="D428" s="27" t="s">
        <v>14</v>
      </c>
      <c r="E428" s="15" t="s">
        <v>5561</v>
      </c>
      <c r="F428" s="57" t="s">
        <v>800</v>
      </c>
      <c r="G428" s="36" t="s">
        <v>17</v>
      </c>
      <c r="H428" s="58" t="s">
        <v>63</v>
      </c>
      <c r="I428" s="76">
        <v>1700000000</v>
      </c>
      <c r="J428" s="29">
        <v>300000000</v>
      </c>
      <c r="K428" s="29">
        <v>0</v>
      </c>
      <c r="L428" s="70">
        <v>2000000000</v>
      </c>
      <c r="M428" s="76">
        <v>1000000000</v>
      </c>
      <c r="N428" s="29">
        <v>1400000000</v>
      </c>
      <c r="O428" s="71" t="s">
        <v>4375</v>
      </c>
      <c r="P428" s="75" t="s">
        <v>5562</v>
      </c>
      <c r="Q428" s="47" t="s">
        <v>5563</v>
      </c>
      <c r="R428" s="68" t="s">
        <v>5564</v>
      </c>
      <c r="S428" s="48" t="s">
        <v>24</v>
      </c>
      <c r="T428" s="42"/>
      <c r="U428" s="54"/>
    </row>
    <row r="429" spans="2:21" ht="20.25" customHeight="1" x14ac:dyDescent="0.15">
      <c r="B429" s="25">
        <v>2021</v>
      </c>
      <c r="C429" s="27">
        <v>3</v>
      </c>
      <c r="D429" s="27" t="s">
        <v>14</v>
      </c>
      <c r="E429" s="15" t="s">
        <v>1584</v>
      </c>
      <c r="F429" s="57" t="s">
        <v>1415</v>
      </c>
      <c r="G429" s="36" t="s">
        <v>112</v>
      </c>
      <c r="H429" s="58" t="s">
        <v>63</v>
      </c>
      <c r="I429" s="76">
        <v>1554751000</v>
      </c>
      <c r="J429" s="29">
        <v>1253392000</v>
      </c>
      <c r="K429" s="29">
        <v>28186000</v>
      </c>
      <c r="L429" s="70">
        <v>2836329000</v>
      </c>
      <c r="M429" s="76">
        <v>500000000</v>
      </c>
      <c r="N429" s="29"/>
      <c r="O429" s="71"/>
      <c r="P429" s="75" t="s">
        <v>1585</v>
      </c>
      <c r="Q429" s="47" t="s">
        <v>1586</v>
      </c>
      <c r="R429" s="68" t="s">
        <v>1587</v>
      </c>
      <c r="S429" s="48" t="s">
        <v>24</v>
      </c>
      <c r="T429" s="42"/>
      <c r="U429" s="54"/>
    </row>
    <row r="430" spans="2:21" ht="20.25" customHeight="1" x14ac:dyDescent="0.15">
      <c r="B430" s="25">
        <v>2021</v>
      </c>
      <c r="C430" s="27">
        <v>3</v>
      </c>
      <c r="D430" s="27" t="s">
        <v>14</v>
      </c>
      <c r="E430" s="15" t="s">
        <v>4382</v>
      </c>
      <c r="F430" s="57" t="s">
        <v>800</v>
      </c>
      <c r="G430" s="36" t="s">
        <v>37</v>
      </c>
      <c r="H430" s="58" t="s">
        <v>63</v>
      </c>
      <c r="I430" s="76">
        <v>1523917000</v>
      </c>
      <c r="J430" s="29">
        <v>792358000</v>
      </c>
      <c r="K430" s="29"/>
      <c r="L430" s="70">
        <v>2316275000</v>
      </c>
      <c r="M430" s="76">
        <v>167630000</v>
      </c>
      <c r="N430" s="29">
        <v>1523917000</v>
      </c>
      <c r="O430" s="71"/>
      <c r="P430" s="75" t="s">
        <v>4379</v>
      </c>
      <c r="Q430" s="47" t="s">
        <v>4383</v>
      </c>
      <c r="R430" s="68" t="s">
        <v>4384</v>
      </c>
      <c r="S430" s="48" t="s">
        <v>24</v>
      </c>
      <c r="T430" s="42"/>
      <c r="U430" s="54"/>
    </row>
    <row r="431" spans="2:21" ht="20.25" customHeight="1" x14ac:dyDescent="0.15">
      <c r="B431" s="25">
        <v>2021</v>
      </c>
      <c r="C431" s="27">
        <v>3</v>
      </c>
      <c r="D431" s="27" t="s">
        <v>14</v>
      </c>
      <c r="E431" s="15" t="s">
        <v>3854</v>
      </c>
      <c r="F431" s="57" t="s">
        <v>3757</v>
      </c>
      <c r="G431" s="36" t="s">
        <v>17</v>
      </c>
      <c r="H431" s="58" t="s">
        <v>62</v>
      </c>
      <c r="I431" s="76">
        <v>1500000000</v>
      </c>
      <c r="J431" s="29">
        <v>200000000</v>
      </c>
      <c r="K431" s="29"/>
      <c r="L431" s="70">
        <v>1700000000</v>
      </c>
      <c r="M431" s="76">
        <v>1000000000</v>
      </c>
      <c r="N431" s="29">
        <v>850000000</v>
      </c>
      <c r="O431" s="71"/>
      <c r="P431" s="75" t="s">
        <v>3845</v>
      </c>
      <c r="Q431" s="47" t="s">
        <v>3852</v>
      </c>
      <c r="R431" s="68" t="s">
        <v>3853</v>
      </c>
      <c r="S431" s="48" t="s">
        <v>24</v>
      </c>
      <c r="T431" s="42"/>
      <c r="U431" s="54"/>
    </row>
    <row r="432" spans="2:21" ht="20.25" customHeight="1" x14ac:dyDescent="0.15">
      <c r="B432" s="25">
        <v>2021</v>
      </c>
      <c r="C432" s="27">
        <v>3</v>
      </c>
      <c r="D432" s="27" t="s">
        <v>14</v>
      </c>
      <c r="E432" s="15" t="s">
        <v>799</v>
      </c>
      <c r="F432" s="57" t="s">
        <v>800</v>
      </c>
      <c r="G432" s="36" t="s">
        <v>37</v>
      </c>
      <c r="H432" s="58" t="s">
        <v>801</v>
      </c>
      <c r="I432" s="76">
        <v>1400000000</v>
      </c>
      <c r="J432" s="29">
        <v>0</v>
      </c>
      <c r="K432" s="29">
        <v>0</v>
      </c>
      <c r="L432" s="70">
        <v>1400000000</v>
      </c>
      <c r="M432" s="76">
        <v>200000000</v>
      </c>
      <c r="N432" s="29">
        <v>140000000</v>
      </c>
      <c r="O432" s="71"/>
      <c r="P432" s="75" t="s">
        <v>791</v>
      </c>
      <c r="Q432" s="47" t="s">
        <v>796</v>
      </c>
      <c r="R432" s="68" t="s">
        <v>797</v>
      </c>
      <c r="S432" s="48" t="s">
        <v>24</v>
      </c>
      <c r="T432" s="42"/>
      <c r="U432" s="54"/>
    </row>
    <row r="433" spans="2:21" ht="20.25" customHeight="1" x14ac:dyDescent="0.15">
      <c r="B433" s="25">
        <v>2021</v>
      </c>
      <c r="C433" s="27">
        <v>3</v>
      </c>
      <c r="D433" s="27" t="s">
        <v>14</v>
      </c>
      <c r="E433" s="15" t="s">
        <v>5565</v>
      </c>
      <c r="F433" s="57" t="s">
        <v>748</v>
      </c>
      <c r="G433" s="36" t="s">
        <v>16</v>
      </c>
      <c r="H433" s="58" t="s">
        <v>62</v>
      </c>
      <c r="I433" s="76">
        <v>1305407000</v>
      </c>
      <c r="J433" s="29">
        <v>381918000</v>
      </c>
      <c r="K433" s="29">
        <v>50983</v>
      </c>
      <c r="L433" s="70">
        <v>1687375983</v>
      </c>
      <c r="M433" s="76">
        <v>400000000</v>
      </c>
      <c r="N433" s="29">
        <v>1687375983</v>
      </c>
      <c r="O433" s="71"/>
      <c r="P433" s="75" t="s">
        <v>5540</v>
      </c>
      <c r="Q433" s="47" t="s">
        <v>5566</v>
      </c>
      <c r="R433" s="68" t="s">
        <v>5567</v>
      </c>
      <c r="S433" s="48" t="s">
        <v>24</v>
      </c>
      <c r="T433" s="42"/>
      <c r="U433" s="54"/>
    </row>
    <row r="434" spans="2:21" ht="20.25" customHeight="1" x14ac:dyDescent="0.15">
      <c r="B434" s="25">
        <v>2021</v>
      </c>
      <c r="C434" s="27">
        <v>3</v>
      </c>
      <c r="D434" s="27" t="s">
        <v>14</v>
      </c>
      <c r="E434" s="15" t="s">
        <v>917</v>
      </c>
      <c r="F434" s="57" t="s">
        <v>748</v>
      </c>
      <c r="G434" s="36" t="s">
        <v>112</v>
      </c>
      <c r="H434" s="58" t="s">
        <v>62</v>
      </c>
      <c r="I434" s="76">
        <v>1100000000</v>
      </c>
      <c r="J434" s="29">
        <v>600000000</v>
      </c>
      <c r="K434" s="29"/>
      <c r="L434" s="70">
        <v>1700000000</v>
      </c>
      <c r="M434" s="76">
        <v>500000000</v>
      </c>
      <c r="N434" s="29">
        <v>500000000</v>
      </c>
      <c r="O434" s="71"/>
      <c r="P434" s="75" t="s">
        <v>903</v>
      </c>
      <c r="Q434" s="47" t="s">
        <v>918</v>
      </c>
      <c r="R434" s="68" t="s">
        <v>919</v>
      </c>
      <c r="S434" s="48" t="s">
        <v>24</v>
      </c>
      <c r="T434" s="42"/>
      <c r="U434" s="54"/>
    </row>
    <row r="435" spans="2:21" ht="20.25" customHeight="1" x14ac:dyDescent="0.15">
      <c r="B435" s="25">
        <v>2021</v>
      </c>
      <c r="C435" s="27">
        <v>3</v>
      </c>
      <c r="D435" s="27" t="s">
        <v>14</v>
      </c>
      <c r="E435" s="15" t="s">
        <v>394</v>
      </c>
      <c r="F435" s="57" t="s">
        <v>230</v>
      </c>
      <c r="G435" s="36" t="s">
        <v>16</v>
      </c>
      <c r="H435" s="58" t="s">
        <v>62</v>
      </c>
      <c r="I435" s="76">
        <v>1089537000</v>
      </c>
      <c r="J435" s="29"/>
      <c r="K435" s="29"/>
      <c r="L435" s="70">
        <v>1089537000</v>
      </c>
      <c r="M435" s="76">
        <v>200000000</v>
      </c>
      <c r="N435" s="29">
        <v>762675900</v>
      </c>
      <c r="O435" s="71"/>
      <c r="P435" s="75" t="s">
        <v>389</v>
      </c>
      <c r="Q435" s="47" t="s">
        <v>390</v>
      </c>
      <c r="R435" s="68" t="s">
        <v>395</v>
      </c>
      <c r="S435" s="48" t="s">
        <v>24</v>
      </c>
      <c r="T435" s="42"/>
      <c r="U435" s="54"/>
    </row>
    <row r="436" spans="2:21" ht="20.25" customHeight="1" x14ac:dyDescent="0.15">
      <c r="B436" s="25">
        <v>2021</v>
      </c>
      <c r="C436" s="27">
        <v>3</v>
      </c>
      <c r="D436" s="27" t="s">
        <v>14</v>
      </c>
      <c r="E436" s="15" t="s">
        <v>5568</v>
      </c>
      <c r="F436" s="57" t="s">
        <v>3620</v>
      </c>
      <c r="G436" s="36" t="s">
        <v>17</v>
      </c>
      <c r="H436" s="58" t="s">
        <v>63</v>
      </c>
      <c r="I436" s="76">
        <v>830000000</v>
      </c>
      <c r="J436" s="29">
        <v>0</v>
      </c>
      <c r="K436" s="29">
        <v>0</v>
      </c>
      <c r="L436" s="70">
        <v>830000000</v>
      </c>
      <c r="M436" s="76">
        <v>830000000</v>
      </c>
      <c r="N436" s="29">
        <v>0</v>
      </c>
      <c r="O436" s="71"/>
      <c r="P436" s="75" t="s">
        <v>3659</v>
      </c>
      <c r="Q436" s="47" t="s">
        <v>3661</v>
      </c>
      <c r="R436" s="68" t="s">
        <v>5120</v>
      </c>
      <c r="S436" s="48" t="s">
        <v>24</v>
      </c>
      <c r="T436" s="42"/>
      <c r="U436" s="54"/>
    </row>
    <row r="437" spans="2:21" ht="20.25" customHeight="1" x14ac:dyDescent="0.15">
      <c r="B437" s="25">
        <v>2021</v>
      </c>
      <c r="C437" s="27">
        <v>3</v>
      </c>
      <c r="D437" s="27" t="s">
        <v>14</v>
      </c>
      <c r="E437" s="15" t="s">
        <v>388</v>
      </c>
      <c r="F437" s="57" t="s">
        <v>230</v>
      </c>
      <c r="G437" s="36" t="s">
        <v>17</v>
      </c>
      <c r="H437" s="58" t="s">
        <v>62</v>
      </c>
      <c r="I437" s="76">
        <v>778905000</v>
      </c>
      <c r="J437" s="29"/>
      <c r="K437" s="29"/>
      <c r="L437" s="70">
        <v>778905000</v>
      </c>
      <c r="M437" s="76">
        <v>778905000</v>
      </c>
      <c r="N437" s="29">
        <v>545233500</v>
      </c>
      <c r="O437" s="71"/>
      <c r="P437" s="75" t="s">
        <v>389</v>
      </c>
      <c r="Q437" s="47" t="s">
        <v>390</v>
      </c>
      <c r="R437" s="68" t="s">
        <v>391</v>
      </c>
      <c r="S437" s="48" t="s">
        <v>24</v>
      </c>
      <c r="T437" s="42"/>
      <c r="U437" s="54" t="s">
        <v>94</v>
      </c>
    </row>
    <row r="438" spans="2:21" ht="20.25" customHeight="1" x14ac:dyDescent="0.15">
      <c r="B438" s="25">
        <v>2021</v>
      </c>
      <c r="C438" s="27">
        <v>3</v>
      </c>
      <c r="D438" s="27" t="s">
        <v>14</v>
      </c>
      <c r="E438" s="15" t="s">
        <v>869</v>
      </c>
      <c r="F438" s="57" t="s">
        <v>748</v>
      </c>
      <c r="G438" s="36" t="s">
        <v>16</v>
      </c>
      <c r="H438" s="58" t="s">
        <v>62</v>
      </c>
      <c r="I438" s="76">
        <v>751359000</v>
      </c>
      <c r="J438" s="29">
        <v>406361000</v>
      </c>
      <c r="K438" s="29">
        <v>62575</v>
      </c>
      <c r="L438" s="70">
        <v>1157782575</v>
      </c>
      <c r="M438" s="76">
        <v>400000000</v>
      </c>
      <c r="N438" s="29">
        <v>1157782575</v>
      </c>
      <c r="O438" s="71"/>
      <c r="P438" s="75" t="s">
        <v>860</v>
      </c>
      <c r="Q438" s="47" t="s">
        <v>867</v>
      </c>
      <c r="R438" s="68" t="s">
        <v>868</v>
      </c>
      <c r="S438" s="48" t="s">
        <v>24</v>
      </c>
      <c r="T438" s="42"/>
      <c r="U438" s="54"/>
    </row>
    <row r="439" spans="2:21" ht="20.25" customHeight="1" x14ac:dyDescent="0.15">
      <c r="B439" s="25">
        <v>2021</v>
      </c>
      <c r="C439" s="27">
        <v>3</v>
      </c>
      <c r="D439" s="27" t="s">
        <v>14</v>
      </c>
      <c r="E439" s="15" t="s">
        <v>3902</v>
      </c>
      <c r="F439" s="57" t="s">
        <v>3757</v>
      </c>
      <c r="G439" s="36" t="s">
        <v>16</v>
      </c>
      <c r="H439" s="58" t="s">
        <v>63</v>
      </c>
      <c r="I439" s="76">
        <v>731363000</v>
      </c>
      <c r="J439" s="29"/>
      <c r="K439" s="29"/>
      <c r="L439" s="70">
        <v>731363000</v>
      </c>
      <c r="M439" s="76">
        <v>731363000</v>
      </c>
      <c r="N439" s="29"/>
      <c r="O439" s="71"/>
      <c r="P439" s="75" t="s">
        <v>3903</v>
      </c>
      <c r="Q439" s="47" t="s">
        <v>3881</v>
      </c>
      <c r="R439" s="68" t="s">
        <v>3882</v>
      </c>
      <c r="S439" s="48" t="s">
        <v>24</v>
      </c>
      <c r="T439" s="42"/>
      <c r="U439" s="54"/>
    </row>
    <row r="440" spans="2:21" ht="20.25" customHeight="1" x14ac:dyDescent="0.15">
      <c r="B440" s="25">
        <v>2021</v>
      </c>
      <c r="C440" s="27">
        <v>3</v>
      </c>
      <c r="D440" s="27" t="s">
        <v>14</v>
      </c>
      <c r="E440" s="15" t="s">
        <v>5569</v>
      </c>
      <c r="F440" s="57" t="s">
        <v>1415</v>
      </c>
      <c r="G440" s="36" t="s">
        <v>17</v>
      </c>
      <c r="H440" s="58" t="s">
        <v>63</v>
      </c>
      <c r="I440" s="76">
        <v>700000000</v>
      </c>
      <c r="J440" s="29">
        <v>440000000</v>
      </c>
      <c r="K440" s="29"/>
      <c r="L440" s="70">
        <v>1140000000</v>
      </c>
      <c r="M440" s="76">
        <v>1140000000</v>
      </c>
      <c r="N440" s="29">
        <v>638400000</v>
      </c>
      <c r="O440" s="71"/>
      <c r="P440" s="75" t="s">
        <v>5570</v>
      </c>
      <c r="Q440" s="47" t="s">
        <v>5571</v>
      </c>
      <c r="R440" s="68" t="s">
        <v>5572</v>
      </c>
      <c r="S440" s="48" t="s">
        <v>24</v>
      </c>
      <c r="T440" s="42"/>
      <c r="U440" s="54"/>
    </row>
    <row r="441" spans="2:21" ht="20.25" customHeight="1" x14ac:dyDescent="0.15">
      <c r="B441" s="25">
        <v>2021</v>
      </c>
      <c r="C441" s="27">
        <v>3</v>
      </c>
      <c r="D441" s="27" t="s">
        <v>14</v>
      </c>
      <c r="E441" s="15" t="s">
        <v>913</v>
      </c>
      <c r="F441" s="57" t="s">
        <v>748</v>
      </c>
      <c r="G441" s="36" t="s">
        <v>84</v>
      </c>
      <c r="H441" s="58" t="s">
        <v>62</v>
      </c>
      <c r="I441" s="76">
        <v>649243000</v>
      </c>
      <c r="J441" s="29" t="s">
        <v>559</v>
      </c>
      <c r="K441" s="29"/>
      <c r="L441" s="70">
        <v>649243000</v>
      </c>
      <c r="M441" s="76">
        <v>454470000</v>
      </c>
      <c r="N441" s="29">
        <v>649243000</v>
      </c>
      <c r="O441" s="71"/>
      <c r="P441" s="75" t="s">
        <v>903</v>
      </c>
      <c r="Q441" s="47" t="s">
        <v>914</v>
      </c>
      <c r="R441" s="68" t="s">
        <v>915</v>
      </c>
      <c r="S441" s="48" t="s">
        <v>24</v>
      </c>
      <c r="T441" s="42"/>
      <c r="U441" s="54"/>
    </row>
    <row r="442" spans="2:21" ht="20.25" customHeight="1" x14ac:dyDescent="0.15">
      <c r="B442" s="25">
        <v>2021</v>
      </c>
      <c r="C442" s="27">
        <v>3</v>
      </c>
      <c r="D442" s="27" t="s">
        <v>14</v>
      </c>
      <c r="E442" s="15" t="s">
        <v>2994</v>
      </c>
      <c r="F442" s="57" t="s">
        <v>2931</v>
      </c>
      <c r="G442" s="36" t="s">
        <v>17</v>
      </c>
      <c r="H442" s="58" t="s">
        <v>63</v>
      </c>
      <c r="I442" s="76">
        <v>614865000</v>
      </c>
      <c r="J442" s="29">
        <v>32361000</v>
      </c>
      <c r="K442" s="29">
        <v>0</v>
      </c>
      <c r="L442" s="70">
        <v>647226000</v>
      </c>
      <c r="M442" s="76">
        <v>647226000</v>
      </c>
      <c r="N442" s="29">
        <v>453058200</v>
      </c>
      <c r="O442" s="71"/>
      <c r="P442" s="75" t="s">
        <v>2985</v>
      </c>
      <c r="Q442" s="47" t="s">
        <v>2995</v>
      </c>
      <c r="R442" s="68" t="s">
        <v>2996</v>
      </c>
      <c r="S442" s="48" t="s">
        <v>24</v>
      </c>
      <c r="T442" s="42"/>
      <c r="U442" s="54"/>
    </row>
    <row r="443" spans="2:21" ht="20.25" customHeight="1" x14ac:dyDescent="0.15">
      <c r="B443" s="25">
        <v>2021</v>
      </c>
      <c r="C443" s="27">
        <v>3</v>
      </c>
      <c r="D443" s="27" t="s">
        <v>14</v>
      </c>
      <c r="E443" s="15" t="s">
        <v>3867</v>
      </c>
      <c r="F443" s="57" t="s">
        <v>3757</v>
      </c>
      <c r="G443" s="36" t="s">
        <v>17</v>
      </c>
      <c r="H443" s="58" t="s">
        <v>62</v>
      </c>
      <c r="I443" s="76">
        <v>579000000</v>
      </c>
      <c r="J443" s="29">
        <v>100000000</v>
      </c>
      <c r="K443" s="29">
        <v>2000000</v>
      </c>
      <c r="L443" s="70">
        <v>681000000</v>
      </c>
      <c r="M443" s="76">
        <v>579000000</v>
      </c>
      <c r="N443" s="29">
        <v>400000000</v>
      </c>
      <c r="O443" s="71" t="s">
        <v>3868</v>
      </c>
      <c r="P443" s="75" t="s">
        <v>3868</v>
      </c>
      <c r="Q443" s="47" t="s">
        <v>3869</v>
      </c>
      <c r="R443" s="68" t="s">
        <v>3870</v>
      </c>
      <c r="S443" s="48" t="s">
        <v>24</v>
      </c>
      <c r="T443" s="42"/>
      <c r="U443" s="54"/>
    </row>
    <row r="444" spans="2:21" ht="20.25" customHeight="1" x14ac:dyDescent="0.15">
      <c r="B444" s="25">
        <v>2021</v>
      </c>
      <c r="C444" s="27">
        <v>3</v>
      </c>
      <c r="D444" s="27" t="s">
        <v>14</v>
      </c>
      <c r="E444" s="15" t="s">
        <v>906</v>
      </c>
      <c r="F444" s="57" t="s">
        <v>748</v>
      </c>
      <c r="G444" s="36" t="s">
        <v>16</v>
      </c>
      <c r="H444" s="58" t="s">
        <v>62</v>
      </c>
      <c r="I444" s="76">
        <v>569855000</v>
      </c>
      <c r="J444" s="29">
        <v>376686000</v>
      </c>
      <c r="K444" s="29"/>
      <c r="L444" s="70">
        <v>946541000</v>
      </c>
      <c r="M444" s="76">
        <v>569855000</v>
      </c>
      <c r="N444" s="29">
        <v>757232800</v>
      </c>
      <c r="O444" s="71"/>
      <c r="P444" s="75" t="s">
        <v>903</v>
      </c>
      <c r="Q444" s="47" t="s">
        <v>904</v>
      </c>
      <c r="R444" s="68" t="s">
        <v>905</v>
      </c>
      <c r="S444" s="48" t="s">
        <v>24</v>
      </c>
      <c r="T444" s="42"/>
      <c r="U444" s="54"/>
    </row>
    <row r="445" spans="2:21" ht="20.25" customHeight="1" x14ac:dyDescent="0.15">
      <c r="B445" s="25">
        <v>2021</v>
      </c>
      <c r="C445" s="27">
        <v>3</v>
      </c>
      <c r="D445" s="27" t="s">
        <v>14</v>
      </c>
      <c r="E445" s="15" t="s">
        <v>5573</v>
      </c>
      <c r="F445" s="57" t="s">
        <v>1415</v>
      </c>
      <c r="G445" s="36" t="s">
        <v>112</v>
      </c>
      <c r="H445" s="58" t="s">
        <v>63</v>
      </c>
      <c r="I445" s="76">
        <v>560000000</v>
      </c>
      <c r="J445" s="29">
        <v>100000000</v>
      </c>
      <c r="K445" s="29"/>
      <c r="L445" s="70">
        <v>660000000</v>
      </c>
      <c r="M445" s="76"/>
      <c r="N445" s="29"/>
      <c r="O445" s="71"/>
      <c r="P445" s="75" t="s">
        <v>5491</v>
      </c>
      <c r="Q445" s="47" t="s">
        <v>5574</v>
      </c>
      <c r="R445" s="68" t="s">
        <v>5575</v>
      </c>
      <c r="S445" s="48" t="s">
        <v>24</v>
      </c>
      <c r="T445" s="42"/>
      <c r="U445" s="54"/>
    </row>
    <row r="446" spans="2:21" ht="20.25" customHeight="1" x14ac:dyDescent="0.15">
      <c r="B446" s="25">
        <v>2021</v>
      </c>
      <c r="C446" s="27">
        <v>3</v>
      </c>
      <c r="D446" s="27" t="s">
        <v>14</v>
      </c>
      <c r="E446" s="15" t="s">
        <v>3909</v>
      </c>
      <c r="F446" s="57" t="s">
        <v>3757</v>
      </c>
      <c r="G446" s="36" t="s">
        <v>16</v>
      </c>
      <c r="H446" s="58" t="s">
        <v>63</v>
      </c>
      <c r="I446" s="76">
        <v>550000000</v>
      </c>
      <c r="J446" s="29">
        <v>60000000</v>
      </c>
      <c r="K446" s="29">
        <v>0</v>
      </c>
      <c r="L446" s="70">
        <v>610000000</v>
      </c>
      <c r="M446" s="76">
        <v>550000000</v>
      </c>
      <c r="N446" s="29">
        <v>385000000</v>
      </c>
      <c r="O446" s="71"/>
      <c r="P446" s="75" t="s">
        <v>3910</v>
      </c>
      <c r="Q446" s="47" t="s">
        <v>3911</v>
      </c>
      <c r="R446" s="68" t="s">
        <v>3912</v>
      </c>
      <c r="S446" s="48" t="s">
        <v>24</v>
      </c>
      <c r="T446" s="42"/>
      <c r="U446" s="54"/>
    </row>
    <row r="447" spans="2:21" ht="20.25" customHeight="1" x14ac:dyDescent="0.15">
      <c r="B447" s="25">
        <v>2021</v>
      </c>
      <c r="C447" s="27">
        <v>3</v>
      </c>
      <c r="D447" s="27" t="s">
        <v>14</v>
      </c>
      <c r="E447" s="15" t="s">
        <v>4387</v>
      </c>
      <c r="F447" s="57" t="s">
        <v>800</v>
      </c>
      <c r="G447" s="36" t="s">
        <v>16</v>
      </c>
      <c r="H447" s="58" t="s">
        <v>63</v>
      </c>
      <c r="I447" s="76">
        <v>464721000</v>
      </c>
      <c r="J447" s="29">
        <v>204011000</v>
      </c>
      <c r="K447" s="29">
        <v>0</v>
      </c>
      <c r="L447" s="70">
        <v>668732000</v>
      </c>
      <c r="M447" s="76">
        <v>400000000</v>
      </c>
      <c r="N447" s="29">
        <v>280000000</v>
      </c>
      <c r="O447" s="71"/>
      <c r="P447" s="75" t="s">
        <v>4379</v>
      </c>
      <c r="Q447" s="47" t="s">
        <v>4385</v>
      </c>
      <c r="R447" s="68" t="s">
        <v>4386</v>
      </c>
      <c r="S447" s="48" t="s">
        <v>24</v>
      </c>
      <c r="T447" s="42"/>
      <c r="U447" s="54"/>
    </row>
    <row r="448" spans="2:21" ht="20.25" customHeight="1" x14ac:dyDescent="0.15">
      <c r="B448" s="25">
        <v>2021</v>
      </c>
      <c r="C448" s="27">
        <v>3</v>
      </c>
      <c r="D448" s="27" t="s">
        <v>14</v>
      </c>
      <c r="E448" s="15" t="s">
        <v>5576</v>
      </c>
      <c r="F448" s="57" t="s">
        <v>800</v>
      </c>
      <c r="G448" s="36" t="s">
        <v>37</v>
      </c>
      <c r="H448" s="58" t="s">
        <v>63</v>
      </c>
      <c r="I448" s="76">
        <v>417535000</v>
      </c>
      <c r="J448" s="29">
        <v>373576000</v>
      </c>
      <c r="K448" s="29"/>
      <c r="L448" s="70">
        <v>791111000</v>
      </c>
      <c r="M448" s="76">
        <v>45930000</v>
      </c>
      <c r="N448" s="29">
        <v>417535000</v>
      </c>
      <c r="O448" s="71"/>
      <c r="P448" s="75" t="s">
        <v>4379</v>
      </c>
      <c r="Q448" s="47" t="s">
        <v>4383</v>
      </c>
      <c r="R448" s="68" t="s">
        <v>4384</v>
      </c>
      <c r="S448" s="48" t="s">
        <v>24</v>
      </c>
      <c r="T448" s="42"/>
      <c r="U448" s="54"/>
    </row>
    <row r="449" spans="2:21" ht="20.25" customHeight="1" x14ac:dyDescent="0.15">
      <c r="B449" s="25">
        <v>2021</v>
      </c>
      <c r="C449" s="27">
        <v>3</v>
      </c>
      <c r="D449" s="27" t="s">
        <v>14</v>
      </c>
      <c r="E449" s="15" t="s">
        <v>916</v>
      </c>
      <c r="F449" s="57" t="s">
        <v>748</v>
      </c>
      <c r="G449" s="36" t="s">
        <v>84</v>
      </c>
      <c r="H449" s="58" t="s">
        <v>62</v>
      </c>
      <c r="I449" s="76">
        <v>411000000</v>
      </c>
      <c r="J449" s="29" t="s">
        <v>559</v>
      </c>
      <c r="K449" s="29"/>
      <c r="L449" s="70">
        <v>411000000</v>
      </c>
      <c r="M449" s="76">
        <v>287700000</v>
      </c>
      <c r="N449" s="29">
        <v>411000000</v>
      </c>
      <c r="O449" s="71"/>
      <c r="P449" s="75" t="s">
        <v>903</v>
      </c>
      <c r="Q449" s="47" t="s">
        <v>914</v>
      </c>
      <c r="R449" s="68" t="s">
        <v>915</v>
      </c>
      <c r="S449" s="48" t="s">
        <v>24</v>
      </c>
      <c r="T449" s="42"/>
      <c r="U449" s="54"/>
    </row>
    <row r="450" spans="2:21" ht="20.25" customHeight="1" x14ac:dyDescent="0.15">
      <c r="B450" s="25">
        <v>2021</v>
      </c>
      <c r="C450" s="27">
        <v>3</v>
      </c>
      <c r="D450" s="27" t="s">
        <v>15</v>
      </c>
      <c r="E450" s="15" t="s">
        <v>1588</v>
      </c>
      <c r="F450" s="57" t="s">
        <v>1415</v>
      </c>
      <c r="G450" s="36" t="s">
        <v>37</v>
      </c>
      <c r="H450" s="58" t="s">
        <v>63</v>
      </c>
      <c r="I450" s="76">
        <v>390731000</v>
      </c>
      <c r="J450" s="29">
        <v>149937000</v>
      </c>
      <c r="K450" s="29"/>
      <c r="L450" s="70">
        <v>540668000</v>
      </c>
      <c r="M450" s="76">
        <v>50000000</v>
      </c>
      <c r="N450" s="29"/>
      <c r="O450" s="71"/>
      <c r="P450" s="75" t="s">
        <v>1585</v>
      </c>
      <c r="Q450" s="47" t="s">
        <v>1586</v>
      </c>
      <c r="R450" s="68" t="s">
        <v>1587</v>
      </c>
      <c r="S450" s="48" t="s">
        <v>24</v>
      </c>
      <c r="T450" s="42"/>
      <c r="U450" s="54"/>
    </row>
    <row r="451" spans="2:21" ht="20.25" customHeight="1" x14ac:dyDescent="0.15">
      <c r="B451" s="25">
        <v>2021</v>
      </c>
      <c r="C451" s="27">
        <v>3</v>
      </c>
      <c r="D451" s="27" t="s">
        <v>15</v>
      </c>
      <c r="E451" s="15" t="s">
        <v>1444</v>
      </c>
      <c r="F451" s="57" t="s">
        <v>1415</v>
      </c>
      <c r="G451" s="36" t="s">
        <v>37</v>
      </c>
      <c r="H451" s="58" t="s">
        <v>63</v>
      </c>
      <c r="I451" s="76">
        <v>390000000</v>
      </c>
      <c r="J451" s="29">
        <v>190000000</v>
      </c>
      <c r="K451" s="29"/>
      <c r="L451" s="70">
        <v>580000000</v>
      </c>
      <c r="M451" s="76">
        <v>580000000</v>
      </c>
      <c r="N451" s="29">
        <v>406000000</v>
      </c>
      <c r="O451" s="71"/>
      <c r="P451" s="75" t="s">
        <v>1435</v>
      </c>
      <c r="Q451" s="47" t="s">
        <v>1442</v>
      </c>
      <c r="R451" s="68" t="s">
        <v>1443</v>
      </c>
      <c r="S451" s="48" t="s">
        <v>24</v>
      </c>
      <c r="T451" s="42"/>
      <c r="U451" s="54"/>
    </row>
    <row r="452" spans="2:21" ht="20.25" customHeight="1" x14ac:dyDescent="0.15">
      <c r="B452" s="25">
        <v>2021</v>
      </c>
      <c r="C452" s="27">
        <v>3</v>
      </c>
      <c r="D452" s="27" t="s">
        <v>14</v>
      </c>
      <c r="E452" s="15" t="s">
        <v>5577</v>
      </c>
      <c r="F452" s="57" t="s">
        <v>748</v>
      </c>
      <c r="G452" s="36" t="s">
        <v>37</v>
      </c>
      <c r="H452" s="58" t="s">
        <v>63</v>
      </c>
      <c r="I452" s="76">
        <v>389470000</v>
      </c>
      <c r="J452" s="29">
        <v>159900000</v>
      </c>
      <c r="K452" s="29">
        <v>0</v>
      </c>
      <c r="L452" s="70">
        <v>549370000</v>
      </c>
      <c r="M452" s="76">
        <v>194735000</v>
      </c>
      <c r="N452" s="29">
        <v>0</v>
      </c>
      <c r="O452" s="71"/>
      <c r="P452" s="75" t="s">
        <v>5578</v>
      </c>
      <c r="Q452" s="47" t="s">
        <v>5579</v>
      </c>
      <c r="R452" s="68" t="s">
        <v>5580</v>
      </c>
      <c r="S452" s="48" t="s">
        <v>24</v>
      </c>
      <c r="T452" s="42"/>
      <c r="U452" s="54"/>
    </row>
    <row r="453" spans="2:21" ht="20.25" customHeight="1" x14ac:dyDescent="0.15">
      <c r="B453" s="25">
        <v>2021</v>
      </c>
      <c r="C453" s="27">
        <v>3</v>
      </c>
      <c r="D453" s="27" t="s">
        <v>14</v>
      </c>
      <c r="E453" s="15" t="s">
        <v>308</v>
      </c>
      <c r="F453" s="57" t="s">
        <v>230</v>
      </c>
      <c r="G453" s="36" t="s">
        <v>17</v>
      </c>
      <c r="H453" s="58" t="s">
        <v>63</v>
      </c>
      <c r="I453" s="76">
        <v>383256000</v>
      </c>
      <c r="J453" s="29"/>
      <c r="K453" s="29"/>
      <c r="L453" s="70">
        <v>383256000</v>
      </c>
      <c r="M453" s="76" t="s">
        <v>294</v>
      </c>
      <c r="N453" s="29">
        <v>268789200</v>
      </c>
      <c r="O453" s="71"/>
      <c r="P453" s="75" t="s">
        <v>309</v>
      </c>
      <c r="Q453" s="47" t="s">
        <v>310</v>
      </c>
      <c r="R453" s="68" t="s">
        <v>311</v>
      </c>
      <c r="S453" s="48" t="s">
        <v>24</v>
      </c>
      <c r="T453" s="42"/>
      <c r="U453" s="54"/>
    </row>
    <row r="454" spans="2:21" ht="20.25" customHeight="1" x14ac:dyDescent="0.15">
      <c r="B454" s="25">
        <v>2021</v>
      </c>
      <c r="C454" s="27">
        <v>3</v>
      </c>
      <c r="D454" s="27" t="s">
        <v>14</v>
      </c>
      <c r="E454" s="15" t="s">
        <v>3066</v>
      </c>
      <c r="F454" s="57" t="s">
        <v>2931</v>
      </c>
      <c r="G454" s="36" t="s">
        <v>17</v>
      </c>
      <c r="H454" s="58" t="s">
        <v>62</v>
      </c>
      <c r="I454" s="76">
        <v>371017000</v>
      </c>
      <c r="J454" s="29">
        <v>100000000</v>
      </c>
      <c r="K454" s="29"/>
      <c r="L454" s="70">
        <v>471017000</v>
      </c>
      <c r="M454" s="76"/>
      <c r="N454" s="29"/>
      <c r="O454" s="71"/>
      <c r="P454" s="75" t="s">
        <v>3062</v>
      </c>
      <c r="Q454" s="47" t="s">
        <v>3067</v>
      </c>
      <c r="R454" s="68" t="s">
        <v>3068</v>
      </c>
      <c r="S454" s="48" t="s">
        <v>24</v>
      </c>
      <c r="T454" s="42"/>
      <c r="U454" s="54"/>
    </row>
    <row r="455" spans="2:21" ht="20.25" customHeight="1" x14ac:dyDescent="0.15">
      <c r="B455" s="25">
        <v>2021</v>
      </c>
      <c r="C455" s="27">
        <v>3</v>
      </c>
      <c r="D455" s="27" t="s">
        <v>14</v>
      </c>
      <c r="E455" s="15" t="s">
        <v>4405</v>
      </c>
      <c r="F455" s="57" t="s">
        <v>800</v>
      </c>
      <c r="G455" s="36" t="s">
        <v>39</v>
      </c>
      <c r="H455" s="58" t="s">
        <v>63</v>
      </c>
      <c r="I455" s="76">
        <v>367164000</v>
      </c>
      <c r="J455" s="29"/>
      <c r="K455" s="29"/>
      <c r="L455" s="70">
        <v>367164000</v>
      </c>
      <c r="M455" s="76"/>
      <c r="N455" s="29"/>
      <c r="O455" s="71"/>
      <c r="P455" s="75" t="s">
        <v>4379</v>
      </c>
      <c r="Q455" s="47" t="s">
        <v>4402</v>
      </c>
      <c r="R455" s="68" t="s">
        <v>4403</v>
      </c>
      <c r="S455" s="48" t="s">
        <v>24</v>
      </c>
      <c r="T455" s="42"/>
      <c r="U455" s="54"/>
    </row>
    <row r="456" spans="2:21" ht="20.25" customHeight="1" x14ac:dyDescent="0.15">
      <c r="B456" s="25">
        <v>2021</v>
      </c>
      <c r="C456" s="27">
        <v>3</v>
      </c>
      <c r="D456" s="27" t="s">
        <v>14</v>
      </c>
      <c r="E456" s="15" t="s">
        <v>4401</v>
      </c>
      <c r="F456" s="57" t="s">
        <v>800</v>
      </c>
      <c r="G456" s="36" t="s">
        <v>37</v>
      </c>
      <c r="H456" s="58" t="s">
        <v>63</v>
      </c>
      <c r="I456" s="76">
        <v>365992000</v>
      </c>
      <c r="J456" s="29"/>
      <c r="K456" s="29"/>
      <c r="L456" s="70">
        <v>365992000</v>
      </c>
      <c r="M456" s="76">
        <v>15000000</v>
      </c>
      <c r="N456" s="29">
        <v>5000000</v>
      </c>
      <c r="O456" s="71"/>
      <c r="P456" s="75" t="s">
        <v>4379</v>
      </c>
      <c r="Q456" s="47" t="s">
        <v>4402</v>
      </c>
      <c r="R456" s="68" t="s">
        <v>4403</v>
      </c>
      <c r="S456" s="48" t="s">
        <v>24</v>
      </c>
      <c r="T456" s="42"/>
      <c r="U456" s="54"/>
    </row>
    <row r="457" spans="2:21" ht="20.25" customHeight="1" x14ac:dyDescent="0.15">
      <c r="B457" s="25">
        <v>2021</v>
      </c>
      <c r="C457" s="27">
        <v>3</v>
      </c>
      <c r="D457" s="27" t="s">
        <v>14</v>
      </c>
      <c r="E457" s="15" t="s">
        <v>5581</v>
      </c>
      <c r="F457" s="57" t="s">
        <v>2182</v>
      </c>
      <c r="G457" s="36" t="s">
        <v>112</v>
      </c>
      <c r="H457" s="58" t="s">
        <v>62</v>
      </c>
      <c r="I457" s="76">
        <v>350000000</v>
      </c>
      <c r="J457" s="29"/>
      <c r="K457" s="29"/>
      <c r="L457" s="70">
        <f>SUM(I457:K457)</f>
        <v>350000000</v>
      </c>
      <c r="M457" s="76"/>
      <c r="N457" s="29"/>
      <c r="O457" s="71"/>
      <c r="P457" s="75" t="s">
        <v>5582</v>
      </c>
      <c r="Q457" s="47" t="s">
        <v>5583</v>
      </c>
      <c r="R457" s="68" t="s">
        <v>5584</v>
      </c>
      <c r="S457" s="48" t="s">
        <v>24</v>
      </c>
      <c r="T457" s="42"/>
      <c r="U457" s="54"/>
    </row>
    <row r="458" spans="2:21" ht="20.25" customHeight="1" x14ac:dyDescent="0.15">
      <c r="B458" s="25">
        <v>2021</v>
      </c>
      <c r="C458" s="27">
        <v>3</v>
      </c>
      <c r="D458" s="27" t="s">
        <v>14</v>
      </c>
      <c r="E458" s="15" t="s">
        <v>2256</v>
      </c>
      <c r="F458" s="57" t="s">
        <v>2182</v>
      </c>
      <c r="G458" s="36" t="s">
        <v>112</v>
      </c>
      <c r="H458" s="58" t="s">
        <v>62</v>
      </c>
      <c r="I458" s="76">
        <v>350000000</v>
      </c>
      <c r="J458" s="29"/>
      <c r="K458" s="29"/>
      <c r="L458" s="70">
        <f>SUM(I458:K458)</f>
        <v>350000000</v>
      </c>
      <c r="M458" s="76"/>
      <c r="N458" s="29"/>
      <c r="O458" s="71"/>
      <c r="P458" s="75" t="s">
        <v>2246</v>
      </c>
      <c r="Q458" s="47" t="s">
        <v>2257</v>
      </c>
      <c r="R458" s="68" t="s">
        <v>2258</v>
      </c>
      <c r="S458" s="48" t="s">
        <v>24</v>
      </c>
      <c r="T458" s="42"/>
      <c r="U458" s="54"/>
    </row>
    <row r="459" spans="2:21" ht="20.25" customHeight="1" x14ac:dyDescent="0.15">
      <c r="B459" s="25">
        <v>2021</v>
      </c>
      <c r="C459" s="27">
        <v>3</v>
      </c>
      <c r="D459" s="27" t="s">
        <v>14</v>
      </c>
      <c r="E459" s="15" t="s">
        <v>2259</v>
      </c>
      <c r="F459" s="57" t="s">
        <v>2182</v>
      </c>
      <c r="G459" s="36" t="s">
        <v>112</v>
      </c>
      <c r="H459" s="58" t="s">
        <v>62</v>
      </c>
      <c r="I459" s="76">
        <v>350000000</v>
      </c>
      <c r="J459" s="29"/>
      <c r="K459" s="29"/>
      <c r="L459" s="70">
        <f>SUM(I459:K459)</f>
        <v>350000000</v>
      </c>
      <c r="M459" s="76"/>
      <c r="N459" s="29"/>
      <c r="O459" s="71"/>
      <c r="P459" s="75" t="s">
        <v>2246</v>
      </c>
      <c r="Q459" s="47" t="s">
        <v>2260</v>
      </c>
      <c r="R459" s="68" t="s">
        <v>2261</v>
      </c>
      <c r="S459" s="48" t="s">
        <v>24</v>
      </c>
      <c r="T459" s="42"/>
      <c r="U459" s="54"/>
    </row>
    <row r="460" spans="2:21" ht="20.25" customHeight="1" x14ac:dyDescent="0.15">
      <c r="B460" s="25">
        <v>2021</v>
      </c>
      <c r="C460" s="27">
        <v>3</v>
      </c>
      <c r="D460" s="27" t="s">
        <v>14</v>
      </c>
      <c r="E460" s="15" t="s">
        <v>5585</v>
      </c>
      <c r="F460" s="57" t="s">
        <v>2182</v>
      </c>
      <c r="G460" s="36" t="s">
        <v>112</v>
      </c>
      <c r="H460" s="58" t="s">
        <v>62</v>
      </c>
      <c r="I460" s="76">
        <v>350000000</v>
      </c>
      <c r="J460" s="29"/>
      <c r="K460" s="29"/>
      <c r="L460" s="70">
        <f>SUM(I460:K460)</f>
        <v>350000000</v>
      </c>
      <c r="M460" s="76"/>
      <c r="N460" s="29"/>
      <c r="O460" s="71"/>
      <c r="P460" s="75" t="s">
        <v>2246</v>
      </c>
      <c r="Q460" s="47" t="s">
        <v>2260</v>
      </c>
      <c r="R460" s="68" t="s">
        <v>2261</v>
      </c>
      <c r="S460" s="48" t="s">
        <v>24</v>
      </c>
      <c r="T460" s="42"/>
      <c r="U460" s="54"/>
    </row>
    <row r="461" spans="2:21" ht="20.25" customHeight="1" x14ac:dyDescent="0.15">
      <c r="B461" s="25">
        <v>2021</v>
      </c>
      <c r="C461" s="27">
        <v>3</v>
      </c>
      <c r="D461" s="27" t="s">
        <v>14</v>
      </c>
      <c r="E461" s="15" t="s">
        <v>2262</v>
      </c>
      <c r="F461" s="57" t="s">
        <v>2182</v>
      </c>
      <c r="G461" s="36" t="s">
        <v>112</v>
      </c>
      <c r="H461" s="58" t="s">
        <v>62</v>
      </c>
      <c r="I461" s="76">
        <v>350000000</v>
      </c>
      <c r="J461" s="29"/>
      <c r="K461" s="29"/>
      <c r="L461" s="70">
        <f>SUM(I461:K461)</f>
        <v>350000000</v>
      </c>
      <c r="M461" s="76"/>
      <c r="N461" s="29"/>
      <c r="O461" s="71"/>
      <c r="P461" s="75" t="s">
        <v>2246</v>
      </c>
      <c r="Q461" s="47" t="s">
        <v>2263</v>
      </c>
      <c r="R461" s="68" t="s">
        <v>2264</v>
      </c>
      <c r="S461" s="48" t="s">
        <v>24</v>
      </c>
      <c r="T461" s="42"/>
      <c r="U461" s="54"/>
    </row>
    <row r="462" spans="2:21" ht="20.25" customHeight="1" x14ac:dyDescent="0.15">
      <c r="B462" s="25">
        <v>2021</v>
      </c>
      <c r="C462" s="27">
        <v>3</v>
      </c>
      <c r="D462" s="27" t="s">
        <v>14</v>
      </c>
      <c r="E462" s="15" t="s">
        <v>2265</v>
      </c>
      <c r="F462" s="57" t="s">
        <v>2182</v>
      </c>
      <c r="G462" s="36" t="s">
        <v>112</v>
      </c>
      <c r="H462" s="58" t="s">
        <v>62</v>
      </c>
      <c r="I462" s="76">
        <v>350000000</v>
      </c>
      <c r="J462" s="29"/>
      <c r="K462" s="29"/>
      <c r="L462" s="70">
        <f>SUM(I462:K462)</f>
        <v>350000000</v>
      </c>
      <c r="M462" s="76"/>
      <c r="N462" s="29"/>
      <c r="O462" s="71"/>
      <c r="P462" s="75" t="s">
        <v>2246</v>
      </c>
      <c r="Q462" s="47" t="s">
        <v>2263</v>
      </c>
      <c r="R462" s="68" t="s">
        <v>2264</v>
      </c>
      <c r="S462" s="48" t="s">
        <v>24</v>
      </c>
      <c r="T462" s="42"/>
      <c r="U462" s="54"/>
    </row>
    <row r="463" spans="2:21" ht="20.25" customHeight="1" x14ac:dyDescent="0.15">
      <c r="B463" s="25">
        <v>2021</v>
      </c>
      <c r="C463" s="27">
        <v>3</v>
      </c>
      <c r="D463" s="27" t="s">
        <v>14</v>
      </c>
      <c r="E463" s="15" t="s">
        <v>2266</v>
      </c>
      <c r="F463" s="57" t="s">
        <v>2182</v>
      </c>
      <c r="G463" s="36" t="s">
        <v>112</v>
      </c>
      <c r="H463" s="58" t="s">
        <v>62</v>
      </c>
      <c r="I463" s="76">
        <v>350000000</v>
      </c>
      <c r="J463" s="29"/>
      <c r="K463" s="29"/>
      <c r="L463" s="70">
        <f>SUM(I463:K463)</f>
        <v>350000000</v>
      </c>
      <c r="M463" s="76"/>
      <c r="N463" s="29"/>
      <c r="O463" s="71"/>
      <c r="P463" s="75" t="s">
        <v>2246</v>
      </c>
      <c r="Q463" s="47" t="s">
        <v>2263</v>
      </c>
      <c r="R463" s="68" t="s">
        <v>2264</v>
      </c>
      <c r="S463" s="48" t="s">
        <v>24</v>
      </c>
      <c r="T463" s="42"/>
      <c r="U463" s="54"/>
    </row>
    <row r="464" spans="2:21" ht="20.25" customHeight="1" x14ac:dyDescent="0.15">
      <c r="B464" s="25">
        <v>2021</v>
      </c>
      <c r="C464" s="27">
        <v>3</v>
      </c>
      <c r="D464" s="27" t="s">
        <v>14</v>
      </c>
      <c r="E464" s="15" t="s">
        <v>5586</v>
      </c>
      <c r="F464" s="57" t="s">
        <v>2182</v>
      </c>
      <c r="G464" s="36" t="s">
        <v>112</v>
      </c>
      <c r="H464" s="58" t="s">
        <v>62</v>
      </c>
      <c r="I464" s="76">
        <v>350000000</v>
      </c>
      <c r="J464" s="29"/>
      <c r="K464" s="29"/>
      <c r="L464" s="70">
        <f>SUM(I464:K464)</f>
        <v>350000000</v>
      </c>
      <c r="M464" s="76"/>
      <c r="N464" s="29"/>
      <c r="O464" s="71"/>
      <c r="P464" s="75" t="s">
        <v>5582</v>
      </c>
      <c r="Q464" s="47" t="s">
        <v>5587</v>
      </c>
      <c r="R464" s="68" t="s">
        <v>5588</v>
      </c>
      <c r="S464" s="48" t="s">
        <v>24</v>
      </c>
      <c r="T464" s="42"/>
      <c r="U464" s="54"/>
    </row>
    <row r="465" spans="2:21" ht="20.25" customHeight="1" x14ac:dyDescent="0.15">
      <c r="B465" s="25">
        <v>2021</v>
      </c>
      <c r="C465" s="27">
        <v>3</v>
      </c>
      <c r="D465" s="27" t="s">
        <v>14</v>
      </c>
      <c r="E465" s="15" t="s">
        <v>2267</v>
      </c>
      <c r="F465" s="57" t="s">
        <v>2182</v>
      </c>
      <c r="G465" s="36" t="s">
        <v>112</v>
      </c>
      <c r="H465" s="58" t="s">
        <v>62</v>
      </c>
      <c r="I465" s="76">
        <v>350000000</v>
      </c>
      <c r="J465" s="29"/>
      <c r="K465" s="29"/>
      <c r="L465" s="70">
        <f>SUM(I465:K465)</f>
        <v>350000000</v>
      </c>
      <c r="M465" s="76"/>
      <c r="N465" s="29"/>
      <c r="O465" s="71"/>
      <c r="P465" s="75" t="s">
        <v>2246</v>
      </c>
      <c r="Q465" s="47" t="s">
        <v>2248</v>
      </c>
      <c r="R465" s="68" t="s">
        <v>2249</v>
      </c>
      <c r="S465" s="48" t="s">
        <v>24</v>
      </c>
      <c r="T465" s="42"/>
      <c r="U465" s="54"/>
    </row>
    <row r="466" spans="2:21" ht="20.25" customHeight="1" x14ac:dyDescent="0.15">
      <c r="B466" s="25">
        <v>2021</v>
      </c>
      <c r="C466" s="27">
        <v>3</v>
      </c>
      <c r="D466" s="27" t="s">
        <v>14</v>
      </c>
      <c r="E466" s="15" t="s">
        <v>2268</v>
      </c>
      <c r="F466" s="57" t="s">
        <v>2182</v>
      </c>
      <c r="G466" s="36" t="s">
        <v>112</v>
      </c>
      <c r="H466" s="58" t="s">
        <v>62</v>
      </c>
      <c r="I466" s="76">
        <v>350000000</v>
      </c>
      <c r="J466" s="29"/>
      <c r="K466" s="29"/>
      <c r="L466" s="70">
        <f>SUM(I466:K466)</f>
        <v>350000000</v>
      </c>
      <c r="M466" s="76"/>
      <c r="N466" s="29"/>
      <c r="O466" s="71"/>
      <c r="P466" s="75" t="s">
        <v>2246</v>
      </c>
      <c r="Q466" s="47" t="s">
        <v>2248</v>
      </c>
      <c r="R466" s="68" t="s">
        <v>2249</v>
      </c>
      <c r="S466" s="48" t="s">
        <v>24</v>
      </c>
      <c r="T466" s="42"/>
      <c r="U466" s="54"/>
    </row>
    <row r="467" spans="2:21" ht="20.25" customHeight="1" x14ac:dyDescent="0.15">
      <c r="B467" s="25">
        <v>2021</v>
      </c>
      <c r="C467" s="27">
        <v>3</v>
      </c>
      <c r="D467" s="27" t="s">
        <v>15</v>
      </c>
      <c r="E467" s="15" t="s">
        <v>1536</v>
      </c>
      <c r="F467" s="57" t="s">
        <v>1415</v>
      </c>
      <c r="G467" s="36" t="s">
        <v>37</v>
      </c>
      <c r="H467" s="58" t="s">
        <v>63</v>
      </c>
      <c r="I467" s="76">
        <v>344949000</v>
      </c>
      <c r="J467" s="29">
        <v>453035000</v>
      </c>
      <c r="K467" s="29"/>
      <c r="L467" s="70">
        <v>797984000</v>
      </c>
      <c r="M467" s="76"/>
      <c r="N467" s="29"/>
      <c r="O467" s="71"/>
      <c r="P467" s="75" t="s">
        <v>1530</v>
      </c>
      <c r="Q467" s="47" t="s">
        <v>1531</v>
      </c>
      <c r="R467" s="68" t="s">
        <v>1532</v>
      </c>
      <c r="S467" s="48" t="s">
        <v>24</v>
      </c>
      <c r="T467" s="42"/>
      <c r="U467" s="54"/>
    </row>
    <row r="468" spans="2:21" ht="20.25" customHeight="1" x14ac:dyDescent="0.15">
      <c r="B468" s="25">
        <v>2021</v>
      </c>
      <c r="C468" s="27">
        <v>3</v>
      </c>
      <c r="D468" s="27" t="s">
        <v>14</v>
      </c>
      <c r="E468" s="15" t="s">
        <v>806</v>
      </c>
      <c r="F468" s="57" t="s">
        <v>748</v>
      </c>
      <c r="G468" s="36" t="s">
        <v>37</v>
      </c>
      <c r="H468" s="58" t="s">
        <v>62</v>
      </c>
      <c r="I468" s="76">
        <v>334840000</v>
      </c>
      <c r="J468" s="29"/>
      <c r="K468" s="29"/>
      <c r="L468" s="70">
        <v>334840000</v>
      </c>
      <c r="M468" s="76">
        <v>150000000</v>
      </c>
      <c r="N468" s="29">
        <v>234388000</v>
      </c>
      <c r="O468" s="71"/>
      <c r="P468" s="75" t="s">
        <v>791</v>
      </c>
      <c r="Q468" s="47" t="s">
        <v>803</v>
      </c>
      <c r="R468" s="68" t="s">
        <v>804</v>
      </c>
      <c r="S468" s="48" t="s">
        <v>24</v>
      </c>
      <c r="T468" s="42"/>
      <c r="U468" s="54"/>
    </row>
    <row r="469" spans="2:21" ht="20.25" customHeight="1" x14ac:dyDescent="0.15">
      <c r="B469" s="25">
        <v>2021</v>
      </c>
      <c r="C469" s="27">
        <v>3</v>
      </c>
      <c r="D469" s="27" t="s">
        <v>14</v>
      </c>
      <c r="E469" s="15" t="s">
        <v>5589</v>
      </c>
      <c r="F469" s="57" t="s">
        <v>3757</v>
      </c>
      <c r="G469" s="36" t="s">
        <v>84</v>
      </c>
      <c r="H469" s="58" t="s">
        <v>62</v>
      </c>
      <c r="I469" s="76">
        <v>330000000</v>
      </c>
      <c r="J469" s="29">
        <v>0</v>
      </c>
      <c r="K469" s="29">
        <v>0</v>
      </c>
      <c r="L469" s="70">
        <v>330000000</v>
      </c>
      <c r="M469" s="76">
        <v>330000000</v>
      </c>
      <c r="N469" s="29">
        <v>0</v>
      </c>
      <c r="O469" s="71"/>
      <c r="P469" s="75" t="s">
        <v>5590</v>
      </c>
      <c r="Q469" s="47" t="s">
        <v>5591</v>
      </c>
      <c r="R469" s="68" t="s">
        <v>5592</v>
      </c>
      <c r="S469" s="48" t="s">
        <v>24</v>
      </c>
      <c r="T469" s="42"/>
      <c r="U469" s="54"/>
    </row>
    <row r="470" spans="2:21" ht="20.25" customHeight="1" x14ac:dyDescent="0.15">
      <c r="B470" s="25">
        <v>2021</v>
      </c>
      <c r="C470" s="27">
        <v>3</v>
      </c>
      <c r="D470" s="27" t="s">
        <v>14</v>
      </c>
      <c r="E470" s="15" t="s">
        <v>3898</v>
      </c>
      <c r="F470" s="57" t="s">
        <v>3757</v>
      </c>
      <c r="G470" s="36" t="s">
        <v>112</v>
      </c>
      <c r="H470" s="58" t="s">
        <v>63</v>
      </c>
      <c r="I470" s="76">
        <v>310000000</v>
      </c>
      <c r="J470" s="29">
        <v>100000000</v>
      </c>
      <c r="K470" s="29"/>
      <c r="L470" s="70">
        <v>410000000</v>
      </c>
      <c r="M470" s="76">
        <v>150000000</v>
      </c>
      <c r="N470" s="29"/>
      <c r="O470" s="71"/>
      <c r="P470" s="75" t="s">
        <v>3880</v>
      </c>
      <c r="Q470" s="47" t="s">
        <v>3899</v>
      </c>
      <c r="R470" s="68" t="s">
        <v>3900</v>
      </c>
      <c r="S470" s="48" t="s">
        <v>24</v>
      </c>
      <c r="T470" s="42"/>
      <c r="U470" s="54"/>
    </row>
    <row r="471" spans="2:21" ht="20.25" customHeight="1" x14ac:dyDescent="0.15">
      <c r="B471" s="25">
        <v>2021</v>
      </c>
      <c r="C471" s="27">
        <v>3</v>
      </c>
      <c r="D471" s="27" t="s">
        <v>14</v>
      </c>
      <c r="E471" s="15" t="s">
        <v>5160</v>
      </c>
      <c r="F471" s="57" t="s">
        <v>5157</v>
      </c>
      <c r="G471" s="36" t="s">
        <v>5161</v>
      </c>
      <c r="H471" s="58" t="s">
        <v>5151</v>
      </c>
      <c r="I471" s="76">
        <v>300000000</v>
      </c>
      <c r="J471" s="29"/>
      <c r="K471" s="29"/>
      <c r="L471" s="70">
        <f>SUM(I471:K471)</f>
        <v>300000000</v>
      </c>
      <c r="M471" s="76"/>
      <c r="N471" s="29"/>
      <c r="O471" s="71"/>
      <c r="P471" s="75" t="s">
        <v>5152</v>
      </c>
      <c r="Q471" s="47" t="s">
        <v>5158</v>
      </c>
      <c r="R471" s="68" t="s">
        <v>5159</v>
      </c>
      <c r="S471" s="48" t="s">
        <v>24</v>
      </c>
      <c r="T471" s="42"/>
      <c r="U471" s="54"/>
    </row>
    <row r="472" spans="2:21" ht="20.25" customHeight="1" x14ac:dyDescent="0.15">
      <c r="B472" s="25">
        <v>2021</v>
      </c>
      <c r="C472" s="27">
        <v>3</v>
      </c>
      <c r="D472" s="27" t="s">
        <v>14</v>
      </c>
      <c r="E472" s="15" t="s">
        <v>3901</v>
      </c>
      <c r="F472" s="57" t="s">
        <v>3757</v>
      </c>
      <c r="G472" s="36" t="s">
        <v>112</v>
      </c>
      <c r="H472" s="58" t="s">
        <v>63</v>
      </c>
      <c r="I472" s="76">
        <v>300000000</v>
      </c>
      <c r="J472" s="29">
        <v>120000000</v>
      </c>
      <c r="K472" s="29"/>
      <c r="L472" s="70">
        <v>420000000</v>
      </c>
      <c r="M472" s="76">
        <v>150000000</v>
      </c>
      <c r="N472" s="29"/>
      <c r="O472" s="71"/>
      <c r="P472" s="75" t="s">
        <v>3880</v>
      </c>
      <c r="Q472" s="47" t="s">
        <v>3899</v>
      </c>
      <c r="R472" s="68" t="s">
        <v>3900</v>
      </c>
      <c r="S472" s="48" t="s">
        <v>24</v>
      </c>
      <c r="T472" s="42"/>
      <c r="U472" s="54"/>
    </row>
    <row r="473" spans="2:21" ht="20.25" customHeight="1" x14ac:dyDescent="0.15">
      <c r="B473" s="25">
        <v>2021</v>
      </c>
      <c r="C473" s="27">
        <v>3</v>
      </c>
      <c r="D473" s="27" t="s">
        <v>14</v>
      </c>
      <c r="E473" s="15" t="s">
        <v>2969</v>
      </c>
      <c r="F473" s="57" t="s">
        <v>2931</v>
      </c>
      <c r="G473" s="36" t="s">
        <v>37</v>
      </c>
      <c r="H473" s="58" t="s">
        <v>63</v>
      </c>
      <c r="I473" s="76">
        <v>297231000</v>
      </c>
      <c r="J473" s="29">
        <v>370565000</v>
      </c>
      <c r="K473" s="29">
        <v>0</v>
      </c>
      <c r="L473" s="70">
        <v>667796000</v>
      </c>
      <c r="M473" s="76">
        <v>100000000</v>
      </c>
      <c r="N473" s="29">
        <v>297231000</v>
      </c>
      <c r="O473" s="71"/>
      <c r="P473" s="75" t="s">
        <v>2970</v>
      </c>
      <c r="Q473" s="47" t="s">
        <v>2971</v>
      </c>
      <c r="R473" s="68" t="s">
        <v>2972</v>
      </c>
      <c r="S473" s="48" t="s">
        <v>24</v>
      </c>
      <c r="T473" s="42"/>
      <c r="U473" s="54"/>
    </row>
    <row r="474" spans="2:21" ht="20.25" customHeight="1" x14ac:dyDescent="0.15">
      <c r="B474" s="25">
        <v>2021</v>
      </c>
      <c r="C474" s="27">
        <v>3</v>
      </c>
      <c r="D474" s="27" t="s">
        <v>14</v>
      </c>
      <c r="E474" s="15" t="s">
        <v>3628</v>
      </c>
      <c r="F474" s="57" t="s">
        <v>3620</v>
      </c>
      <c r="G474" s="36" t="s">
        <v>16</v>
      </c>
      <c r="H474" s="58" t="s">
        <v>63</v>
      </c>
      <c r="I474" s="76">
        <v>277521000</v>
      </c>
      <c r="J474" s="29">
        <v>43570000</v>
      </c>
      <c r="K474" s="29">
        <v>0</v>
      </c>
      <c r="L474" s="70">
        <v>321091000</v>
      </c>
      <c r="M474" s="76">
        <v>321091000</v>
      </c>
      <c r="N474" s="29">
        <v>0</v>
      </c>
      <c r="O474" s="71"/>
      <c r="P474" s="75" t="s">
        <v>3621</v>
      </c>
      <c r="Q474" s="47" t="s">
        <v>3622</v>
      </c>
      <c r="R474" s="68" t="s">
        <v>5120</v>
      </c>
      <c r="S474" s="48" t="s">
        <v>24</v>
      </c>
      <c r="T474" s="42"/>
      <c r="U474" s="54"/>
    </row>
    <row r="475" spans="2:21" ht="20.25" customHeight="1" x14ac:dyDescent="0.15">
      <c r="B475" s="25">
        <v>2021</v>
      </c>
      <c r="C475" s="27">
        <v>3</v>
      </c>
      <c r="D475" s="27" t="s">
        <v>14</v>
      </c>
      <c r="E475" s="15" t="s">
        <v>5593</v>
      </c>
      <c r="F475" s="57" t="s">
        <v>2182</v>
      </c>
      <c r="G475" s="36" t="s">
        <v>17</v>
      </c>
      <c r="H475" s="58" t="s">
        <v>62</v>
      </c>
      <c r="I475" s="76">
        <v>270000000</v>
      </c>
      <c r="J475" s="29">
        <v>70000000</v>
      </c>
      <c r="K475" s="29">
        <v>0</v>
      </c>
      <c r="L475" s="70">
        <v>340000000</v>
      </c>
      <c r="M475" s="76">
        <v>270000000</v>
      </c>
      <c r="N475" s="29">
        <v>340000000</v>
      </c>
      <c r="O475" s="71"/>
      <c r="P475" s="75" t="s">
        <v>5383</v>
      </c>
      <c r="Q475" s="47" t="s">
        <v>5594</v>
      </c>
      <c r="R475" s="68" t="s">
        <v>5595</v>
      </c>
      <c r="S475" s="48" t="s">
        <v>24</v>
      </c>
      <c r="T475" s="42"/>
      <c r="U475" s="54"/>
    </row>
    <row r="476" spans="2:21" ht="20.25" customHeight="1" x14ac:dyDescent="0.15">
      <c r="B476" s="25">
        <v>2021</v>
      </c>
      <c r="C476" s="27">
        <v>3</v>
      </c>
      <c r="D476" s="27" t="s">
        <v>5000</v>
      </c>
      <c r="E476" s="15" t="s">
        <v>753</v>
      </c>
      <c r="F476" s="57" t="s">
        <v>748</v>
      </c>
      <c r="G476" s="36" t="s">
        <v>84</v>
      </c>
      <c r="H476" s="58" t="s">
        <v>62</v>
      </c>
      <c r="I476" s="76">
        <v>267795000</v>
      </c>
      <c r="J476" s="29" t="s">
        <v>749</v>
      </c>
      <c r="K476" s="29" t="s">
        <v>750</v>
      </c>
      <c r="L476" s="70">
        <v>267795000</v>
      </c>
      <c r="M476" s="76">
        <v>131005000</v>
      </c>
      <c r="N476" s="29">
        <v>131005000</v>
      </c>
      <c r="O476" s="71"/>
      <c r="P476" s="75" t="s">
        <v>4995</v>
      </c>
      <c r="Q476" s="47" t="s">
        <v>4996</v>
      </c>
      <c r="R476" s="68" t="s">
        <v>4997</v>
      </c>
      <c r="S476" s="48" t="s">
        <v>4998</v>
      </c>
      <c r="T476" s="42"/>
      <c r="U476" s="54"/>
    </row>
    <row r="477" spans="2:21" ht="20.25" customHeight="1" x14ac:dyDescent="0.15">
      <c r="B477" s="25">
        <v>2021</v>
      </c>
      <c r="C477" s="27">
        <v>3</v>
      </c>
      <c r="D477" s="27" t="s">
        <v>14</v>
      </c>
      <c r="E477" s="15" t="s">
        <v>3658</v>
      </c>
      <c r="F477" s="57" t="s">
        <v>3620</v>
      </c>
      <c r="G477" s="36" t="s">
        <v>17</v>
      </c>
      <c r="H477" s="58" t="s">
        <v>63</v>
      </c>
      <c r="I477" s="76">
        <v>267674000</v>
      </c>
      <c r="J477" s="29">
        <v>7240000</v>
      </c>
      <c r="K477" s="29">
        <v>0</v>
      </c>
      <c r="L477" s="70">
        <v>274914000</v>
      </c>
      <c r="M477" s="76">
        <v>274914000</v>
      </c>
      <c r="N477" s="29">
        <v>0</v>
      </c>
      <c r="O477" s="71"/>
      <c r="P477" s="75" t="s">
        <v>3659</v>
      </c>
      <c r="Q477" s="47" t="s">
        <v>3660</v>
      </c>
      <c r="R477" s="68" t="s">
        <v>5120</v>
      </c>
      <c r="S477" s="48" t="s">
        <v>24</v>
      </c>
      <c r="T477" s="42"/>
      <c r="U477" s="54"/>
    </row>
    <row r="478" spans="2:21" ht="20.25" customHeight="1" x14ac:dyDescent="0.15">
      <c r="B478" s="25">
        <v>2021</v>
      </c>
      <c r="C478" s="27">
        <v>3</v>
      </c>
      <c r="D478" s="27" t="s">
        <v>14</v>
      </c>
      <c r="E478" s="15" t="s">
        <v>4388</v>
      </c>
      <c r="F478" s="57" t="s">
        <v>800</v>
      </c>
      <c r="G478" s="36" t="s">
        <v>37</v>
      </c>
      <c r="H478" s="58" t="s">
        <v>63</v>
      </c>
      <c r="I478" s="76">
        <v>261070000</v>
      </c>
      <c r="J478" s="29">
        <v>86394000</v>
      </c>
      <c r="K478" s="29">
        <v>0</v>
      </c>
      <c r="L478" s="70">
        <v>347464000</v>
      </c>
      <c r="M478" s="76">
        <v>100000000</v>
      </c>
      <c r="N478" s="29">
        <v>70000000</v>
      </c>
      <c r="O478" s="71"/>
      <c r="P478" s="75" t="s">
        <v>4379</v>
      </c>
      <c r="Q478" s="47" t="s">
        <v>4385</v>
      </c>
      <c r="R478" s="68" t="s">
        <v>4386</v>
      </c>
      <c r="S478" s="48" t="s">
        <v>24</v>
      </c>
      <c r="T478" s="42"/>
      <c r="U478" s="54"/>
    </row>
    <row r="479" spans="2:21" ht="20.25" customHeight="1" x14ac:dyDescent="0.15">
      <c r="B479" s="25">
        <v>2021</v>
      </c>
      <c r="C479" s="27">
        <v>3</v>
      </c>
      <c r="D479" s="27" t="s">
        <v>14</v>
      </c>
      <c r="E479" s="15" t="s">
        <v>259</v>
      </c>
      <c r="F479" s="57" t="s">
        <v>230</v>
      </c>
      <c r="G479" s="36" t="s">
        <v>17</v>
      </c>
      <c r="H479" s="58" t="s">
        <v>63</v>
      </c>
      <c r="I479" s="76">
        <v>260000000</v>
      </c>
      <c r="J479" s="29">
        <v>40000000</v>
      </c>
      <c r="K479" s="29">
        <v>0</v>
      </c>
      <c r="L479" s="70">
        <v>300000000</v>
      </c>
      <c r="M479" s="76">
        <v>300000000</v>
      </c>
      <c r="N479" s="29">
        <v>300000000</v>
      </c>
      <c r="O479" s="71"/>
      <c r="P479" s="75" t="s">
        <v>235</v>
      </c>
      <c r="Q479" s="47" t="s">
        <v>236</v>
      </c>
      <c r="R479" s="68" t="s">
        <v>237</v>
      </c>
      <c r="S479" s="48" t="s">
        <v>24</v>
      </c>
      <c r="T479" s="42"/>
      <c r="U479" s="54"/>
    </row>
    <row r="480" spans="2:21" ht="20.25" customHeight="1" x14ac:dyDescent="0.15">
      <c r="B480" s="25">
        <v>2021</v>
      </c>
      <c r="C480" s="27">
        <v>3</v>
      </c>
      <c r="D480" s="27" t="s">
        <v>752</v>
      </c>
      <c r="E480" s="15" t="s">
        <v>5596</v>
      </c>
      <c r="F480" s="57" t="s">
        <v>2175</v>
      </c>
      <c r="G480" s="36" t="s">
        <v>2215</v>
      </c>
      <c r="H480" s="58" t="s">
        <v>2208</v>
      </c>
      <c r="I480" s="76">
        <v>255013000</v>
      </c>
      <c r="J480" s="29"/>
      <c r="K480" s="29"/>
      <c r="L480" s="70">
        <f>SUM(I480:K480)</f>
        <v>255013000</v>
      </c>
      <c r="M480" s="76">
        <f>I480+J480</f>
        <v>255013000</v>
      </c>
      <c r="N480" s="29">
        <f>L480</f>
        <v>255013000</v>
      </c>
      <c r="O480" s="71"/>
      <c r="P480" s="75" t="s">
        <v>5597</v>
      </c>
      <c r="Q480" s="47" t="s">
        <v>5598</v>
      </c>
      <c r="R480" s="68" t="s">
        <v>5599</v>
      </c>
      <c r="S480" s="48" t="s">
        <v>24</v>
      </c>
      <c r="T480" s="42"/>
      <c r="U480" s="54"/>
    </row>
    <row r="481" spans="2:21" ht="20.25" customHeight="1" x14ac:dyDescent="0.15">
      <c r="B481" s="25">
        <v>2021</v>
      </c>
      <c r="C481" s="27">
        <v>3</v>
      </c>
      <c r="D481" s="27" t="s">
        <v>14</v>
      </c>
      <c r="E481" s="15" t="s">
        <v>260</v>
      </c>
      <c r="F481" s="57" t="s">
        <v>230</v>
      </c>
      <c r="G481" s="36" t="s">
        <v>16</v>
      </c>
      <c r="H481" s="58" t="s">
        <v>63</v>
      </c>
      <c r="I481" s="76">
        <v>250000000</v>
      </c>
      <c r="J481" s="29">
        <v>80000000</v>
      </c>
      <c r="K481" s="29"/>
      <c r="L481" s="70">
        <v>330000000</v>
      </c>
      <c r="M481" s="76">
        <v>330000000</v>
      </c>
      <c r="N481" s="29">
        <v>330000000</v>
      </c>
      <c r="O481" s="71"/>
      <c r="P481" s="75" t="s">
        <v>235</v>
      </c>
      <c r="Q481" s="47" t="s">
        <v>236</v>
      </c>
      <c r="R481" s="68" t="s">
        <v>237</v>
      </c>
      <c r="S481" s="48" t="s">
        <v>24</v>
      </c>
      <c r="T481" s="42"/>
      <c r="U481" s="54"/>
    </row>
    <row r="482" spans="2:21" ht="20.25" customHeight="1" x14ac:dyDescent="0.15">
      <c r="B482" s="25">
        <v>2021</v>
      </c>
      <c r="C482" s="27">
        <v>3</v>
      </c>
      <c r="D482" s="27" t="s">
        <v>14</v>
      </c>
      <c r="E482" s="15" t="s">
        <v>1486</v>
      </c>
      <c r="F482" s="57" t="s">
        <v>1415</v>
      </c>
      <c r="G482" s="36" t="s">
        <v>16</v>
      </c>
      <c r="H482" s="58" t="s">
        <v>63</v>
      </c>
      <c r="I482" s="76">
        <v>250000000</v>
      </c>
      <c r="J482" s="29">
        <v>100000000</v>
      </c>
      <c r="K482" s="29"/>
      <c r="L482" s="70">
        <v>350000000</v>
      </c>
      <c r="M482" s="76"/>
      <c r="N482" s="29"/>
      <c r="O482" s="71"/>
      <c r="P482" s="75" t="s">
        <v>1476</v>
      </c>
      <c r="Q482" s="47" t="s">
        <v>1487</v>
      </c>
      <c r="R482" s="68" t="s">
        <v>1488</v>
      </c>
      <c r="S482" s="48" t="s">
        <v>24</v>
      </c>
      <c r="T482" s="42"/>
      <c r="U482" s="54"/>
    </row>
    <row r="483" spans="2:21" ht="20.25" customHeight="1" x14ac:dyDescent="0.15">
      <c r="B483" s="25">
        <v>2021</v>
      </c>
      <c r="C483" s="27">
        <v>3</v>
      </c>
      <c r="D483" s="27" t="s">
        <v>14</v>
      </c>
      <c r="E483" s="15" t="s">
        <v>5600</v>
      </c>
      <c r="F483" s="57" t="s">
        <v>1415</v>
      </c>
      <c r="G483" s="36" t="s">
        <v>16</v>
      </c>
      <c r="H483" s="58" t="s">
        <v>63</v>
      </c>
      <c r="I483" s="76">
        <v>250000000</v>
      </c>
      <c r="J483" s="29">
        <v>100000000</v>
      </c>
      <c r="K483" s="29"/>
      <c r="L483" s="70">
        <v>350000000</v>
      </c>
      <c r="M483" s="76"/>
      <c r="N483" s="29"/>
      <c r="O483" s="71"/>
      <c r="P483" s="75" t="s">
        <v>1476</v>
      </c>
      <c r="Q483" s="47" t="s">
        <v>1487</v>
      </c>
      <c r="R483" s="68" t="s">
        <v>1488</v>
      </c>
      <c r="S483" s="48" t="s">
        <v>24</v>
      </c>
      <c r="T483" s="42"/>
      <c r="U483" s="54"/>
    </row>
    <row r="484" spans="2:21" ht="20.25" customHeight="1" x14ac:dyDescent="0.15">
      <c r="B484" s="25">
        <v>2021</v>
      </c>
      <c r="C484" s="27">
        <v>3</v>
      </c>
      <c r="D484" s="27" t="s">
        <v>14</v>
      </c>
      <c r="E484" s="15" t="s">
        <v>355</v>
      </c>
      <c r="F484" s="57" t="s">
        <v>339</v>
      </c>
      <c r="G484" s="36" t="s">
        <v>37</v>
      </c>
      <c r="H484" s="58" t="s">
        <v>62</v>
      </c>
      <c r="I484" s="76">
        <v>243254000</v>
      </c>
      <c r="J484" s="29">
        <v>112497000</v>
      </c>
      <c r="K484" s="29">
        <v>0</v>
      </c>
      <c r="L484" s="70">
        <v>355751000</v>
      </c>
      <c r="M484" s="76" t="s">
        <v>294</v>
      </c>
      <c r="N484" s="29" t="s">
        <v>294</v>
      </c>
      <c r="O484" s="71"/>
      <c r="P484" s="75" t="s">
        <v>344</v>
      </c>
      <c r="Q484" s="47" t="s">
        <v>356</v>
      </c>
      <c r="R484" s="68" t="s">
        <v>357</v>
      </c>
      <c r="S484" s="48" t="s">
        <v>24</v>
      </c>
      <c r="T484" s="42"/>
      <c r="U484" s="54"/>
    </row>
    <row r="485" spans="2:21" ht="20.25" customHeight="1" x14ac:dyDescent="0.15">
      <c r="B485" s="25">
        <v>2021</v>
      </c>
      <c r="C485" s="27">
        <v>3</v>
      </c>
      <c r="D485" s="27" t="s">
        <v>15</v>
      </c>
      <c r="E485" s="15" t="s">
        <v>5142</v>
      </c>
      <c r="F485" s="57" t="s">
        <v>2931</v>
      </c>
      <c r="G485" s="36" t="s">
        <v>16</v>
      </c>
      <c r="H485" s="58" t="s">
        <v>62</v>
      </c>
      <c r="I485" s="76">
        <v>232000000</v>
      </c>
      <c r="J485" s="29">
        <v>0</v>
      </c>
      <c r="K485" s="29">
        <v>0</v>
      </c>
      <c r="L485" s="70">
        <f>SUM(I485:K485)</f>
        <v>232000000</v>
      </c>
      <c r="M485" s="76">
        <v>0</v>
      </c>
      <c r="N485" s="29">
        <v>0</v>
      </c>
      <c r="O485" s="71"/>
      <c r="P485" s="75" t="s">
        <v>5143</v>
      </c>
      <c r="Q485" s="47" t="s">
        <v>5144</v>
      </c>
      <c r="R485" s="68" t="s">
        <v>5145</v>
      </c>
      <c r="S485" s="48" t="s">
        <v>24</v>
      </c>
      <c r="T485" s="42"/>
      <c r="U485" s="54"/>
    </row>
    <row r="486" spans="2:21" ht="20.25" customHeight="1" x14ac:dyDescent="0.15">
      <c r="B486" s="25">
        <v>2021</v>
      </c>
      <c r="C486" s="27">
        <v>3</v>
      </c>
      <c r="D486" s="27" t="s">
        <v>14</v>
      </c>
      <c r="E486" s="15" t="s">
        <v>2994</v>
      </c>
      <c r="F486" s="57" t="s">
        <v>2931</v>
      </c>
      <c r="G486" s="36" t="s">
        <v>16</v>
      </c>
      <c r="H486" s="58" t="s">
        <v>63</v>
      </c>
      <c r="I486" s="76">
        <v>227922000</v>
      </c>
      <c r="J486" s="29">
        <v>184024000</v>
      </c>
      <c r="K486" s="29">
        <v>0</v>
      </c>
      <c r="L486" s="70">
        <v>411946000</v>
      </c>
      <c r="M486" s="76">
        <v>411946000</v>
      </c>
      <c r="N486" s="29">
        <v>288364300</v>
      </c>
      <c r="O486" s="71"/>
      <c r="P486" s="75" t="s">
        <v>2985</v>
      </c>
      <c r="Q486" s="47" t="s">
        <v>2995</v>
      </c>
      <c r="R486" s="68" t="s">
        <v>2996</v>
      </c>
      <c r="S486" s="48" t="s">
        <v>24</v>
      </c>
      <c r="T486" s="42"/>
      <c r="U486" s="54"/>
    </row>
    <row r="487" spans="2:21" ht="20.25" customHeight="1" x14ac:dyDescent="0.15">
      <c r="B487" s="25">
        <v>2021</v>
      </c>
      <c r="C487" s="27">
        <v>3</v>
      </c>
      <c r="D487" s="27" t="s">
        <v>14</v>
      </c>
      <c r="E487" s="15" t="s">
        <v>5601</v>
      </c>
      <c r="F487" s="57" t="s">
        <v>230</v>
      </c>
      <c r="G487" s="36" t="s">
        <v>16</v>
      </c>
      <c r="H487" s="58" t="s">
        <v>63</v>
      </c>
      <c r="I487" s="76">
        <v>210000000</v>
      </c>
      <c r="J487" s="29">
        <v>50000000</v>
      </c>
      <c r="K487" s="29"/>
      <c r="L487" s="70">
        <v>260000000</v>
      </c>
      <c r="M487" s="76">
        <v>260000000</v>
      </c>
      <c r="N487" s="29">
        <v>260000000</v>
      </c>
      <c r="O487" s="71"/>
      <c r="P487" s="75" t="s">
        <v>5602</v>
      </c>
      <c r="Q487" s="47" t="s">
        <v>5603</v>
      </c>
      <c r="R487" s="68" t="s">
        <v>5604</v>
      </c>
      <c r="S487" s="48" t="s">
        <v>24</v>
      </c>
      <c r="T487" s="42"/>
      <c r="U487" s="54"/>
    </row>
    <row r="488" spans="2:21" ht="20.25" customHeight="1" x14ac:dyDescent="0.15">
      <c r="B488" s="25">
        <v>2021</v>
      </c>
      <c r="C488" s="27">
        <v>3</v>
      </c>
      <c r="D488" s="27" t="s">
        <v>14</v>
      </c>
      <c r="E488" s="15" t="s">
        <v>1445</v>
      </c>
      <c r="F488" s="57" t="s">
        <v>1415</v>
      </c>
      <c r="G488" s="36" t="s">
        <v>39</v>
      </c>
      <c r="H488" s="58" t="s">
        <v>63</v>
      </c>
      <c r="I488" s="76">
        <v>203000000</v>
      </c>
      <c r="J488" s="29"/>
      <c r="K488" s="29"/>
      <c r="L488" s="70">
        <v>203000000</v>
      </c>
      <c r="M488" s="76">
        <v>203000000</v>
      </c>
      <c r="N488" s="29">
        <v>142100000</v>
      </c>
      <c r="O488" s="71"/>
      <c r="P488" s="75" t="s">
        <v>1435</v>
      </c>
      <c r="Q488" s="47" t="s">
        <v>1442</v>
      </c>
      <c r="R488" s="68" t="s">
        <v>1443</v>
      </c>
      <c r="S488" s="48" t="s">
        <v>24</v>
      </c>
      <c r="T488" s="42"/>
      <c r="U488" s="54"/>
    </row>
    <row r="489" spans="2:21" ht="20.25" customHeight="1" x14ac:dyDescent="0.15">
      <c r="B489" s="25">
        <v>2021</v>
      </c>
      <c r="C489" s="27">
        <v>3</v>
      </c>
      <c r="D489" s="27" t="s">
        <v>14</v>
      </c>
      <c r="E489" s="15" t="s">
        <v>908</v>
      </c>
      <c r="F489" s="57" t="s">
        <v>748</v>
      </c>
      <c r="G489" s="36" t="s">
        <v>84</v>
      </c>
      <c r="H489" s="58" t="s">
        <v>62</v>
      </c>
      <c r="I489" s="76">
        <v>202332000</v>
      </c>
      <c r="J489" s="29">
        <v>0</v>
      </c>
      <c r="K489" s="29"/>
      <c r="L489" s="70">
        <v>202332000</v>
      </c>
      <c r="M489" s="76">
        <v>202332000</v>
      </c>
      <c r="N489" s="29">
        <v>202332000</v>
      </c>
      <c r="O489" s="71"/>
      <c r="P489" s="75" t="s">
        <v>903</v>
      </c>
      <c r="Q489" s="47" t="s">
        <v>909</v>
      </c>
      <c r="R489" s="68" t="s">
        <v>910</v>
      </c>
      <c r="S489" s="48" t="s">
        <v>24</v>
      </c>
      <c r="T489" s="42"/>
      <c r="U489" s="54"/>
    </row>
    <row r="490" spans="2:21" ht="20.25" customHeight="1" x14ac:dyDescent="0.15">
      <c r="B490" s="25">
        <v>2021</v>
      </c>
      <c r="C490" s="27">
        <v>3</v>
      </c>
      <c r="D490" s="27" t="s">
        <v>14</v>
      </c>
      <c r="E490" s="15" t="s">
        <v>3103</v>
      </c>
      <c r="F490" s="57" t="s">
        <v>2931</v>
      </c>
      <c r="G490" s="36" t="s">
        <v>37</v>
      </c>
      <c r="H490" s="58" t="s">
        <v>63</v>
      </c>
      <c r="I490" s="76">
        <v>200750000</v>
      </c>
      <c r="J490" s="29">
        <v>46550000</v>
      </c>
      <c r="K490" s="29">
        <v>0</v>
      </c>
      <c r="L490" s="70">
        <v>247300000</v>
      </c>
      <c r="M490" s="76">
        <v>120736000</v>
      </c>
      <c r="N490" s="29">
        <v>173110000</v>
      </c>
      <c r="O490" s="71"/>
      <c r="P490" s="75" t="s">
        <v>3090</v>
      </c>
      <c r="Q490" s="47" t="s">
        <v>3101</v>
      </c>
      <c r="R490" s="68" t="s">
        <v>3102</v>
      </c>
      <c r="S490" s="48" t="s">
        <v>24</v>
      </c>
      <c r="T490" s="42"/>
      <c r="U490" s="54"/>
    </row>
    <row r="491" spans="2:21" ht="20.25" customHeight="1" x14ac:dyDescent="0.15">
      <c r="B491" s="25">
        <v>2021</v>
      </c>
      <c r="C491" s="27">
        <v>3</v>
      </c>
      <c r="D491" s="27" t="s">
        <v>14</v>
      </c>
      <c r="E491" s="15" t="s">
        <v>879</v>
      </c>
      <c r="F491" s="57" t="s">
        <v>748</v>
      </c>
      <c r="G491" s="36" t="s">
        <v>112</v>
      </c>
      <c r="H491" s="58" t="s">
        <v>62</v>
      </c>
      <c r="I491" s="76">
        <v>200000000</v>
      </c>
      <c r="J491" s="29">
        <v>0</v>
      </c>
      <c r="K491" s="29">
        <v>0</v>
      </c>
      <c r="L491" s="70">
        <v>200000000</v>
      </c>
      <c r="M491" s="76">
        <v>150000000</v>
      </c>
      <c r="N491" s="29">
        <v>200000000</v>
      </c>
      <c r="O491" s="71"/>
      <c r="P491" s="75" t="s">
        <v>876</v>
      </c>
      <c r="Q491" s="47" t="s">
        <v>877</v>
      </c>
      <c r="R491" s="68" t="s">
        <v>878</v>
      </c>
      <c r="S491" s="48" t="s">
        <v>24</v>
      </c>
      <c r="T491" s="42"/>
      <c r="U491" s="54"/>
    </row>
    <row r="492" spans="2:21" ht="20.25" customHeight="1" x14ac:dyDescent="0.15">
      <c r="B492" s="25">
        <v>2021</v>
      </c>
      <c r="C492" s="27">
        <v>3</v>
      </c>
      <c r="D492" s="27" t="s">
        <v>5156</v>
      </c>
      <c r="E492" s="15" t="s">
        <v>5605</v>
      </c>
      <c r="F492" s="57" t="s">
        <v>5157</v>
      </c>
      <c r="G492" s="36" t="s">
        <v>84</v>
      </c>
      <c r="H492" s="58" t="s">
        <v>62</v>
      </c>
      <c r="I492" s="76">
        <v>200000000</v>
      </c>
      <c r="J492" s="29"/>
      <c r="K492" s="29"/>
      <c r="L492" s="70">
        <f>SUM(I492:K492)</f>
        <v>200000000</v>
      </c>
      <c r="M492" s="76"/>
      <c r="N492" s="29"/>
      <c r="O492" s="71"/>
      <c r="P492" s="75" t="s">
        <v>5367</v>
      </c>
      <c r="Q492" s="47" t="s">
        <v>5606</v>
      </c>
      <c r="R492" s="68" t="s">
        <v>5607</v>
      </c>
      <c r="S492" s="48" t="s">
        <v>5155</v>
      </c>
      <c r="T492" s="42"/>
      <c r="U492" s="54"/>
    </row>
    <row r="493" spans="2:21" ht="20.25" customHeight="1" x14ac:dyDescent="0.15">
      <c r="B493" s="25">
        <v>2021</v>
      </c>
      <c r="C493" s="27">
        <v>3</v>
      </c>
      <c r="D493" s="27" t="s">
        <v>14</v>
      </c>
      <c r="E493" s="15" t="s">
        <v>4671</v>
      </c>
      <c r="F493" s="57" t="s">
        <v>2931</v>
      </c>
      <c r="G493" s="36" t="s">
        <v>16</v>
      </c>
      <c r="H493" s="58" t="s">
        <v>2208</v>
      </c>
      <c r="I493" s="76">
        <v>200000000</v>
      </c>
      <c r="J493" s="29">
        <v>10000000</v>
      </c>
      <c r="K493" s="29">
        <v>10000000</v>
      </c>
      <c r="L493" s="70">
        <f>SUM(I493:K493)</f>
        <v>220000000</v>
      </c>
      <c r="M493" s="76">
        <v>200000000</v>
      </c>
      <c r="N493" s="29"/>
      <c r="O493" s="71"/>
      <c r="P493" s="75" t="s">
        <v>4672</v>
      </c>
      <c r="Q493" s="47" t="s">
        <v>4673</v>
      </c>
      <c r="R493" s="68" t="s">
        <v>4674</v>
      </c>
      <c r="S493" s="48" t="s">
        <v>24</v>
      </c>
      <c r="T493" s="42"/>
      <c r="U493" s="54"/>
    </row>
    <row r="494" spans="2:21" ht="20.25" customHeight="1" x14ac:dyDescent="0.15">
      <c r="B494" s="25">
        <v>2021</v>
      </c>
      <c r="C494" s="27">
        <v>3</v>
      </c>
      <c r="D494" s="27" t="s">
        <v>14</v>
      </c>
      <c r="E494" s="15" t="s">
        <v>3897</v>
      </c>
      <c r="F494" s="57" t="s">
        <v>3757</v>
      </c>
      <c r="G494" s="36" t="s">
        <v>112</v>
      </c>
      <c r="H494" s="58" t="s">
        <v>63</v>
      </c>
      <c r="I494" s="76">
        <v>200000000</v>
      </c>
      <c r="J494" s="29">
        <v>100000000</v>
      </c>
      <c r="K494" s="29"/>
      <c r="L494" s="70">
        <v>300000000</v>
      </c>
      <c r="M494" s="76">
        <v>100000000</v>
      </c>
      <c r="N494" s="29"/>
      <c r="O494" s="71"/>
      <c r="P494" s="75" t="s">
        <v>3880</v>
      </c>
      <c r="Q494" s="47" t="s">
        <v>3893</v>
      </c>
      <c r="R494" s="68" t="s">
        <v>3894</v>
      </c>
      <c r="S494" s="48" t="s">
        <v>24</v>
      </c>
      <c r="T494" s="42"/>
      <c r="U494" s="54"/>
    </row>
    <row r="495" spans="2:21" ht="20.25" customHeight="1" x14ac:dyDescent="0.15">
      <c r="B495" s="25">
        <v>2021</v>
      </c>
      <c r="C495" s="27">
        <v>3</v>
      </c>
      <c r="D495" s="27" t="s">
        <v>14</v>
      </c>
      <c r="E495" s="15" t="s">
        <v>5608</v>
      </c>
      <c r="F495" s="57" t="s">
        <v>3620</v>
      </c>
      <c r="G495" s="36" t="s">
        <v>84</v>
      </c>
      <c r="H495" s="58" t="s">
        <v>63</v>
      </c>
      <c r="I495" s="76">
        <v>193197000</v>
      </c>
      <c r="J495" s="29">
        <v>45080000</v>
      </c>
      <c r="K495" s="29">
        <v>0</v>
      </c>
      <c r="L495" s="70">
        <v>238277000</v>
      </c>
      <c r="M495" s="76">
        <v>238277000</v>
      </c>
      <c r="N495" s="29">
        <v>0</v>
      </c>
      <c r="O495" s="71"/>
      <c r="P495" s="75" t="s">
        <v>3621</v>
      </c>
      <c r="Q495" s="47" t="s">
        <v>3622</v>
      </c>
      <c r="R495" s="68" t="s">
        <v>5120</v>
      </c>
      <c r="S495" s="48" t="s">
        <v>24</v>
      </c>
      <c r="T495" s="42"/>
      <c r="U495" s="54"/>
    </row>
    <row r="496" spans="2:21" ht="20.25" customHeight="1" x14ac:dyDescent="0.15">
      <c r="B496" s="25">
        <v>2021</v>
      </c>
      <c r="C496" s="27">
        <v>3</v>
      </c>
      <c r="D496" s="27" t="s">
        <v>5156</v>
      </c>
      <c r="E496" s="15" t="s">
        <v>5163</v>
      </c>
      <c r="F496" s="57" t="s">
        <v>5157</v>
      </c>
      <c r="G496" s="36" t="s">
        <v>5164</v>
      </c>
      <c r="H496" s="58" t="s">
        <v>5151</v>
      </c>
      <c r="I496" s="76">
        <v>178409000</v>
      </c>
      <c r="J496" s="29"/>
      <c r="K496" s="29"/>
      <c r="L496" s="70">
        <f>SUM(I496:K496)</f>
        <v>178409000</v>
      </c>
      <c r="M496" s="76"/>
      <c r="N496" s="29"/>
      <c r="O496" s="71"/>
      <c r="P496" s="75" t="s">
        <v>5152</v>
      </c>
      <c r="Q496" s="47" t="s">
        <v>5165</v>
      </c>
      <c r="R496" s="68" t="s">
        <v>5166</v>
      </c>
      <c r="S496" s="48" t="s">
        <v>5155</v>
      </c>
      <c r="T496" s="42"/>
      <c r="U496" s="54"/>
    </row>
    <row r="497" spans="2:21" ht="20.25" customHeight="1" x14ac:dyDescent="0.15">
      <c r="B497" s="25">
        <v>2021</v>
      </c>
      <c r="C497" s="27">
        <v>3</v>
      </c>
      <c r="D497" s="27" t="s">
        <v>14</v>
      </c>
      <c r="E497" s="15" t="s">
        <v>947</v>
      </c>
      <c r="F497" s="57" t="s">
        <v>748</v>
      </c>
      <c r="G497" s="36" t="s">
        <v>39</v>
      </c>
      <c r="H497" s="58" t="s">
        <v>63</v>
      </c>
      <c r="I497" s="76">
        <v>177430000</v>
      </c>
      <c r="J497" s="29">
        <v>0</v>
      </c>
      <c r="K497" s="29">
        <v>0</v>
      </c>
      <c r="L497" s="70">
        <v>177430000</v>
      </c>
      <c r="M497" s="76">
        <v>88715000</v>
      </c>
      <c r="N497" s="29">
        <v>0</v>
      </c>
      <c r="O497" s="71"/>
      <c r="P497" s="75" t="s">
        <v>941</v>
      </c>
      <c r="Q497" s="47" t="s">
        <v>944</v>
      </c>
      <c r="R497" s="68" t="s">
        <v>945</v>
      </c>
      <c r="S497" s="48" t="s">
        <v>24</v>
      </c>
      <c r="T497" s="42"/>
      <c r="U497" s="54"/>
    </row>
    <row r="498" spans="2:21" ht="20.25" customHeight="1" x14ac:dyDescent="0.15">
      <c r="B498" s="25">
        <v>2021</v>
      </c>
      <c r="C498" s="27">
        <v>3</v>
      </c>
      <c r="D498" s="27" t="s">
        <v>14</v>
      </c>
      <c r="E498" s="15" t="s">
        <v>2943</v>
      </c>
      <c r="F498" s="57" t="s">
        <v>2931</v>
      </c>
      <c r="G498" s="36" t="s">
        <v>16</v>
      </c>
      <c r="H498" s="58" t="s">
        <v>64</v>
      </c>
      <c r="I498" s="76">
        <v>175000000</v>
      </c>
      <c r="J498" s="29">
        <v>100000000</v>
      </c>
      <c r="K498" s="29"/>
      <c r="L498" s="70">
        <v>275000000</v>
      </c>
      <c r="M498" s="76">
        <v>275000000</v>
      </c>
      <c r="N498" s="29">
        <v>275000000</v>
      </c>
      <c r="O498" s="71" t="s">
        <v>2944</v>
      </c>
      <c r="P498" s="75" t="s">
        <v>2944</v>
      </c>
      <c r="Q498" s="47" t="s">
        <v>2945</v>
      </c>
      <c r="R498" s="68" t="s">
        <v>2946</v>
      </c>
      <c r="S498" s="48" t="s">
        <v>24</v>
      </c>
      <c r="T498" s="42"/>
      <c r="U498" s="54" t="s">
        <v>5406</v>
      </c>
    </row>
    <row r="499" spans="2:21" ht="20.25" customHeight="1" x14ac:dyDescent="0.15">
      <c r="B499" s="25">
        <v>2021</v>
      </c>
      <c r="C499" s="27">
        <v>3</v>
      </c>
      <c r="D499" s="27" t="s">
        <v>14</v>
      </c>
      <c r="E499" s="15" t="s">
        <v>5609</v>
      </c>
      <c r="F499" s="57" t="s">
        <v>748</v>
      </c>
      <c r="G499" s="36" t="s">
        <v>37</v>
      </c>
      <c r="H499" s="58" t="s">
        <v>62</v>
      </c>
      <c r="I499" s="76">
        <v>167684000</v>
      </c>
      <c r="J499" s="29">
        <v>126800000</v>
      </c>
      <c r="K499" s="29"/>
      <c r="L499" s="70">
        <v>294484000</v>
      </c>
      <c r="M499" s="76">
        <v>55000000</v>
      </c>
      <c r="N499" s="29">
        <v>117378800</v>
      </c>
      <c r="O499" s="71"/>
      <c r="P499" s="75" t="s">
        <v>5610</v>
      </c>
      <c r="Q499" s="47" t="s">
        <v>5611</v>
      </c>
      <c r="R499" s="68" t="s">
        <v>5612</v>
      </c>
      <c r="S499" s="48" t="s">
        <v>24</v>
      </c>
      <c r="T499" s="42"/>
      <c r="U499" s="54"/>
    </row>
    <row r="500" spans="2:21" ht="20.25" customHeight="1" x14ac:dyDescent="0.15">
      <c r="B500" s="25">
        <v>2021</v>
      </c>
      <c r="C500" s="27">
        <v>3</v>
      </c>
      <c r="D500" s="27" t="s">
        <v>14</v>
      </c>
      <c r="E500" s="15" t="s">
        <v>5006</v>
      </c>
      <c r="F500" s="57" t="s">
        <v>765</v>
      </c>
      <c r="G500" s="36" t="s">
        <v>16</v>
      </c>
      <c r="H500" s="58" t="s">
        <v>63</v>
      </c>
      <c r="I500" s="76">
        <v>151000000</v>
      </c>
      <c r="J500" s="29">
        <v>27000000</v>
      </c>
      <c r="K500" s="29"/>
      <c r="L500" s="70">
        <f>SUM(I500:K500)</f>
        <v>178000000</v>
      </c>
      <c r="M500" s="76">
        <v>151000000</v>
      </c>
      <c r="N500" s="29"/>
      <c r="O500" s="71"/>
      <c r="P500" s="75" t="s">
        <v>5002</v>
      </c>
      <c r="Q500" s="47" t="s">
        <v>5003</v>
      </c>
      <c r="R500" s="68" t="s">
        <v>5004</v>
      </c>
      <c r="S500" s="48" t="s">
        <v>24</v>
      </c>
      <c r="T500" s="42"/>
      <c r="U500" s="54"/>
    </row>
    <row r="501" spans="2:21" ht="20.25" customHeight="1" x14ac:dyDescent="0.15">
      <c r="B501" s="25">
        <v>2021</v>
      </c>
      <c r="C501" s="27">
        <v>3</v>
      </c>
      <c r="D501" s="27" t="s">
        <v>15</v>
      </c>
      <c r="E501" s="15" t="s">
        <v>884</v>
      </c>
      <c r="F501" s="57" t="s">
        <v>748</v>
      </c>
      <c r="G501" s="36" t="s">
        <v>37</v>
      </c>
      <c r="H501" s="58" t="s">
        <v>62</v>
      </c>
      <c r="I501" s="76">
        <v>150327000</v>
      </c>
      <c r="J501" s="29">
        <v>94300000</v>
      </c>
      <c r="K501" s="29">
        <v>0</v>
      </c>
      <c r="L501" s="70">
        <v>244627000</v>
      </c>
      <c r="M501" s="76">
        <v>50000000</v>
      </c>
      <c r="N501" s="29">
        <v>35000000</v>
      </c>
      <c r="O501" s="71"/>
      <c r="P501" s="75" t="s">
        <v>885</v>
      </c>
      <c r="Q501" s="47" t="s">
        <v>886</v>
      </c>
      <c r="R501" s="68" t="s">
        <v>887</v>
      </c>
      <c r="S501" s="48" t="s">
        <v>24</v>
      </c>
      <c r="T501" s="42"/>
      <c r="U501" s="54"/>
    </row>
    <row r="502" spans="2:21" ht="20.25" customHeight="1" x14ac:dyDescent="0.15">
      <c r="B502" s="25">
        <v>2021</v>
      </c>
      <c r="C502" s="27">
        <v>3</v>
      </c>
      <c r="D502" s="27" t="s">
        <v>5156</v>
      </c>
      <c r="E502" s="15" t="s">
        <v>5162</v>
      </c>
      <c r="F502" s="57" t="s">
        <v>5157</v>
      </c>
      <c r="G502" s="36" t="s">
        <v>5161</v>
      </c>
      <c r="H502" s="58" t="s">
        <v>5151</v>
      </c>
      <c r="I502" s="76">
        <v>150000000</v>
      </c>
      <c r="J502" s="29"/>
      <c r="K502" s="29"/>
      <c r="L502" s="70">
        <f>SUM(I502:K502)</f>
        <v>150000000</v>
      </c>
      <c r="M502" s="76"/>
      <c r="N502" s="29"/>
      <c r="O502" s="71"/>
      <c r="P502" s="75" t="s">
        <v>5152</v>
      </c>
      <c r="Q502" s="47" t="s">
        <v>5153</v>
      </c>
      <c r="R502" s="68" t="s">
        <v>5154</v>
      </c>
      <c r="S502" s="48" t="s">
        <v>5155</v>
      </c>
      <c r="T502" s="42"/>
      <c r="U502" s="54"/>
    </row>
    <row r="503" spans="2:21" ht="20.25" customHeight="1" x14ac:dyDescent="0.15">
      <c r="B503" s="25">
        <v>2021</v>
      </c>
      <c r="C503" s="27">
        <v>3</v>
      </c>
      <c r="D503" s="27" t="s">
        <v>14</v>
      </c>
      <c r="E503" s="15" t="s">
        <v>3914</v>
      </c>
      <c r="F503" s="57" t="s">
        <v>3757</v>
      </c>
      <c r="G503" s="36" t="s">
        <v>37</v>
      </c>
      <c r="H503" s="58" t="s">
        <v>63</v>
      </c>
      <c r="I503" s="76">
        <v>140000000</v>
      </c>
      <c r="J503" s="29">
        <v>40000000</v>
      </c>
      <c r="K503" s="29">
        <v>0</v>
      </c>
      <c r="L503" s="70">
        <v>180000000</v>
      </c>
      <c r="M503" s="76">
        <v>140000000</v>
      </c>
      <c r="N503" s="29">
        <v>98000000</v>
      </c>
      <c r="O503" s="71"/>
      <c r="P503" s="75" t="s">
        <v>3910</v>
      </c>
      <c r="Q503" s="47" t="s">
        <v>3911</v>
      </c>
      <c r="R503" s="68" t="s">
        <v>3912</v>
      </c>
      <c r="S503" s="48" t="s">
        <v>24</v>
      </c>
      <c r="T503" s="42"/>
      <c r="U503" s="54"/>
    </row>
    <row r="504" spans="2:21" ht="20.25" customHeight="1" x14ac:dyDescent="0.15">
      <c r="B504" s="25">
        <v>2021</v>
      </c>
      <c r="C504" s="27">
        <v>3</v>
      </c>
      <c r="D504" s="27" t="s">
        <v>14</v>
      </c>
      <c r="E504" s="15" t="s">
        <v>4404</v>
      </c>
      <c r="F504" s="57" t="s">
        <v>800</v>
      </c>
      <c r="G504" s="36" t="s">
        <v>38</v>
      </c>
      <c r="H504" s="58" t="s">
        <v>63</v>
      </c>
      <c r="I504" s="76">
        <v>128918000</v>
      </c>
      <c r="J504" s="29"/>
      <c r="K504" s="29"/>
      <c r="L504" s="70">
        <v>128918000</v>
      </c>
      <c r="M504" s="76"/>
      <c r="N504" s="29"/>
      <c r="O504" s="71"/>
      <c r="P504" s="75" t="s">
        <v>4379</v>
      </c>
      <c r="Q504" s="47" t="s">
        <v>4402</v>
      </c>
      <c r="R504" s="68" t="s">
        <v>4403</v>
      </c>
      <c r="S504" s="48" t="s">
        <v>24</v>
      </c>
      <c r="T504" s="42"/>
      <c r="U504" s="54"/>
    </row>
    <row r="505" spans="2:21" ht="20.25" customHeight="1" x14ac:dyDescent="0.15">
      <c r="B505" s="25">
        <v>2021</v>
      </c>
      <c r="C505" s="27">
        <v>3</v>
      </c>
      <c r="D505" s="27" t="s">
        <v>14</v>
      </c>
      <c r="E505" s="15" t="s">
        <v>5613</v>
      </c>
      <c r="F505" s="57" t="s">
        <v>3620</v>
      </c>
      <c r="G505" s="36" t="s">
        <v>17</v>
      </c>
      <c r="H505" s="58" t="s">
        <v>63</v>
      </c>
      <c r="I505" s="76">
        <v>128546000</v>
      </c>
      <c r="J505" s="29">
        <v>0</v>
      </c>
      <c r="K505" s="29">
        <v>0</v>
      </c>
      <c r="L505" s="70">
        <v>128546000</v>
      </c>
      <c r="M505" s="76">
        <v>128546000</v>
      </c>
      <c r="N505" s="29">
        <v>0</v>
      </c>
      <c r="O505" s="71"/>
      <c r="P505" s="75" t="s">
        <v>3621</v>
      </c>
      <c r="Q505" s="47" t="s">
        <v>3622</v>
      </c>
      <c r="R505" s="68" t="s">
        <v>5120</v>
      </c>
      <c r="S505" s="48" t="s">
        <v>24</v>
      </c>
      <c r="T505" s="42"/>
      <c r="U505" s="54"/>
    </row>
    <row r="506" spans="2:21" ht="20.25" customHeight="1" x14ac:dyDescent="0.15">
      <c r="B506" s="25">
        <v>2021</v>
      </c>
      <c r="C506" s="27">
        <v>3</v>
      </c>
      <c r="D506" s="27" t="s">
        <v>14</v>
      </c>
      <c r="E506" s="15" t="s">
        <v>4371</v>
      </c>
      <c r="F506" s="57" t="s">
        <v>800</v>
      </c>
      <c r="G506" s="36" t="s">
        <v>16</v>
      </c>
      <c r="H506" s="58" t="s">
        <v>63</v>
      </c>
      <c r="I506" s="76">
        <v>127577000</v>
      </c>
      <c r="J506" s="29">
        <v>0</v>
      </c>
      <c r="K506" s="29">
        <v>0</v>
      </c>
      <c r="L506" s="70">
        <v>127577000</v>
      </c>
      <c r="M506" s="76">
        <v>0</v>
      </c>
      <c r="N506" s="29">
        <v>89303000</v>
      </c>
      <c r="O506" s="71"/>
      <c r="P506" s="75" t="s">
        <v>4368</v>
      </c>
      <c r="Q506" s="47" t="s">
        <v>4372</v>
      </c>
      <c r="R506" s="68" t="s">
        <v>4373</v>
      </c>
      <c r="S506" s="48" t="s">
        <v>24</v>
      </c>
      <c r="T506" s="42"/>
      <c r="U506" s="54"/>
    </row>
    <row r="507" spans="2:21" ht="20.25" customHeight="1" x14ac:dyDescent="0.15">
      <c r="B507" s="25">
        <v>2021</v>
      </c>
      <c r="C507" s="27">
        <v>3</v>
      </c>
      <c r="D507" s="27" t="s">
        <v>14</v>
      </c>
      <c r="E507" s="15" t="s">
        <v>358</v>
      </c>
      <c r="F507" s="57" t="s">
        <v>339</v>
      </c>
      <c r="G507" s="36" t="s">
        <v>37</v>
      </c>
      <c r="H507" s="58" t="s">
        <v>62</v>
      </c>
      <c r="I507" s="76">
        <v>126709000</v>
      </c>
      <c r="J507" s="29">
        <v>104327000</v>
      </c>
      <c r="K507" s="29">
        <v>0</v>
      </c>
      <c r="L507" s="70">
        <v>231036000</v>
      </c>
      <c r="M507" s="76" t="s">
        <v>294</v>
      </c>
      <c r="N507" s="29" t="s">
        <v>294</v>
      </c>
      <c r="O507" s="71"/>
      <c r="P507" s="75" t="s">
        <v>344</v>
      </c>
      <c r="Q507" s="47" t="s">
        <v>356</v>
      </c>
      <c r="R507" s="68" t="s">
        <v>357</v>
      </c>
      <c r="S507" s="48" t="s">
        <v>24</v>
      </c>
      <c r="T507" s="42"/>
      <c r="U507" s="54"/>
    </row>
    <row r="508" spans="2:21" ht="20.25" customHeight="1" x14ac:dyDescent="0.15">
      <c r="B508" s="25">
        <v>2021</v>
      </c>
      <c r="C508" s="27">
        <v>3</v>
      </c>
      <c r="D508" s="27" t="s">
        <v>14</v>
      </c>
      <c r="E508" s="15" t="s">
        <v>911</v>
      </c>
      <c r="F508" s="57" t="s">
        <v>748</v>
      </c>
      <c r="G508" s="36" t="s">
        <v>84</v>
      </c>
      <c r="H508" s="58" t="s">
        <v>62</v>
      </c>
      <c r="I508" s="76">
        <v>124817748</v>
      </c>
      <c r="J508" s="29">
        <v>0</v>
      </c>
      <c r="K508" s="29"/>
      <c r="L508" s="70">
        <v>124817748</v>
      </c>
      <c r="M508" s="76">
        <v>124817748</v>
      </c>
      <c r="N508" s="29">
        <v>124817748</v>
      </c>
      <c r="O508" s="71"/>
      <c r="P508" s="75" t="s">
        <v>903</v>
      </c>
      <c r="Q508" s="47" t="s">
        <v>909</v>
      </c>
      <c r="R508" s="68" t="s">
        <v>912</v>
      </c>
      <c r="S508" s="48" t="s">
        <v>24</v>
      </c>
      <c r="T508" s="42"/>
      <c r="U508" s="54"/>
    </row>
    <row r="509" spans="2:21" ht="20.25" customHeight="1" x14ac:dyDescent="0.15">
      <c r="B509" s="25">
        <v>2021</v>
      </c>
      <c r="C509" s="27">
        <v>3</v>
      </c>
      <c r="D509" s="27" t="s">
        <v>752</v>
      </c>
      <c r="E509" s="15" t="s">
        <v>5614</v>
      </c>
      <c r="F509" s="57" t="s">
        <v>1415</v>
      </c>
      <c r="G509" s="36" t="s">
        <v>37</v>
      </c>
      <c r="H509" s="58" t="s">
        <v>62</v>
      </c>
      <c r="I509" s="76">
        <v>100000000</v>
      </c>
      <c r="J509" s="29"/>
      <c r="K509" s="29"/>
      <c r="L509" s="70">
        <v>100000000</v>
      </c>
      <c r="M509" s="76"/>
      <c r="N509" s="29"/>
      <c r="O509" s="71"/>
      <c r="P509" s="75" t="s">
        <v>5615</v>
      </c>
      <c r="Q509" s="47" t="s">
        <v>5616</v>
      </c>
      <c r="R509" s="68" t="s">
        <v>5617</v>
      </c>
      <c r="S509" s="48" t="s">
        <v>24</v>
      </c>
      <c r="T509" s="42"/>
      <c r="U509" s="54"/>
    </row>
    <row r="510" spans="2:21" ht="20.25" customHeight="1" x14ac:dyDescent="0.15">
      <c r="B510" s="25">
        <v>2021</v>
      </c>
      <c r="C510" s="27">
        <v>3</v>
      </c>
      <c r="D510" s="27" t="s">
        <v>752</v>
      </c>
      <c r="E510" s="15" t="s">
        <v>1559</v>
      </c>
      <c r="F510" s="57" t="s">
        <v>1415</v>
      </c>
      <c r="G510" s="36" t="s">
        <v>197</v>
      </c>
      <c r="H510" s="58" t="s">
        <v>62</v>
      </c>
      <c r="I510" s="76">
        <v>100000000</v>
      </c>
      <c r="J510" s="29"/>
      <c r="K510" s="29"/>
      <c r="L510" s="70">
        <v>100000000</v>
      </c>
      <c r="M510" s="76"/>
      <c r="N510" s="29"/>
      <c r="O510" s="71"/>
      <c r="P510" s="75" t="s">
        <v>1556</v>
      </c>
      <c r="Q510" s="47" t="s">
        <v>1557</v>
      </c>
      <c r="R510" s="68" t="s">
        <v>1558</v>
      </c>
      <c r="S510" s="48" t="s">
        <v>24</v>
      </c>
      <c r="T510" s="42"/>
      <c r="U510" s="54"/>
    </row>
    <row r="511" spans="2:21" ht="20.25" customHeight="1" x14ac:dyDescent="0.15">
      <c r="B511" s="25">
        <v>2021</v>
      </c>
      <c r="C511" s="27">
        <v>3</v>
      </c>
      <c r="D511" s="27" t="s">
        <v>14</v>
      </c>
      <c r="E511" s="15" t="s">
        <v>2345</v>
      </c>
      <c r="F511" s="57" t="s">
        <v>2182</v>
      </c>
      <c r="G511" s="36" t="s">
        <v>84</v>
      </c>
      <c r="H511" s="58" t="s">
        <v>63</v>
      </c>
      <c r="I511" s="76">
        <v>97440000</v>
      </c>
      <c r="J511" s="29">
        <v>0</v>
      </c>
      <c r="K511" s="29">
        <v>0</v>
      </c>
      <c r="L511" s="70">
        <f>SUM(I511:K511)</f>
        <v>97440000</v>
      </c>
      <c r="M511" s="76">
        <v>97440000</v>
      </c>
      <c r="N511" s="29">
        <f>I511*0.7</f>
        <v>68208000</v>
      </c>
      <c r="O511" s="71"/>
      <c r="P511" s="75" t="s">
        <v>2338</v>
      </c>
      <c r="Q511" s="47" t="s">
        <v>2346</v>
      </c>
      <c r="R511" s="68" t="s">
        <v>2347</v>
      </c>
      <c r="S511" s="48" t="s">
        <v>24</v>
      </c>
      <c r="T511" s="42"/>
      <c r="U511" s="54" t="s">
        <v>2179</v>
      </c>
    </row>
    <row r="512" spans="2:21" ht="20.25" customHeight="1" x14ac:dyDescent="0.15">
      <c r="B512" s="25">
        <v>2021</v>
      </c>
      <c r="C512" s="27">
        <v>3</v>
      </c>
      <c r="D512" s="27" t="s">
        <v>14</v>
      </c>
      <c r="E512" s="15" t="s">
        <v>3664</v>
      </c>
      <c r="F512" s="57" t="s">
        <v>3620</v>
      </c>
      <c r="G512" s="36" t="s">
        <v>16</v>
      </c>
      <c r="H512" s="58" t="s">
        <v>63</v>
      </c>
      <c r="I512" s="76">
        <v>96000000</v>
      </c>
      <c r="J512" s="29">
        <v>0</v>
      </c>
      <c r="K512" s="29">
        <v>0</v>
      </c>
      <c r="L512" s="70">
        <v>96000000</v>
      </c>
      <c r="M512" s="76">
        <v>96000000</v>
      </c>
      <c r="N512" s="29">
        <v>0</v>
      </c>
      <c r="O512" s="71"/>
      <c r="P512" s="75" t="s">
        <v>3659</v>
      </c>
      <c r="Q512" s="47" t="s">
        <v>3661</v>
      </c>
      <c r="R512" s="68" t="s">
        <v>5120</v>
      </c>
      <c r="S512" s="48" t="s">
        <v>24</v>
      </c>
      <c r="T512" s="42"/>
      <c r="U512" s="54"/>
    </row>
    <row r="513" spans="2:21" ht="20.25" customHeight="1" x14ac:dyDescent="0.15">
      <c r="B513" s="25">
        <v>2021</v>
      </c>
      <c r="C513" s="27">
        <v>3</v>
      </c>
      <c r="D513" s="27" t="s">
        <v>14</v>
      </c>
      <c r="E513" s="15" t="s">
        <v>946</v>
      </c>
      <c r="F513" s="57" t="s">
        <v>748</v>
      </c>
      <c r="G513" s="36" t="s">
        <v>38</v>
      </c>
      <c r="H513" s="58" t="s">
        <v>63</v>
      </c>
      <c r="I513" s="76">
        <v>90640000</v>
      </c>
      <c r="J513" s="29">
        <v>146471000</v>
      </c>
      <c r="K513" s="29">
        <v>0</v>
      </c>
      <c r="L513" s="70">
        <v>237111000</v>
      </c>
      <c r="M513" s="76">
        <v>45320000</v>
      </c>
      <c r="N513" s="29">
        <v>0</v>
      </c>
      <c r="O513" s="71"/>
      <c r="P513" s="75" t="s">
        <v>941</v>
      </c>
      <c r="Q513" s="47" t="s">
        <v>944</v>
      </c>
      <c r="R513" s="68" t="s">
        <v>945</v>
      </c>
      <c r="S513" s="48" t="s">
        <v>24</v>
      </c>
      <c r="T513" s="42"/>
      <c r="U513" s="54"/>
    </row>
    <row r="514" spans="2:21" ht="20.25" customHeight="1" x14ac:dyDescent="0.15">
      <c r="B514" s="25">
        <v>2021</v>
      </c>
      <c r="C514" s="27">
        <v>3</v>
      </c>
      <c r="D514" s="27" t="s">
        <v>14</v>
      </c>
      <c r="E514" s="15" t="s">
        <v>5618</v>
      </c>
      <c r="F514" s="57" t="s">
        <v>43</v>
      </c>
      <c r="G514" s="36" t="s">
        <v>197</v>
      </c>
      <c r="H514" s="58" t="s">
        <v>801</v>
      </c>
      <c r="I514" s="76">
        <v>90000000</v>
      </c>
      <c r="J514" s="29"/>
      <c r="K514" s="29"/>
      <c r="L514" s="70">
        <v>90000000</v>
      </c>
      <c r="M514" s="76">
        <v>90000000</v>
      </c>
      <c r="N514" s="29">
        <v>90000000</v>
      </c>
      <c r="O514" s="71"/>
      <c r="P514" s="75" t="s">
        <v>5619</v>
      </c>
      <c r="Q514" s="47" t="s">
        <v>5620</v>
      </c>
      <c r="R514" s="68" t="s">
        <v>5621</v>
      </c>
      <c r="S514" s="48" t="s">
        <v>24</v>
      </c>
      <c r="T514" s="42"/>
      <c r="U514" s="54"/>
    </row>
    <row r="515" spans="2:21" ht="20.25" customHeight="1" x14ac:dyDescent="0.15">
      <c r="B515" s="25">
        <v>2021</v>
      </c>
      <c r="C515" s="27">
        <v>3</v>
      </c>
      <c r="D515" s="27" t="s">
        <v>14</v>
      </c>
      <c r="E515" s="15" t="s">
        <v>83</v>
      </c>
      <c r="F515" s="57" t="s">
        <v>43</v>
      </c>
      <c r="G515" s="36" t="s">
        <v>84</v>
      </c>
      <c r="H515" s="58" t="s">
        <v>62</v>
      </c>
      <c r="I515" s="76">
        <v>77000000</v>
      </c>
      <c r="J515" s="29"/>
      <c r="K515" s="29"/>
      <c r="L515" s="70">
        <v>77000000</v>
      </c>
      <c r="M515" s="76"/>
      <c r="N515" s="29"/>
      <c r="O515" s="71"/>
      <c r="P515" s="75" t="s">
        <v>85</v>
      </c>
      <c r="Q515" s="47" t="s">
        <v>86</v>
      </c>
      <c r="R515" s="68" t="s">
        <v>87</v>
      </c>
      <c r="S515" s="48" t="s">
        <v>24</v>
      </c>
      <c r="T515" s="42"/>
      <c r="U515" s="54"/>
    </row>
    <row r="516" spans="2:21" ht="20.25" customHeight="1" x14ac:dyDescent="0.15">
      <c r="B516" s="25">
        <v>2021</v>
      </c>
      <c r="C516" s="27">
        <v>3</v>
      </c>
      <c r="D516" s="27" t="s">
        <v>14</v>
      </c>
      <c r="E516" s="15" t="s">
        <v>1537</v>
      </c>
      <c r="F516" s="57" t="s">
        <v>1415</v>
      </c>
      <c r="G516" s="36" t="s">
        <v>39</v>
      </c>
      <c r="H516" s="58" t="s">
        <v>64</v>
      </c>
      <c r="I516" s="76">
        <v>74899000</v>
      </c>
      <c r="J516" s="29">
        <v>159136000</v>
      </c>
      <c r="K516" s="29"/>
      <c r="L516" s="70">
        <v>234035000</v>
      </c>
      <c r="M516" s="76"/>
      <c r="N516" s="29"/>
      <c r="O516" s="71"/>
      <c r="P516" s="75" t="s">
        <v>1530</v>
      </c>
      <c r="Q516" s="47" t="s">
        <v>1531</v>
      </c>
      <c r="R516" s="68" t="s">
        <v>1532</v>
      </c>
      <c r="S516" s="48" t="s">
        <v>24</v>
      </c>
      <c r="T516" s="42"/>
      <c r="U516" s="54" t="s">
        <v>94</v>
      </c>
    </row>
    <row r="517" spans="2:21" ht="20.25" customHeight="1" x14ac:dyDescent="0.15">
      <c r="B517" s="25">
        <v>2021</v>
      </c>
      <c r="C517" s="27">
        <v>3</v>
      </c>
      <c r="D517" s="27" t="s">
        <v>14</v>
      </c>
      <c r="E517" s="15" t="s">
        <v>5622</v>
      </c>
      <c r="F517" s="57" t="s">
        <v>1415</v>
      </c>
      <c r="G517" s="36" t="s">
        <v>38</v>
      </c>
      <c r="H517" s="58" t="s">
        <v>63</v>
      </c>
      <c r="I517" s="76">
        <v>72000000</v>
      </c>
      <c r="J517" s="29"/>
      <c r="K517" s="29"/>
      <c r="L517" s="70">
        <v>72000000</v>
      </c>
      <c r="M517" s="76">
        <v>72000000</v>
      </c>
      <c r="N517" s="29">
        <v>50400000</v>
      </c>
      <c r="O517" s="71"/>
      <c r="P517" s="75" t="s">
        <v>1435</v>
      </c>
      <c r="Q517" s="47" t="s">
        <v>1442</v>
      </c>
      <c r="R517" s="68" t="s">
        <v>1443</v>
      </c>
      <c r="S517" s="48" t="s">
        <v>24</v>
      </c>
      <c r="T517" s="42"/>
      <c r="U517" s="54"/>
    </row>
    <row r="518" spans="2:21" ht="20.25" customHeight="1" x14ac:dyDescent="0.15">
      <c r="B518" s="25">
        <v>2021</v>
      </c>
      <c r="C518" s="27">
        <v>3</v>
      </c>
      <c r="D518" s="27" t="s">
        <v>15</v>
      </c>
      <c r="E518" s="15" t="s">
        <v>88</v>
      </c>
      <c r="F518" s="57" t="s">
        <v>43</v>
      </c>
      <c r="G518" s="36" t="s">
        <v>84</v>
      </c>
      <c r="H518" s="58" t="s">
        <v>62</v>
      </c>
      <c r="I518" s="76">
        <v>70390000</v>
      </c>
      <c r="J518" s="29">
        <v>16000000</v>
      </c>
      <c r="K518" s="29"/>
      <c r="L518" s="70">
        <v>86390000</v>
      </c>
      <c r="M518" s="76"/>
      <c r="N518" s="29"/>
      <c r="O518" s="71"/>
      <c r="P518" s="75" t="s">
        <v>85</v>
      </c>
      <c r="Q518" s="47" t="s">
        <v>89</v>
      </c>
      <c r="R518" s="68" t="s">
        <v>90</v>
      </c>
      <c r="S518" s="48" t="s">
        <v>24</v>
      </c>
      <c r="T518" s="42"/>
      <c r="U518" s="54"/>
    </row>
    <row r="519" spans="2:21" ht="20.25" customHeight="1" x14ac:dyDescent="0.15">
      <c r="B519" s="25">
        <v>2021</v>
      </c>
      <c r="C519" s="27">
        <v>3</v>
      </c>
      <c r="D519" s="27" t="s">
        <v>14</v>
      </c>
      <c r="E519" s="15" t="s">
        <v>923</v>
      </c>
      <c r="F519" s="57" t="s">
        <v>748</v>
      </c>
      <c r="G519" s="36" t="s">
        <v>37</v>
      </c>
      <c r="H519" s="58" t="s">
        <v>62</v>
      </c>
      <c r="I519" s="76">
        <v>70000000</v>
      </c>
      <c r="J519" s="29">
        <v>30000000</v>
      </c>
      <c r="K519" s="29"/>
      <c r="L519" s="70">
        <v>100000000</v>
      </c>
      <c r="M519" s="76">
        <v>100000000</v>
      </c>
      <c r="N519" s="29">
        <v>100000000</v>
      </c>
      <c r="O519" s="71"/>
      <c r="P519" s="75" t="s">
        <v>903</v>
      </c>
      <c r="Q519" s="47" t="s">
        <v>921</v>
      </c>
      <c r="R519" s="68" t="s">
        <v>922</v>
      </c>
      <c r="S519" s="48" t="s">
        <v>24</v>
      </c>
      <c r="T519" s="42"/>
      <c r="U519" s="54"/>
    </row>
    <row r="520" spans="2:21" ht="20.25" customHeight="1" x14ac:dyDescent="0.15">
      <c r="B520" s="25">
        <v>2021</v>
      </c>
      <c r="C520" s="27">
        <v>3</v>
      </c>
      <c r="D520" s="27" t="s">
        <v>14</v>
      </c>
      <c r="E520" s="15" t="s">
        <v>3662</v>
      </c>
      <c r="F520" s="57" t="s">
        <v>3620</v>
      </c>
      <c r="G520" s="36" t="s">
        <v>37</v>
      </c>
      <c r="H520" s="58" t="s">
        <v>63</v>
      </c>
      <c r="I520" s="76">
        <v>70000000</v>
      </c>
      <c r="J520" s="29">
        <v>0</v>
      </c>
      <c r="K520" s="29">
        <v>0</v>
      </c>
      <c r="L520" s="70">
        <v>70000000</v>
      </c>
      <c r="M520" s="76">
        <v>70000000</v>
      </c>
      <c r="N520" s="29">
        <v>0</v>
      </c>
      <c r="O520" s="71"/>
      <c r="P520" s="75" t="s">
        <v>3659</v>
      </c>
      <c r="Q520" s="47" t="s">
        <v>3661</v>
      </c>
      <c r="R520" s="68" t="s">
        <v>5120</v>
      </c>
      <c r="S520" s="48" t="s">
        <v>24</v>
      </c>
      <c r="T520" s="42"/>
      <c r="U520" s="54"/>
    </row>
    <row r="521" spans="2:21" ht="20.25" customHeight="1" x14ac:dyDescent="0.15">
      <c r="B521" s="25">
        <v>2021</v>
      </c>
      <c r="C521" s="27">
        <v>3</v>
      </c>
      <c r="D521" s="27" t="s">
        <v>14</v>
      </c>
      <c r="E521" s="15" t="s">
        <v>5623</v>
      </c>
      <c r="F521" s="57" t="s">
        <v>230</v>
      </c>
      <c r="G521" s="36" t="s">
        <v>37</v>
      </c>
      <c r="H521" s="58" t="s">
        <v>62</v>
      </c>
      <c r="I521" s="76">
        <v>67065000</v>
      </c>
      <c r="J521" s="29"/>
      <c r="K521" s="29"/>
      <c r="L521" s="70">
        <v>67065000</v>
      </c>
      <c r="M521" s="76">
        <v>67065000</v>
      </c>
      <c r="N521" s="29">
        <v>46945500</v>
      </c>
      <c r="O521" s="71"/>
      <c r="P521" s="75" t="s">
        <v>5624</v>
      </c>
      <c r="Q521" s="47" t="s">
        <v>5625</v>
      </c>
      <c r="R521" s="68" t="s">
        <v>5626</v>
      </c>
      <c r="S521" s="48" t="s">
        <v>24</v>
      </c>
      <c r="T521" s="42"/>
      <c r="U521" s="54"/>
    </row>
    <row r="522" spans="2:21" ht="20.25" customHeight="1" x14ac:dyDescent="0.15">
      <c r="B522" s="25">
        <v>2021</v>
      </c>
      <c r="C522" s="27">
        <v>3</v>
      </c>
      <c r="D522" s="27" t="s">
        <v>14</v>
      </c>
      <c r="E522" s="15" t="s">
        <v>396</v>
      </c>
      <c r="F522" s="57" t="s">
        <v>230</v>
      </c>
      <c r="G522" s="36" t="s">
        <v>16</v>
      </c>
      <c r="H522" s="58" t="s">
        <v>62</v>
      </c>
      <c r="I522" s="76">
        <v>60000000</v>
      </c>
      <c r="J522" s="29">
        <v>0</v>
      </c>
      <c r="K522" s="29">
        <v>0</v>
      </c>
      <c r="L522" s="70">
        <v>60000000</v>
      </c>
      <c r="M522" s="76"/>
      <c r="N522" s="29"/>
      <c r="O522" s="71"/>
      <c r="P522" s="75" t="s">
        <v>397</v>
      </c>
      <c r="Q522" s="47" t="s">
        <v>398</v>
      </c>
      <c r="R522" s="68" t="s">
        <v>399</v>
      </c>
      <c r="S522" s="48" t="s">
        <v>24</v>
      </c>
      <c r="T522" s="42"/>
      <c r="U522" s="54"/>
    </row>
    <row r="523" spans="2:21" ht="20.25" customHeight="1" x14ac:dyDescent="0.15">
      <c r="B523" s="25">
        <v>2021</v>
      </c>
      <c r="C523" s="27">
        <v>3</v>
      </c>
      <c r="D523" s="27" t="s">
        <v>14</v>
      </c>
      <c r="E523" s="15" t="s">
        <v>3104</v>
      </c>
      <c r="F523" s="57" t="s">
        <v>2931</v>
      </c>
      <c r="G523" s="36" t="s">
        <v>38</v>
      </c>
      <c r="H523" s="58" t="s">
        <v>63</v>
      </c>
      <c r="I523" s="76">
        <v>57310000</v>
      </c>
      <c r="J523" s="29">
        <v>59730000</v>
      </c>
      <c r="K523" s="29">
        <v>0</v>
      </c>
      <c r="L523" s="70">
        <v>117040000</v>
      </c>
      <c r="M523" s="76">
        <v>34760000</v>
      </c>
      <c r="N523" s="29">
        <v>81928000</v>
      </c>
      <c r="O523" s="71"/>
      <c r="P523" s="75" t="s">
        <v>3090</v>
      </c>
      <c r="Q523" s="47" t="s">
        <v>3101</v>
      </c>
      <c r="R523" s="68" t="s">
        <v>3102</v>
      </c>
      <c r="S523" s="48" t="s">
        <v>24</v>
      </c>
      <c r="T523" s="42"/>
      <c r="U523" s="54"/>
    </row>
    <row r="524" spans="2:21" ht="20.25" customHeight="1" x14ac:dyDescent="0.15">
      <c r="B524" s="25">
        <v>2021</v>
      </c>
      <c r="C524" s="27">
        <v>3</v>
      </c>
      <c r="D524" s="27" t="s">
        <v>15</v>
      </c>
      <c r="E524" s="15" t="s">
        <v>888</v>
      </c>
      <c r="F524" s="57" t="s">
        <v>748</v>
      </c>
      <c r="G524" s="36" t="s">
        <v>38</v>
      </c>
      <c r="H524" s="58" t="s">
        <v>62</v>
      </c>
      <c r="I524" s="76">
        <v>57210000</v>
      </c>
      <c r="J524" s="29">
        <v>18700000</v>
      </c>
      <c r="K524" s="29">
        <v>0</v>
      </c>
      <c r="L524" s="70">
        <v>75910000</v>
      </c>
      <c r="M524" s="76">
        <v>30000000</v>
      </c>
      <c r="N524" s="29">
        <v>21000000</v>
      </c>
      <c r="O524" s="71"/>
      <c r="P524" s="75" t="s">
        <v>885</v>
      </c>
      <c r="Q524" s="47" t="s">
        <v>886</v>
      </c>
      <c r="R524" s="68" t="s">
        <v>889</v>
      </c>
      <c r="S524" s="48" t="s">
        <v>24</v>
      </c>
      <c r="T524" s="42"/>
      <c r="U524" s="54"/>
    </row>
    <row r="525" spans="2:21" ht="20.25" customHeight="1" x14ac:dyDescent="0.15">
      <c r="B525" s="25">
        <v>2021</v>
      </c>
      <c r="C525" s="27">
        <v>3</v>
      </c>
      <c r="D525" s="27" t="s">
        <v>14</v>
      </c>
      <c r="E525" s="15" t="s">
        <v>292</v>
      </c>
      <c r="F525" s="57" t="s">
        <v>230</v>
      </c>
      <c r="G525" s="36" t="s">
        <v>37</v>
      </c>
      <c r="H525" s="58" t="s">
        <v>62</v>
      </c>
      <c r="I525" s="76">
        <v>50633000</v>
      </c>
      <c r="J525" s="29">
        <v>47655650</v>
      </c>
      <c r="K525" s="29"/>
      <c r="L525" s="70">
        <v>98288650</v>
      </c>
      <c r="M525" s="76">
        <v>50633000</v>
      </c>
      <c r="N525" s="29">
        <v>50633000</v>
      </c>
      <c r="O525" s="71"/>
      <c r="P525" s="75" t="s">
        <v>289</v>
      </c>
      <c r="Q525" s="47" t="s">
        <v>290</v>
      </c>
      <c r="R525" s="68" t="s">
        <v>291</v>
      </c>
      <c r="S525" s="48" t="s">
        <v>24</v>
      </c>
      <c r="T525" s="42"/>
      <c r="U525" s="54"/>
    </row>
    <row r="526" spans="2:21" ht="20.25" customHeight="1" x14ac:dyDescent="0.15">
      <c r="B526" s="25">
        <v>2021</v>
      </c>
      <c r="C526" s="27">
        <v>3</v>
      </c>
      <c r="D526" s="27" t="s">
        <v>14</v>
      </c>
      <c r="E526" s="15" t="s">
        <v>5627</v>
      </c>
      <c r="F526" s="57" t="s">
        <v>339</v>
      </c>
      <c r="G526" s="36" t="s">
        <v>84</v>
      </c>
      <c r="H526" s="58" t="s">
        <v>64</v>
      </c>
      <c r="I526" s="76">
        <v>50000000</v>
      </c>
      <c r="J526" s="29">
        <v>0</v>
      </c>
      <c r="K526" s="29">
        <v>0</v>
      </c>
      <c r="L526" s="70">
        <v>50000000</v>
      </c>
      <c r="M526" s="76">
        <v>0</v>
      </c>
      <c r="N526" s="29">
        <v>0</v>
      </c>
      <c r="O526" s="71"/>
      <c r="P526" s="75" t="s">
        <v>5628</v>
      </c>
      <c r="Q526" s="47" t="s">
        <v>5629</v>
      </c>
      <c r="R526" s="68" t="s">
        <v>5630</v>
      </c>
      <c r="S526" s="48" t="s">
        <v>24</v>
      </c>
      <c r="T526" s="42"/>
      <c r="U526" s="54" t="s">
        <v>94</v>
      </c>
    </row>
    <row r="527" spans="2:21" ht="20.25" customHeight="1" x14ac:dyDescent="0.15">
      <c r="B527" s="25">
        <v>2021</v>
      </c>
      <c r="C527" s="27">
        <v>3</v>
      </c>
      <c r="D527" s="27" t="s">
        <v>14</v>
      </c>
      <c r="E527" s="15" t="s">
        <v>4702</v>
      </c>
      <c r="F527" s="57" t="s">
        <v>2182</v>
      </c>
      <c r="G527" s="36" t="s">
        <v>37</v>
      </c>
      <c r="H527" s="58" t="s">
        <v>64</v>
      </c>
      <c r="I527" s="76">
        <v>50000000</v>
      </c>
      <c r="J527" s="29"/>
      <c r="K527" s="29"/>
      <c r="L527" s="70">
        <f>SUM(I527:K527)</f>
        <v>50000000</v>
      </c>
      <c r="M527" s="76"/>
      <c r="N527" s="29"/>
      <c r="O527" s="71"/>
      <c r="P527" s="75" t="s">
        <v>4703</v>
      </c>
      <c r="Q527" s="47" t="s">
        <v>4704</v>
      </c>
      <c r="R527" s="68" t="s">
        <v>4705</v>
      </c>
      <c r="S527" s="48" t="s">
        <v>24</v>
      </c>
      <c r="T527" s="42"/>
      <c r="U527" s="54" t="s">
        <v>2179</v>
      </c>
    </row>
    <row r="528" spans="2:21" ht="20.25" customHeight="1" x14ac:dyDescent="0.15">
      <c r="B528" s="25">
        <v>2021</v>
      </c>
      <c r="C528" s="27">
        <v>3</v>
      </c>
      <c r="D528" s="27" t="s">
        <v>14</v>
      </c>
      <c r="E528" s="15" t="s">
        <v>807</v>
      </c>
      <c r="F528" s="57" t="s">
        <v>748</v>
      </c>
      <c r="G528" s="36" t="s">
        <v>38</v>
      </c>
      <c r="H528" s="58" t="s">
        <v>62</v>
      </c>
      <c r="I528" s="76">
        <v>49434000</v>
      </c>
      <c r="J528" s="29"/>
      <c r="K528" s="29"/>
      <c r="L528" s="70">
        <v>49434000</v>
      </c>
      <c r="M528" s="76">
        <v>10000000</v>
      </c>
      <c r="N528" s="29">
        <v>34603800</v>
      </c>
      <c r="O528" s="71"/>
      <c r="P528" s="75" t="s">
        <v>791</v>
      </c>
      <c r="Q528" s="47" t="s">
        <v>803</v>
      </c>
      <c r="R528" s="68" t="s">
        <v>804</v>
      </c>
      <c r="S528" s="48" t="s">
        <v>24</v>
      </c>
      <c r="T528" s="42"/>
      <c r="U528" s="54"/>
    </row>
    <row r="529" spans="2:21" ht="20.25" customHeight="1" x14ac:dyDescent="0.15">
      <c r="B529" s="25">
        <v>2021</v>
      </c>
      <c r="C529" s="27">
        <v>3</v>
      </c>
      <c r="D529" s="27" t="s">
        <v>14</v>
      </c>
      <c r="E529" s="15" t="s">
        <v>5631</v>
      </c>
      <c r="F529" s="57" t="s">
        <v>43</v>
      </c>
      <c r="G529" s="36" t="s">
        <v>37</v>
      </c>
      <c r="H529" s="58" t="s">
        <v>63</v>
      </c>
      <c r="I529" s="76">
        <v>49000000</v>
      </c>
      <c r="J529" s="29"/>
      <c r="K529" s="29"/>
      <c r="L529" s="70">
        <v>49000000</v>
      </c>
      <c r="M529" s="76">
        <v>49000000</v>
      </c>
      <c r="N529" s="29"/>
      <c r="O529" s="71"/>
      <c r="P529" s="75" t="s">
        <v>184</v>
      </c>
      <c r="Q529" s="47" t="s">
        <v>185</v>
      </c>
      <c r="R529" s="68" t="s">
        <v>188</v>
      </c>
      <c r="S529" s="48" t="s">
        <v>24</v>
      </c>
      <c r="T529" s="42"/>
      <c r="U529" s="54"/>
    </row>
    <row r="530" spans="2:21" ht="20.25" customHeight="1" x14ac:dyDescent="0.15">
      <c r="B530" s="25">
        <v>2021</v>
      </c>
      <c r="C530" s="27">
        <v>3</v>
      </c>
      <c r="D530" s="27" t="s">
        <v>14</v>
      </c>
      <c r="E530" s="15" t="s">
        <v>4389</v>
      </c>
      <c r="F530" s="57" t="s">
        <v>800</v>
      </c>
      <c r="G530" s="36" t="s">
        <v>38</v>
      </c>
      <c r="H530" s="58" t="s">
        <v>63</v>
      </c>
      <c r="I530" s="76">
        <v>46776000</v>
      </c>
      <c r="J530" s="29">
        <v>164455000</v>
      </c>
      <c r="K530" s="29">
        <v>0</v>
      </c>
      <c r="L530" s="70">
        <v>211231000</v>
      </c>
      <c r="M530" s="76">
        <v>50000000</v>
      </c>
      <c r="N530" s="29">
        <v>35000000</v>
      </c>
      <c r="O530" s="71"/>
      <c r="P530" s="75" t="s">
        <v>4379</v>
      </c>
      <c r="Q530" s="47" t="s">
        <v>4385</v>
      </c>
      <c r="R530" s="68" t="s">
        <v>4386</v>
      </c>
      <c r="S530" s="48" t="s">
        <v>24</v>
      </c>
      <c r="T530" s="42"/>
      <c r="U530" s="54"/>
    </row>
    <row r="531" spans="2:21" ht="20.25" customHeight="1" x14ac:dyDescent="0.15">
      <c r="B531" s="25">
        <v>2021</v>
      </c>
      <c r="C531" s="27">
        <v>3</v>
      </c>
      <c r="D531" s="27" t="s">
        <v>14</v>
      </c>
      <c r="E531" s="15" t="s">
        <v>4707</v>
      </c>
      <c r="F531" s="57" t="s">
        <v>2182</v>
      </c>
      <c r="G531" s="36" t="s">
        <v>84</v>
      </c>
      <c r="H531" s="58" t="s">
        <v>64</v>
      </c>
      <c r="I531" s="76">
        <v>45000000</v>
      </c>
      <c r="J531" s="29"/>
      <c r="K531" s="29"/>
      <c r="L531" s="70">
        <f>SUM(I531:K531)</f>
        <v>45000000</v>
      </c>
      <c r="M531" s="76"/>
      <c r="N531" s="29"/>
      <c r="O531" s="71"/>
      <c r="P531" s="75" t="s">
        <v>4703</v>
      </c>
      <c r="Q531" s="47" t="s">
        <v>4708</v>
      </c>
      <c r="R531" s="68" t="s">
        <v>4705</v>
      </c>
      <c r="S531" s="48" t="s">
        <v>24</v>
      </c>
      <c r="T531" s="42"/>
      <c r="U531" s="54" t="s">
        <v>2179</v>
      </c>
    </row>
    <row r="532" spans="2:21" ht="20.25" customHeight="1" x14ac:dyDescent="0.15">
      <c r="B532" s="25">
        <v>2021</v>
      </c>
      <c r="C532" s="27">
        <v>3</v>
      </c>
      <c r="D532" s="27" t="s">
        <v>14</v>
      </c>
      <c r="E532" s="15" t="s">
        <v>3105</v>
      </c>
      <c r="F532" s="57" t="s">
        <v>2931</v>
      </c>
      <c r="G532" s="36" t="s">
        <v>39</v>
      </c>
      <c r="H532" s="58" t="s">
        <v>63</v>
      </c>
      <c r="I532" s="76">
        <v>41360000</v>
      </c>
      <c r="J532" s="29">
        <v>0</v>
      </c>
      <c r="K532" s="29">
        <v>0</v>
      </c>
      <c r="L532" s="70">
        <v>41360000</v>
      </c>
      <c r="M532" s="76">
        <v>24816000</v>
      </c>
      <c r="N532" s="29">
        <v>28952000</v>
      </c>
      <c r="O532" s="71"/>
      <c r="P532" s="75" t="s">
        <v>3090</v>
      </c>
      <c r="Q532" s="47" t="s">
        <v>3101</v>
      </c>
      <c r="R532" s="68" t="s">
        <v>3102</v>
      </c>
      <c r="S532" s="48" t="s">
        <v>24</v>
      </c>
      <c r="T532" s="42"/>
      <c r="U532" s="54"/>
    </row>
    <row r="533" spans="2:21" ht="20.25" customHeight="1" x14ac:dyDescent="0.15">
      <c r="B533" s="25">
        <v>2021</v>
      </c>
      <c r="C533" s="27">
        <v>3</v>
      </c>
      <c r="D533" s="27" t="s">
        <v>14</v>
      </c>
      <c r="E533" s="15" t="s">
        <v>5632</v>
      </c>
      <c r="F533" s="57" t="s">
        <v>3620</v>
      </c>
      <c r="G533" s="36" t="s">
        <v>84</v>
      </c>
      <c r="H533" s="58" t="s">
        <v>63</v>
      </c>
      <c r="I533" s="76">
        <v>40057000</v>
      </c>
      <c r="J533" s="29">
        <v>0</v>
      </c>
      <c r="K533" s="29">
        <v>0</v>
      </c>
      <c r="L533" s="70">
        <v>40057000</v>
      </c>
      <c r="M533" s="76">
        <v>40057000</v>
      </c>
      <c r="N533" s="29">
        <v>0</v>
      </c>
      <c r="O533" s="71"/>
      <c r="P533" s="75" t="s">
        <v>5633</v>
      </c>
      <c r="Q533" s="47" t="s">
        <v>5634</v>
      </c>
      <c r="R533" s="68" t="s">
        <v>5635</v>
      </c>
      <c r="S533" s="48" t="s">
        <v>24</v>
      </c>
      <c r="T533" s="42"/>
      <c r="U533" s="54"/>
    </row>
    <row r="534" spans="2:21" ht="20.25" customHeight="1" x14ac:dyDescent="0.15">
      <c r="B534" s="25">
        <v>2021</v>
      </c>
      <c r="C534" s="27">
        <v>3</v>
      </c>
      <c r="D534" s="27" t="s">
        <v>14</v>
      </c>
      <c r="E534" s="15" t="s">
        <v>134</v>
      </c>
      <c r="F534" s="57" t="s">
        <v>43</v>
      </c>
      <c r="G534" s="36" t="s">
        <v>16</v>
      </c>
      <c r="H534" s="58" t="s">
        <v>62</v>
      </c>
      <c r="I534" s="76">
        <v>40000000</v>
      </c>
      <c r="J534" s="29">
        <v>5000000</v>
      </c>
      <c r="K534" s="29"/>
      <c r="L534" s="70">
        <v>45000000</v>
      </c>
      <c r="M534" s="76">
        <v>40000000</v>
      </c>
      <c r="N534" s="29"/>
      <c r="O534" s="71"/>
      <c r="P534" s="75" t="s">
        <v>130</v>
      </c>
      <c r="Q534" s="47" t="s">
        <v>131</v>
      </c>
      <c r="R534" s="68" t="s">
        <v>132</v>
      </c>
      <c r="S534" s="48" t="s">
        <v>24</v>
      </c>
      <c r="T534" s="42"/>
      <c r="U534" s="54"/>
    </row>
    <row r="535" spans="2:21" ht="20.25" customHeight="1" x14ac:dyDescent="0.15">
      <c r="B535" s="25">
        <v>2021</v>
      </c>
      <c r="C535" s="27">
        <v>3</v>
      </c>
      <c r="D535" s="27" t="s">
        <v>14</v>
      </c>
      <c r="E535" s="15" t="s">
        <v>135</v>
      </c>
      <c r="F535" s="57" t="s">
        <v>43</v>
      </c>
      <c r="G535" s="36" t="s">
        <v>16</v>
      </c>
      <c r="H535" s="58" t="s">
        <v>62</v>
      </c>
      <c r="I535" s="76">
        <v>40000000</v>
      </c>
      <c r="J535" s="29">
        <v>5000000</v>
      </c>
      <c r="K535" s="29"/>
      <c r="L535" s="70">
        <v>45000000</v>
      </c>
      <c r="M535" s="76">
        <v>40000000</v>
      </c>
      <c r="N535" s="29"/>
      <c r="O535" s="71"/>
      <c r="P535" s="75" t="s">
        <v>130</v>
      </c>
      <c r="Q535" s="47" t="s">
        <v>131</v>
      </c>
      <c r="R535" s="68" t="s">
        <v>132</v>
      </c>
      <c r="S535" s="48" t="s">
        <v>24</v>
      </c>
      <c r="T535" s="42"/>
      <c r="U535" s="54"/>
    </row>
    <row r="536" spans="2:21" ht="20.25" customHeight="1" x14ac:dyDescent="0.15">
      <c r="B536" s="25">
        <v>2021</v>
      </c>
      <c r="C536" s="27">
        <v>3</v>
      </c>
      <c r="D536" s="27" t="s">
        <v>14</v>
      </c>
      <c r="E536" s="15" t="s">
        <v>136</v>
      </c>
      <c r="F536" s="57" t="s">
        <v>43</v>
      </c>
      <c r="G536" s="36" t="s">
        <v>16</v>
      </c>
      <c r="H536" s="58" t="s">
        <v>62</v>
      </c>
      <c r="I536" s="76">
        <v>40000000</v>
      </c>
      <c r="J536" s="29">
        <v>5000000</v>
      </c>
      <c r="K536" s="29"/>
      <c r="L536" s="70">
        <v>45000000</v>
      </c>
      <c r="M536" s="76">
        <v>40000000</v>
      </c>
      <c r="N536" s="29"/>
      <c r="O536" s="71"/>
      <c r="P536" s="75" t="s">
        <v>130</v>
      </c>
      <c r="Q536" s="47" t="s">
        <v>131</v>
      </c>
      <c r="R536" s="68" t="s">
        <v>132</v>
      </c>
      <c r="S536" s="48" t="s">
        <v>24</v>
      </c>
      <c r="T536" s="42"/>
      <c r="U536" s="54"/>
    </row>
    <row r="537" spans="2:21" ht="20.25" customHeight="1" x14ac:dyDescent="0.15">
      <c r="B537" s="25">
        <v>2021</v>
      </c>
      <c r="C537" s="27">
        <v>3</v>
      </c>
      <c r="D537" s="27" t="s">
        <v>14</v>
      </c>
      <c r="E537" s="15" t="s">
        <v>137</v>
      </c>
      <c r="F537" s="57" t="s">
        <v>43</v>
      </c>
      <c r="G537" s="36" t="s">
        <v>16</v>
      </c>
      <c r="H537" s="58" t="s">
        <v>62</v>
      </c>
      <c r="I537" s="76">
        <v>40000000</v>
      </c>
      <c r="J537" s="29">
        <v>5000000</v>
      </c>
      <c r="K537" s="29"/>
      <c r="L537" s="70">
        <v>45000000</v>
      </c>
      <c r="M537" s="76">
        <v>40000000</v>
      </c>
      <c r="N537" s="29"/>
      <c r="O537" s="71"/>
      <c r="P537" s="75" t="s">
        <v>130</v>
      </c>
      <c r="Q537" s="47" t="s">
        <v>131</v>
      </c>
      <c r="R537" s="68" t="s">
        <v>132</v>
      </c>
      <c r="S537" s="48" t="s">
        <v>24</v>
      </c>
      <c r="T537" s="42"/>
      <c r="U537" s="54"/>
    </row>
    <row r="538" spans="2:21" ht="20.25" customHeight="1" x14ac:dyDescent="0.15">
      <c r="B538" s="25">
        <v>2021</v>
      </c>
      <c r="C538" s="27">
        <v>3</v>
      </c>
      <c r="D538" s="27" t="s">
        <v>14</v>
      </c>
      <c r="E538" s="15" t="s">
        <v>5636</v>
      </c>
      <c r="F538" s="57" t="s">
        <v>43</v>
      </c>
      <c r="G538" s="36" t="s">
        <v>16</v>
      </c>
      <c r="H538" s="58" t="s">
        <v>62</v>
      </c>
      <c r="I538" s="76">
        <v>40000000</v>
      </c>
      <c r="J538" s="29">
        <v>5000000</v>
      </c>
      <c r="K538" s="29"/>
      <c r="L538" s="70">
        <v>45000000</v>
      </c>
      <c r="M538" s="76">
        <v>40000000</v>
      </c>
      <c r="N538" s="29"/>
      <c r="O538" s="71"/>
      <c r="P538" s="75" t="s">
        <v>5637</v>
      </c>
      <c r="Q538" s="47" t="s">
        <v>5638</v>
      </c>
      <c r="R538" s="68" t="s">
        <v>5639</v>
      </c>
      <c r="S538" s="48" t="s">
        <v>24</v>
      </c>
      <c r="T538" s="42"/>
      <c r="U538" s="54"/>
    </row>
    <row r="539" spans="2:21" ht="20.25" customHeight="1" x14ac:dyDescent="0.15">
      <c r="B539" s="25">
        <v>2021</v>
      </c>
      <c r="C539" s="27">
        <v>3</v>
      </c>
      <c r="D539" s="27" t="s">
        <v>14</v>
      </c>
      <c r="E539" s="15" t="s">
        <v>138</v>
      </c>
      <c r="F539" s="57" t="s">
        <v>43</v>
      </c>
      <c r="G539" s="36" t="s">
        <v>16</v>
      </c>
      <c r="H539" s="58" t="s">
        <v>62</v>
      </c>
      <c r="I539" s="76">
        <v>40000000</v>
      </c>
      <c r="J539" s="29">
        <v>5000000</v>
      </c>
      <c r="K539" s="29"/>
      <c r="L539" s="70">
        <v>45000000</v>
      </c>
      <c r="M539" s="76">
        <v>40000000</v>
      </c>
      <c r="N539" s="29"/>
      <c r="O539" s="71"/>
      <c r="P539" s="75" t="s">
        <v>130</v>
      </c>
      <c r="Q539" s="47" t="s">
        <v>131</v>
      </c>
      <c r="R539" s="68" t="s">
        <v>132</v>
      </c>
      <c r="S539" s="48" t="s">
        <v>24</v>
      </c>
      <c r="T539" s="42"/>
      <c r="U539" s="54"/>
    </row>
    <row r="540" spans="2:21" ht="20.25" customHeight="1" x14ac:dyDescent="0.15">
      <c r="B540" s="25">
        <v>2021</v>
      </c>
      <c r="C540" s="27">
        <v>3</v>
      </c>
      <c r="D540" s="27" t="s">
        <v>14</v>
      </c>
      <c r="E540" s="15" t="s">
        <v>774</v>
      </c>
      <c r="F540" s="57" t="s">
        <v>748</v>
      </c>
      <c r="G540" s="36" t="s">
        <v>16</v>
      </c>
      <c r="H540" s="58" t="s">
        <v>63</v>
      </c>
      <c r="I540" s="76">
        <v>40000000</v>
      </c>
      <c r="J540" s="29">
        <v>10000000</v>
      </c>
      <c r="K540" s="29"/>
      <c r="L540" s="70">
        <v>50000000</v>
      </c>
      <c r="M540" s="76">
        <v>50000000</v>
      </c>
      <c r="N540" s="29">
        <v>2281669000</v>
      </c>
      <c r="O540" s="71"/>
      <c r="P540" s="75" t="s">
        <v>770</v>
      </c>
      <c r="Q540" s="47" t="s">
        <v>771</v>
      </c>
      <c r="R540" s="68" t="s">
        <v>772</v>
      </c>
      <c r="S540" s="48" t="s">
        <v>24</v>
      </c>
      <c r="T540" s="42"/>
      <c r="U540" s="54"/>
    </row>
    <row r="541" spans="2:21" ht="20.25" customHeight="1" x14ac:dyDescent="0.15">
      <c r="B541" s="25">
        <v>2021</v>
      </c>
      <c r="C541" s="27">
        <v>3</v>
      </c>
      <c r="D541" s="27" t="s">
        <v>14</v>
      </c>
      <c r="E541" s="15" t="s">
        <v>5640</v>
      </c>
      <c r="F541" s="57" t="s">
        <v>3757</v>
      </c>
      <c r="G541" s="36" t="s">
        <v>39</v>
      </c>
      <c r="H541" s="58" t="s">
        <v>63</v>
      </c>
      <c r="I541" s="76">
        <v>40000000</v>
      </c>
      <c r="J541" s="29">
        <v>0</v>
      </c>
      <c r="K541" s="29">
        <v>0</v>
      </c>
      <c r="L541" s="70">
        <v>40000000</v>
      </c>
      <c r="M541" s="76">
        <v>40000000</v>
      </c>
      <c r="N541" s="29">
        <v>28000000</v>
      </c>
      <c r="O541" s="71"/>
      <c r="P541" s="75" t="s">
        <v>3910</v>
      </c>
      <c r="Q541" s="47" t="s">
        <v>3911</v>
      </c>
      <c r="R541" s="68" t="s">
        <v>3912</v>
      </c>
      <c r="S541" s="48" t="s">
        <v>24</v>
      </c>
      <c r="T541" s="42"/>
      <c r="U541" s="54"/>
    </row>
    <row r="542" spans="2:21" ht="20.25" customHeight="1" x14ac:dyDescent="0.15">
      <c r="B542" s="25">
        <v>2021</v>
      </c>
      <c r="C542" s="27">
        <v>3</v>
      </c>
      <c r="D542" s="27" t="s">
        <v>14</v>
      </c>
      <c r="E542" s="15" t="s">
        <v>907</v>
      </c>
      <c r="F542" s="57" t="s">
        <v>748</v>
      </c>
      <c r="G542" s="36" t="s">
        <v>37</v>
      </c>
      <c r="H542" s="58" t="s">
        <v>62</v>
      </c>
      <c r="I542" s="76">
        <v>39831000</v>
      </c>
      <c r="J542" s="29">
        <v>19620000</v>
      </c>
      <c r="K542" s="29"/>
      <c r="L542" s="70">
        <v>59451000</v>
      </c>
      <c r="M542" s="76">
        <v>39831000</v>
      </c>
      <c r="N542" s="29">
        <v>47560800</v>
      </c>
      <c r="O542" s="71"/>
      <c r="P542" s="75" t="s">
        <v>903</v>
      </c>
      <c r="Q542" s="47" t="s">
        <v>904</v>
      </c>
      <c r="R542" s="68" t="s">
        <v>905</v>
      </c>
      <c r="S542" s="48" t="s">
        <v>24</v>
      </c>
      <c r="T542" s="42"/>
      <c r="U542" s="54"/>
    </row>
    <row r="543" spans="2:21" ht="20.25" customHeight="1" x14ac:dyDescent="0.15">
      <c r="B543" s="25">
        <v>2021</v>
      </c>
      <c r="C543" s="27">
        <v>3</v>
      </c>
      <c r="D543" s="27" t="s">
        <v>14</v>
      </c>
      <c r="E543" s="15" t="s">
        <v>4391</v>
      </c>
      <c r="F543" s="57" t="s">
        <v>800</v>
      </c>
      <c r="G543" s="36" t="s">
        <v>37</v>
      </c>
      <c r="H543" s="58" t="s">
        <v>63</v>
      </c>
      <c r="I543" s="76">
        <v>37686000</v>
      </c>
      <c r="J543" s="29">
        <v>0</v>
      </c>
      <c r="K543" s="29">
        <v>0</v>
      </c>
      <c r="L543" s="70">
        <v>37686000</v>
      </c>
      <c r="M543" s="76">
        <v>37686000</v>
      </c>
      <c r="N543" s="29">
        <v>26380200</v>
      </c>
      <c r="O543" s="71"/>
      <c r="P543" s="75" t="s">
        <v>4379</v>
      </c>
      <c r="Q543" s="47" t="s">
        <v>4385</v>
      </c>
      <c r="R543" s="68" t="s">
        <v>4386</v>
      </c>
      <c r="S543" s="48" t="s">
        <v>24</v>
      </c>
      <c r="T543" s="42"/>
      <c r="U543" s="54"/>
    </row>
    <row r="544" spans="2:21" ht="20.25" customHeight="1" x14ac:dyDescent="0.15">
      <c r="B544" s="25">
        <v>2021</v>
      </c>
      <c r="C544" s="27">
        <v>3</v>
      </c>
      <c r="D544" s="27" t="s">
        <v>14</v>
      </c>
      <c r="E544" s="15" t="s">
        <v>4374</v>
      </c>
      <c r="F544" s="57" t="s">
        <v>800</v>
      </c>
      <c r="G544" s="36" t="s">
        <v>16</v>
      </c>
      <c r="H544" s="58" t="s">
        <v>63</v>
      </c>
      <c r="I544" s="76">
        <v>36541000</v>
      </c>
      <c r="J544" s="29">
        <v>0</v>
      </c>
      <c r="K544" s="29">
        <v>0</v>
      </c>
      <c r="L544" s="70">
        <v>36541000</v>
      </c>
      <c r="M544" s="76">
        <v>0</v>
      </c>
      <c r="N544" s="29">
        <v>0</v>
      </c>
      <c r="O544" s="71"/>
      <c r="P544" s="75" t="s">
        <v>4368</v>
      </c>
      <c r="Q544" s="47" t="s">
        <v>4372</v>
      </c>
      <c r="R544" s="68" t="s">
        <v>4373</v>
      </c>
      <c r="S544" s="48" t="s">
        <v>24</v>
      </c>
      <c r="T544" s="42"/>
      <c r="U544" s="54"/>
    </row>
    <row r="545" spans="2:21" ht="20.25" customHeight="1" x14ac:dyDescent="0.15">
      <c r="B545" s="25">
        <v>2021</v>
      </c>
      <c r="C545" s="27">
        <v>3</v>
      </c>
      <c r="D545" s="27" t="s">
        <v>14</v>
      </c>
      <c r="E545" s="15" t="s">
        <v>5641</v>
      </c>
      <c r="F545" s="57" t="s">
        <v>2182</v>
      </c>
      <c r="G545" s="36" t="s">
        <v>37</v>
      </c>
      <c r="H545" s="58" t="s">
        <v>62</v>
      </c>
      <c r="I545" s="76">
        <v>35000000</v>
      </c>
      <c r="J545" s="29">
        <v>0</v>
      </c>
      <c r="K545" s="29">
        <v>0</v>
      </c>
      <c r="L545" s="70">
        <v>35000000</v>
      </c>
      <c r="M545" s="76">
        <v>100000000</v>
      </c>
      <c r="N545" s="29">
        <v>35000000</v>
      </c>
      <c r="O545" s="71"/>
      <c r="P545" s="75" t="s">
        <v>5383</v>
      </c>
      <c r="Q545" s="47" t="s">
        <v>5594</v>
      </c>
      <c r="R545" s="68" t="s">
        <v>5595</v>
      </c>
      <c r="S545" s="48" t="s">
        <v>24</v>
      </c>
      <c r="T545" s="42"/>
      <c r="U545" s="54"/>
    </row>
    <row r="546" spans="2:21" ht="20.25" customHeight="1" x14ac:dyDescent="0.15">
      <c r="B546" s="25">
        <v>2021</v>
      </c>
      <c r="C546" s="27">
        <v>3</v>
      </c>
      <c r="D546" s="27" t="s">
        <v>14</v>
      </c>
      <c r="E546" s="15" t="s">
        <v>3915</v>
      </c>
      <c r="F546" s="57" t="s">
        <v>3757</v>
      </c>
      <c r="G546" s="36" t="s">
        <v>38</v>
      </c>
      <c r="H546" s="58" t="s">
        <v>63</v>
      </c>
      <c r="I546" s="76">
        <v>35000000</v>
      </c>
      <c r="J546" s="29">
        <v>25000000</v>
      </c>
      <c r="K546" s="29">
        <v>0</v>
      </c>
      <c r="L546" s="70">
        <v>60000000</v>
      </c>
      <c r="M546" s="76">
        <v>35000000</v>
      </c>
      <c r="N546" s="29">
        <v>24500000</v>
      </c>
      <c r="O546" s="71"/>
      <c r="P546" s="75" t="s">
        <v>3910</v>
      </c>
      <c r="Q546" s="47" t="s">
        <v>3911</v>
      </c>
      <c r="R546" s="68" t="s">
        <v>3912</v>
      </c>
      <c r="S546" s="48" t="s">
        <v>24</v>
      </c>
      <c r="T546" s="42"/>
      <c r="U546" s="54"/>
    </row>
    <row r="547" spans="2:21" ht="20.25" customHeight="1" x14ac:dyDescent="0.15">
      <c r="B547" s="25">
        <v>2021</v>
      </c>
      <c r="C547" s="27">
        <v>3</v>
      </c>
      <c r="D547" s="27" t="s">
        <v>14</v>
      </c>
      <c r="E547" s="15" t="s">
        <v>4390</v>
      </c>
      <c r="F547" s="57" t="s">
        <v>800</v>
      </c>
      <c r="G547" s="36" t="s">
        <v>39</v>
      </c>
      <c r="H547" s="58" t="s">
        <v>63</v>
      </c>
      <c r="I547" s="76">
        <v>34690000</v>
      </c>
      <c r="J547" s="29">
        <v>0</v>
      </c>
      <c r="K547" s="29"/>
      <c r="L547" s="70">
        <v>34690000</v>
      </c>
      <c r="M547" s="76">
        <v>10000000</v>
      </c>
      <c r="N547" s="29">
        <v>7000000</v>
      </c>
      <c r="O547" s="71"/>
      <c r="P547" s="75" t="s">
        <v>4379</v>
      </c>
      <c r="Q547" s="47" t="s">
        <v>4385</v>
      </c>
      <c r="R547" s="68" t="s">
        <v>4386</v>
      </c>
      <c r="S547" s="48" t="s">
        <v>24</v>
      </c>
      <c r="T547" s="42"/>
      <c r="U547" s="54"/>
    </row>
    <row r="548" spans="2:21" ht="20.25" customHeight="1" x14ac:dyDescent="0.15">
      <c r="B548" s="25">
        <v>2021</v>
      </c>
      <c r="C548" s="27">
        <v>3</v>
      </c>
      <c r="D548" s="27" t="s">
        <v>14</v>
      </c>
      <c r="E548" s="15" t="s">
        <v>307</v>
      </c>
      <c r="F548" s="57" t="s">
        <v>230</v>
      </c>
      <c r="G548" s="36" t="s">
        <v>16</v>
      </c>
      <c r="H548" s="58" t="s">
        <v>64</v>
      </c>
      <c r="I548" s="76">
        <v>30000000</v>
      </c>
      <c r="J548" s="29">
        <v>0</v>
      </c>
      <c r="K548" s="29">
        <v>0</v>
      </c>
      <c r="L548" s="70">
        <v>30000000</v>
      </c>
      <c r="M548" s="76">
        <v>30000000</v>
      </c>
      <c r="N548" s="29">
        <v>0</v>
      </c>
      <c r="O548" s="71"/>
      <c r="P548" s="75" t="s">
        <v>303</v>
      </c>
      <c r="Q548" s="47" t="s">
        <v>304</v>
      </c>
      <c r="R548" s="68" t="s">
        <v>305</v>
      </c>
      <c r="S548" s="48" t="s">
        <v>24</v>
      </c>
      <c r="T548" s="42"/>
      <c r="U548" s="54" t="s">
        <v>94</v>
      </c>
    </row>
    <row r="549" spans="2:21" ht="20.25" customHeight="1" x14ac:dyDescent="0.15">
      <c r="B549" s="25">
        <v>2021</v>
      </c>
      <c r="C549" s="27">
        <v>3</v>
      </c>
      <c r="D549" s="27" t="s">
        <v>14</v>
      </c>
      <c r="E549" s="15" t="s">
        <v>3663</v>
      </c>
      <c r="F549" s="57" t="s">
        <v>3620</v>
      </c>
      <c r="G549" s="36" t="s">
        <v>38</v>
      </c>
      <c r="H549" s="58" t="s">
        <v>63</v>
      </c>
      <c r="I549" s="76">
        <v>30000000</v>
      </c>
      <c r="J549" s="29">
        <v>0</v>
      </c>
      <c r="K549" s="29">
        <v>0</v>
      </c>
      <c r="L549" s="70">
        <v>30000000</v>
      </c>
      <c r="M549" s="76">
        <v>30000000</v>
      </c>
      <c r="N549" s="29">
        <v>0</v>
      </c>
      <c r="O549" s="71"/>
      <c r="P549" s="75" t="s">
        <v>3659</v>
      </c>
      <c r="Q549" s="47" t="s">
        <v>3661</v>
      </c>
      <c r="R549" s="68" t="s">
        <v>5120</v>
      </c>
      <c r="S549" s="48" t="s">
        <v>24</v>
      </c>
      <c r="T549" s="42"/>
      <c r="U549" s="54"/>
    </row>
    <row r="550" spans="2:21" ht="20.25" customHeight="1" x14ac:dyDescent="0.15">
      <c r="B550" s="25">
        <v>2021</v>
      </c>
      <c r="C550" s="27">
        <v>3</v>
      </c>
      <c r="D550" s="27" t="s">
        <v>14</v>
      </c>
      <c r="E550" s="15" t="s">
        <v>5642</v>
      </c>
      <c r="F550" s="57" t="s">
        <v>3620</v>
      </c>
      <c r="G550" s="36" t="s">
        <v>37</v>
      </c>
      <c r="H550" s="58" t="s">
        <v>63</v>
      </c>
      <c r="I550" s="76">
        <v>25840000</v>
      </c>
      <c r="J550" s="29">
        <v>0</v>
      </c>
      <c r="K550" s="29">
        <v>0</v>
      </c>
      <c r="L550" s="70">
        <v>25840000</v>
      </c>
      <c r="M550" s="76">
        <v>25840000</v>
      </c>
      <c r="N550" s="29">
        <v>0</v>
      </c>
      <c r="O550" s="71"/>
      <c r="P550" s="75" t="s">
        <v>5643</v>
      </c>
      <c r="Q550" s="47" t="s">
        <v>5644</v>
      </c>
      <c r="R550" s="68" t="s">
        <v>5635</v>
      </c>
      <c r="S550" s="48" t="s">
        <v>24</v>
      </c>
      <c r="T550" s="42"/>
      <c r="U550" s="54"/>
    </row>
    <row r="551" spans="2:21" ht="20.25" customHeight="1" x14ac:dyDescent="0.15">
      <c r="B551" s="25">
        <v>2021</v>
      </c>
      <c r="C551" s="27">
        <v>3</v>
      </c>
      <c r="D551" s="27" t="s">
        <v>15</v>
      </c>
      <c r="E551" s="15" t="s">
        <v>890</v>
      </c>
      <c r="F551" s="57" t="s">
        <v>748</v>
      </c>
      <c r="G551" s="36" t="s">
        <v>39</v>
      </c>
      <c r="H551" s="58" t="s">
        <v>62</v>
      </c>
      <c r="I551" s="76">
        <v>25586000</v>
      </c>
      <c r="J551" s="29">
        <v>0</v>
      </c>
      <c r="K551" s="29">
        <v>0</v>
      </c>
      <c r="L551" s="70">
        <v>25586000</v>
      </c>
      <c r="M551" s="76">
        <v>15000000</v>
      </c>
      <c r="N551" s="29">
        <v>10500000</v>
      </c>
      <c r="O551" s="71"/>
      <c r="P551" s="75" t="s">
        <v>885</v>
      </c>
      <c r="Q551" s="47" t="s">
        <v>886</v>
      </c>
      <c r="R551" s="68" t="s">
        <v>891</v>
      </c>
      <c r="S551" s="48" t="s">
        <v>24</v>
      </c>
      <c r="T551" s="42"/>
      <c r="U551" s="54"/>
    </row>
    <row r="552" spans="2:21" ht="20.25" customHeight="1" x14ac:dyDescent="0.15">
      <c r="B552" s="25">
        <v>2021</v>
      </c>
      <c r="C552" s="27">
        <v>3</v>
      </c>
      <c r="D552" s="27" t="s">
        <v>14</v>
      </c>
      <c r="E552" s="15" t="s">
        <v>388</v>
      </c>
      <c r="F552" s="57" t="s">
        <v>230</v>
      </c>
      <c r="G552" s="36" t="s">
        <v>38</v>
      </c>
      <c r="H552" s="58" t="s">
        <v>62</v>
      </c>
      <c r="I552" s="76">
        <v>24801000</v>
      </c>
      <c r="J552" s="29"/>
      <c r="K552" s="29"/>
      <c r="L552" s="70">
        <v>24801000</v>
      </c>
      <c r="M552" s="76">
        <v>24801000</v>
      </c>
      <c r="N552" s="29">
        <v>17360700</v>
      </c>
      <c r="O552" s="71"/>
      <c r="P552" s="75" t="s">
        <v>389</v>
      </c>
      <c r="Q552" s="47" t="s">
        <v>390</v>
      </c>
      <c r="R552" s="68" t="s">
        <v>393</v>
      </c>
      <c r="S552" s="48" t="s">
        <v>24</v>
      </c>
      <c r="T552" s="42"/>
      <c r="U552" s="54"/>
    </row>
    <row r="553" spans="2:21" ht="20.25" customHeight="1" x14ac:dyDescent="0.15">
      <c r="B553" s="25">
        <v>2021</v>
      </c>
      <c r="C553" s="27">
        <v>3</v>
      </c>
      <c r="D553" s="27" t="s">
        <v>14</v>
      </c>
      <c r="E553" s="15" t="s">
        <v>5645</v>
      </c>
      <c r="F553" s="57" t="s">
        <v>230</v>
      </c>
      <c r="G553" s="36" t="s">
        <v>16</v>
      </c>
      <c r="H553" s="58" t="s">
        <v>64</v>
      </c>
      <c r="I553" s="76">
        <v>23000000</v>
      </c>
      <c r="J553" s="29">
        <v>0</v>
      </c>
      <c r="K553" s="29">
        <v>0</v>
      </c>
      <c r="L553" s="70">
        <v>23000000</v>
      </c>
      <c r="M553" s="76">
        <v>23000000</v>
      </c>
      <c r="N553" s="29">
        <v>0</v>
      </c>
      <c r="O553" s="71"/>
      <c r="P553" s="75" t="s">
        <v>317</v>
      </c>
      <c r="Q553" s="47" t="s">
        <v>318</v>
      </c>
      <c r="R553" s="68" t="s">
        <v>319</v>
      </c>
      <c r="S553" s="48" t="s">
        <v>24</v>
      </c>
      <c r="T553" s="42"/>
      <c r="U553" s="54" t="s">
        <v>94</v>
      </c>
    </row>
    <row r="554" spans="2:21" ht="20.25" customHeight="1" x14ac:dyDescent="0.15">
      <c r="B554" s="25">
        <v>2021</v>
      </c>
      <c r="C554" s="27">
        <v>3</v>
      </c>
      <c r="D554" s="27" t="s">
        <v>14</v>
      </c>
      <c r="E554" s="15" t="s">
        <v>4940</v>
      </c>
      <c r="F554" s="57" t="s">
        <v>43</v>
      </c>
      <c r="G554" s="36" t="s">
        <v>37</v>
      </c>
      <c r="H554" s="58" t="s">
        <v>801</v>
      </c>
      <c r="I554" s="76">
        <v>22000000</v>
      </c>
      <c r="J554" s="29">
        <v>8855000</v>
      </c>
      <c r="K554" s="29"/>
      <c r="L554" s="70">
        <v>30855000</v>
      </c>
      <c r="M554" s="76">
        <v>22000000</v>
      </c>
      <c r="N554" s="29">
        <v>30855000</v>
      </c>
      <c r="O554" s="71"/>
      <c r="P554" s="75" t="s">
        <v>4934</v>
      </c>
      <c r="Q554" s="47" t="s">
        <v>4938</v>
      </c>
      <c r="R554" s="68" t="s">
        <v>4939</v>
      </c>
      <c r="S554" s="48" t="s">
        <v>24</v>
      </c>
      <c r="T554" s="42"/>
      <c r="U554" s="54"/>
    </row>
    <row r="555" spans="2:21" ht="20.25" customHeight="1" x14ac:dyDescent="0.15">
      <c r="B555" s="25">
        <v>2021</v>
      </c>
      <c r="C555" s="27">
        <v>3</v>
      </c>
      <c r="D555" s="27" t="s">
        <v>14</v>
      </c>
      <c r="E555" s="15" t="s">
        <v>2994</v>
      </c>
      <c r="F555" s="57" t="s">
        <v>2931</v>
      </c>
      <c r="G555" s="36" t="s">
        <v>37</v>
      </c>
      <c r="H555" s="58" t="s">
        <v>63</v>
      </c>
      <c r="I555" s="76">
        <v>21450000</v>
      </c>
      <c r="J555" s="29">
        <v>15558000</v>
      </c>
      <c r="K555" s="29">
        <v>0</v>
      </c>
      <c r="L555" s="70">
        <v>37008000</v>
      </c>
      <c r="M555" s="76">
        <v>37008000</v>
      </c>
      <c r="N555" s="29">
        <v>25905600</v>
      </c>
      <c r="O555" s="71"/>
      <c r="P555" s="75" t="s">
        <v>2985</v>
      </c>
      <c r="Q555" s="47" t="s">
        <v>2995</v>
      </c>
      <c r="R555" s="68" t="s">
        <v>2996</v>
      </c>
      <c r="S555" s="48" t="s">
        <v>24</v>
      </c>
      <c r="T555" s="42"/>
      <c r="U555" s="54"/>
    </row>
    <row r="556" spans="2:21" ht="20.25" customHeight="1" x14ac:dyDescent="0.15">
      <c r="B556" s="25">
        <v>2021</v>
      </c>
      <c r="C556" s="27">
        <v>3</v>
      </c>
      <c r="D556" s="27" t="s">
        <v>14</v>
      </c>
      <c r="E556" s="15" t="s">
        <v>2321</v>
      </c>
      <c r="F556" s="57" t="s">
        <v>2182</v>
      </c>
      <c r="G556" s="36" t="s">
        <v>16</v>
      </c>
      <c r="H556" s="58" t="s">
        <v>63</v>
      </c>
      <c r="I556" s="76">
        <v>21000000</v>
      </c>
      <c r="J556" s="29">
        <v>8000000</v>
      </c>
      <c r="K556" s="29"/>
      <c r="L556" s="70">
        <v>29000000</v>
      </c>
      <c r="M556" s="76">
        <v>21000000</v>
      </c>
      <c r="N556" s="29"/>
      <c r="O556" s="71"/>
      <c r="P556" s="75" t="s">
        <v>2316</v>
      </c>
      <c r="Q556" s="47" t="s">
        <v>2317</v>
      </c>
      <c r="R556" s="68" t="s">
        <v>2318</v>
      </c>
      <c r="S556" s="48" t="s">
        <v>24</v>
      </c>
      <c r="T556" s="42"/>
      <c r="U556" s="54"/>
    </row>
    <row r="557" spans="2:21" ht="20.25" customHeight="1" x14ac:dyDescent="0.15">
      <c r="B557" s="25">
        <v>2021</v>
      </c>
      <c r="C557" s="27">
        <v>3</v>
      </c>
      <c r="D557" s="27" t="s">
        <v>14</v>
      </c>
      <c r="E557" s="15" t="s">
        <v>5646</v>
      </c>
      <c r="F557" s="57" t="s">
        <v>1415</v>
      </c>
      <c r="G557" s="36" t="s">
        <v>38</v>
      </c>
      <c r="H557" s="58" t="s">
        <v>64</v>
      </c>
      <c r="I557" s="76">
        <v>20845000</v>
      </c>
      <c r="J557" s="29"/>
      <c r="K557" s="29"/>
      <c r="L557" s="70">
        <v>20845000</v>
      </c>
      <c r="M557" s="76"/>
      <c r="N557" s="29"/>
      <c r="O557" s="71"/>
      <c r="P557" s="75" t="s">
        <v>5647</v>
      </c>
      <c r="Q557" s="47" t="s">
        <v>5648</v>
      </c>
      <c r="R557" s="68" t="s">
        <v>5351</v>
      </c>
      <c r="S557" s="48" t="s">
        <v>24</v>
      </c>
      <c r="T557" s="42"/>
      <c r="U557" s="54" t="s">
        <v>94</v>
      </c>
    </row>
    <row r="558" spans="2:21" ht="20.25" customHeight="1" x14ac:dyDescent="0.15">
      <c r="B558" s="25">
        <v>2021</v>
      </c>
      <c r="C558" s="27">
        <v>3</v>
      </c>
      <c r="D558" s="27" t="s">
        <v>14</v>
      </c>
      <c r="E558" s="15" t="s">
        <v>350</v>
      </c>
      <c r="F558" s="57" t="s">
        <v>339</v>
      </c>
      <c r="G558" s="36" t="s">
        <v>16</v>
      </c>
      <c r="H558" s="58" t="s">
        <v>64</v>
      </c>
      <c r="I558" s="76">
        <v>20000000</v>
      </c>
      <c r="J558" s="29">
        <v>0</v>
      </c>
      <c r="K558" s="29">
        <v>0</v>
      </c>
      <c r="L558" s="70">
        <v>20000000</v>
      </c>
      <c r="M558" s="76"/>
      <c r="N558" s="29"/>
      <c r="O558" s="71"/>
      <c r="P558" s="75" t="s">
        <v>344</v>
      </c>
      <c r="Q558" s="47" t="s">
        <v>348</v>
      </c>
      <c r="R558" s="68" t="s">
        <v>349</v>
      </c>
      <c r="S558" s="48" t="s">
        <v>24</v>
      </c>
      <c r="T558" s="42"/>
      <c r="U558" s="54" t="s">
        <v>94</v>
      </c>
    </row>
    <row r="559" spans="2:21" ht="20.25" customHeight="1" x14ac:dyDescent="0.15">
      <c r="B559" s="25">
        <v>2021</v>
      </c>
      <c r="C559" s="27">
        <v>3</v>
      </c>
      <c r="D559" s="27" t="s">
        <v>14</v>
      </c>
      <c r="E559" s="15" t="s">
        <v>243</v>
      </c>
      <c r="F559" s="57" t="s">
        <v>230</v>
      </c>
      <c r="G559" s="36" t="s">
        <v>16</v>
      </c>
      <c r="H559" s="58" t="s">
        <v>64</v>
      </c>
      <c r="I559" s="76">
        <v>20000000</v>
      </c>
      <c r="J559" s="29"/>
      <c r="K559" s="29"/>
      <c r="L559" s="70">
        <v>20000000</v>
      </c>
      <c r="M559" s="76">
        <v>20000000</v>
      </c>
      <c r="N559" s="29"/>
      <c r="O559" s="71"/>
      <c r="P559" s="75" t="s">
        <v>244</v>
      </c>
      <c r="Q559" s="47" t="s">
        <v>245</v>
      </c>
      <c r="R559" s="68" t="s">
        <v>246</v>
      </c>
      <c r="S559" s="48" t="s">
        <v>24</v>
      </c>
      <c r="T559" s="42"/>
      <c r="U559" s="54" t="s">
        <v>94</v>
      </c>
    </row>
    <row r="560" spans="2:21" ht="20.25" customHeight="1" x14ac:dyDescent="0.15">
      <c r="B560" s="25">
        <v>2021</v>
      </c>
      <c r="C560" s="27">
        <v>3</v>
      </c>
      <c r="D560" s="27" t="s">
        <v>14</v>
      </c>
      <c r="E560" s="15" t="s">
        <v>247</v>
      </c>
      <c r="F560" s="57" t="s">
        <v>230</v>
      </c>
      <c r="G560" s="36" t="s">
        <v>16</v>
      </c>
      <c r="H560" s="58" t="s">
        <v>64</v>
      </c>
      <c r="I560" s="76">
        <v>20000000</v>
      </c>
      <c r="J560" s="29"/>
      <c r="K560" s="29"/>
      <c r="L560" s="70">
        <v>20000000</v>
      </c>
      <c r="M560" s="76">
        <v>20000000</v>
      </c>
      <c r="N560" s="29"/>
      <c r="O560" s="71"/>
      <c r="P560" s="75" t="s">
        <v>244</v>
      </c>
      <c r="Q560" s="47" t="s">
        <v>245</v>
      </c>
      <c r="R560" s="68" t="s">
        <v>246</v>
      </c>
      <c r="S560" s="48" t="s">
        <v>24</v>
      </c>
      <c r="T560" s="42"/>
      <c r="U560" s="54" t="s">
        <v>94</v>
      </c>
    </row>
    <row r="561" spans="2:21" ht="20.25" customHeight="1" x14ac:dyDescent="0.15">
      <c r="B561" s="25">
        <v>2021</v>
      </c>
      <c r="C561" s="27">
        <v>3</v>
      </c>
      <c r="D561" s="27" t="s">
        <v>14</v>
      </c>
      <c r="E561" s="15" t="s">
        <v>248</v>
      </c>
      <c r="F561" s="57" t="s">
        <v>230</v>
      </c>
      <c r="G561" s="36" t="s">
        <v>84</v>
      </c>
      <c r="H561" s="58" t="s">
        <v>64</v>
      </c>
      <c r="I561" s="76">
        <v>20000000</v>
      </c>
      <c r="J561" s="29"/>
      <c r="K561" s="29"/>
      <c r="L561" s="70">
        <v>20000000</v>
      </c>
      <c r="M561" s="76">
        <v>20000000</v>
      </c>
      <c r="N561" s="29"/>
      <c r="O561" s="71"/>
      <c r="P561" s="75" t="s">
        <v>244</v>
      </c>
      <c r="Q561" s="47" t="s">
        <v>249</v>
      </c>
      <c r="R561" s="68" t="s">
        <v>250</v>
      </c>
      <c r="S561" s="48" t="s">
        <v>24</v>
      </c>
      <c r="T561" s="42"/>
      <c r="U561" s="54" t="s">
        <v>94</v>
      </c>
    </row>
    <row r="562" spans="2:21" ht="20.25" customHeight="1" x14ac:dyDescent="0.15">
      <c r="B562" s="25">
        <v>2021</v>
      </c>
      <c r="C562" s="27">
        <v>3</v>
      </c>
      <c r="D562" s="27" t="s">
        <v>14</v>
      </c>
      <c r="E562" s="15" t="s">
        <v>5649</v>
      </c>
      <c r="F562" s="57" t="s">
        <v>230</v>
      </c>
      <c r="G562" s="36" t="s">
        <v>37</v>
      </c>
      <c r="H562" s="58" t="s">
        <v>64</v>
      </c>
      <c r="I562" s="76">
        <v>20000000</v>
      </c>
      <c r="J562" s="29"/>
      <c r="K562" s="29"/>
      <c r="L562" s="70">
        <v>20000000</v>
      </c>
      <c r="M562" s="76">
        <v>20000000</v>
      </c>
      <c r="N562" s="29"/>
      <c r="O562" s="71"/>
      <c r="P562" s="75" t="s">
        <v>5650</v>
      </c>
      <c r="Q562" s="47" t="s">
        <v>5651</v>
      </c>
      <c r="R562" s="68" t="s">
        <v>5652</v>
      </c>
      <c r="S562" s="48" t="s">
        <v>24</v>
      </c>
      <c r="T562" s="42"/>
      <c r="U562" s="54" t="s">
        <v>94</v>
      </c>
    </row>
    <row r="563" spans="2:21" ht="20.25" customHeight="1" x14ac:dyDescent="0.15">
      <c r="B563" s="25">
        <v>2021</v>
      </c>
      <c r="C563" s="27">
        <v>3</v>
      </c>
      <c r="D563" s="27" t="s">
        <v>14</v>
      </c>
      <c r="E563" s="15" t="s">
        <v>253</v>
      </c>
      <c r="F563" s="57" t="s">
        <v>230</v>
      </c>
      <c r="G563" s="36" t="s">
        <v>84</v>
      </c>
      <c r="H563" s="58" t="s">
        <v>64</v>
      </c>
      <c r="I563" s="76">
        <v>20000000</v>
      </c>
      <c r="J563" s="29"/>
      <c r="K563" s="29"/>
      <c r="L563" s="70">
        <v>20000000</v>
      </c>
      <c r="M563" s="76">
        <v>20000000</v>
      </c>
      <c r="N563" s="29"/>
      <c r="O563" s="71"/>
      <c r="P563" s="75" t="s">
        <v>244</v>
      </c>
      <c r="Q563" s="47" t="s">
        <v>249</v>
      </c>
      <c r="R563" s="68" t="s">
        <v>250</v>
      </c>
      <c r="S563" s="48" t="s">
        <v>24</v>
      </c>
      <c r="T563" s="42"/>
      <c r="U563" s="54" t="s">
        <v>94</v>
      </c>
    </row>
    <row r="564" spans="2:21" ht="20.25" customHeight="1" x14ac:dyDescent="0.15">
      <c r="B564" s="25">
        <v>2021</v>
      </c>
      <c r="C564" s="27">
        <v>3</v>
      </c>
      <c r="D564" s="27" t="s">
        <v>14</v>
      </c>
      <c r="E564" s="15" t="s">
        <v>254</v>
      </c>
      <c r="F564" s="57" t="s">
        <v>230</v>
      </c>
      <c r="G564" s="36" t="s">
        <v>37</v>
      </c>
      <c r="H564" s="58" t="s">
        <v>64</v>
      </c>
      <c r="I564" s="76">
        <v>20000000</v>
      </c>
      <c r="J564" s="29"/>
      <c r="K564" s="29"/>
      <c r="L564" s="70">
        <v>20000000</v>
      </c>
      <c r="M564" s="76">
        <v>20000000</v>
      </c>
      <c r="N564" s="29"/>
      <c r="O564" s="71"/>
      <c r="P564" s="75" t="s">
        <v>244</v>
      </c>
      <c r="Q564" s="47" t="s">
        <v>251</v>
      </c>
      <c r="R564" s="68" t="s">
        <v>252</v>
      </c>
      <c r="S564" s="48" t="s">
        <v>24</v>
      </c>
      <c r="T564" s="42"/>
      <c r="U564" s="54" t="s">
        <v>94</v>
      </c>
    </row>
    <row r="565" spans="2:21" ht="20.25" customHeight="1" x14ac:dyDescent="0.15">
      <c r="B565" s="25">
        <v>2021</v>
      </c>
      <c r="C565" s="27">
        <v>3</v>
      </c>
      <c r="D565" s="27" t="s">
        <v>14</v>
      </c>
      <c r="E565" s="15" t="s">
        <v>5653</v>
      </c>
      <c r="F565" s="57" t="s">
        <v>230</v>
      </c>
      <c r="G565" s="36" t="s">
        <v>16</v>
      </c>
      <c r="H565" s="58" t="s">
        <v>64</v>
      </c>
      <c r="I565" s="76">
        <v>20000000</v>
      </c>
      <c r="J565" s="29"/>
      <c r="K565" s="29"/>
      <c r="L565" s="70">
        <v>20000000</v>
      </c>
      <c r="M565" s="76">
        <v>20000000</v>
      </c>
      <c r="N565" s="29"/>
      <c r="O565" s="71"/>
      <c r="P565" s="75" t="s">
        <v>244</v>
      </c>
      <c r="Q565" s="47" t="s">
        <v>255</v>
      </c>
      <c r="R565" s="68" t="s">
        <v>256</v>
      </c>
      <c r="S565" s="48" t="s">
        <v>24</v>
      </c>
      <c r="T565" s="42"/>
      <c r="U565" s="54" t="s">
        <v>94</v>
      </c>
    </row>
    <row r="566" spans="2:21" ht="20.25" customHeight="1" x14ac:dyDescent="0.15">
      <c r="B566" s="25">
        <v>2021</v>
      </c>
      <c r="C566" s="27">
        <v>3</v>
      </c>
      <c r="D566" s="27" t="s">
        <v>14</v>
      </c>
      <c r="E566" s="15" t="s">
        <v>257</v>
      </c>
      <c r="F566" s="57" t="s">
        <v>230</v>
      </c>
      <c r="G566" s="36" t="s">
        <v>16</v>
      </c>
      <c r="H566" s="58" t="s">
        <v>64</v>
      </c>
      <c r="I566" s="76">
        <v>20000000</v>
      </c>
      <c r="J566" s="29"/>
      <c r="K566" s="29"/>
      <c r="L566" s="70">
        <v>20000000</v>
      </c>
      <c r="M566" s="76">
        <v>20000000</v>
      </c>
      <c r="N566" s="29"/>
      <c r="O566" s="71"/>
      <c r="P566" s="75" t="s">
        <v>244</v>
      </c>
      <c r="Q566" s="47" t="s">
        <v>255</v>
      </c>
      <c r="R566" s="68" t="s">
        <v>256</v>
      </c>
      <c r="S566" s="48" t="s">
        <v>24</v>
      </c>
      <c r="T566" s="42"/>
      <c r="U566" s="54" t="s">
        <v>94</v>
      </c>
    </row>
    <row r="567" spans="2:21" ht="20.25" customHeight="1" x14ac:dyDescent="0.15">
      <c r="B567" s="25">
        <v>2021</v>
      </c>
      <c r="C567" s="27">
        <v>3</v>
      </c>
      <c r="D567" s="27" t="s">
        <v>14</v>
      </c>
      <c r="E567" s="15" t="s">
        <v>298</v>
      </c>
      <c r="F567" s="57" t="s">
        <v>230</v>
      </c>
      <c r="G567" s="36" t="s">
        <v>197</v>
      </c>
      <c r="H567" s="58" t="s">
        <v>64</v>
      </c>
      <c r="I567" s="76">
        <v>20000000</v>
      </c>
      <c r="J567" s="29">
        <v>0</v>
      </c>
      <c r="K567" s="29">
        <v>0</v>
      </c>
      <c r="L567" s="70">
        <v>20000000</v>
      </c>
      <c r="M567" s="76">
        <v>20000000</v>
      </c>
      <c r="N567" s="29"/>
      <c r="O567" s="71"/>
      <c r="P567" s="75" t="s">
        <v>295</v>
      </c>
      <c r="Q567" s="47" t="s">
        <v>296</v>
      </c>
      <c r="R567" s="68" t="s">
        <v>297</v>
      </c>
      <c r="S567" s="48" t="s">
        <v>24</v>
      </c>
      <c r="T567" s="42"/>
      <c r="U567" s="54"/>
    </row>
    <row r="568" spans="2:21" ht="20.25" customHeight="1" x14ac:dyDescent="0.15">
      <c r="B568" s="25">
        <v>2021</v>
      </c>
      <c r="C568" s="27">
        <v>3</v>
      </c>
      <c r="D568" s="27" t="s">
        <v>14</v>
      </c>
      <c r="E568" s="15" t="s">
        <v>1607</v>
      </c>
      <c r="F568" s="57" t="s">
        <v>1608</v>
      </c>
      <c r="G568" s="36" t="s">
        <v>84</v>
      </c>
      <c r="H568" s="58" t="s">
        <v>64</v>
      </c>
      <c r="I568" s="76">
        <v>20000000</v>
      </c>
      <c r="J568" s="29"/>
      <c r="K568" s="29"/>
      <c r="L568" s="70">
        <v>20000000</v>
      </c>
      <c r="M568" s="76"/>
      <c r="N568" s="29"/>
      <c r="O568" s="71"/>
      <c r="P568" s="75" t="s">
        <v>1609</v>
      </c>
      <c r="Q568" s="47" t="s">
        <v>1610</v>
      </c>
      <c r="R568" s="68" t="s">
        <v>1611</v>
      </c>
      <c r="S568" s="48" t="s">
        <v>751</v>
      </c>
      <c r="T568" s="42"/>
      <c r="U568" s="54"/>
    </row>
    <row r="569" spans="2:21" ht="20.25" customHeight="1" x14ac:dyDescent="0.15">
      <c r="B569" s="25">
        <v>2021</v>
      </c>
      <c r="C569" s="27">
        <v>3</v>
      </c>
      <c r="D569" s="27" t="s">
        <v>14</v>
      </c>
      <c r="E569" s="15" t="s">
        <v>5654</v>
      </c>
      <c r="F569" s="57" t="s">
        <v>1415</v>
      </c>
      <c r="G569" s="36" t="s">
        <v>37</v>
      </c>
      <c r="H569" s="58" t="s">
        <v>64</v>
      </c>
      <c r="I569" s="76">
        <v>20000000</v>
      </c>
      <c r="J569" s="29"/>
      <c r="K569" s="29"/>
      <c r="L569" s="70">
        <v>20000000</v>
      </c>
      <c r="M569" s="76"/>
      <c r="N569" s="29"/>
      <c r="O569" s="71"/>
      <c r="P569" s="75" t="s">
        <v>5491</v>
      </c>
      <c r="Q569" s="47" t="s">
        <v>5574</v>
      </c>
      <c r="R569" s="68" t="s">
        <v>5575</v>
      </c>
      <c r="S569" s="48" t="s">
        <v>24</v>
      </c>
      <c r="T569" s="42"/>
      <c r="U569" s="54" t="s">
        <v>94</v>
      </c>
    </row>
    <row r="570" spans="2:21" ht="20.25" customHeight="1" x14ac:dyDescent="0.15">
      <c r="B570" s="25">
        <v>2021</v>
      </c>
      <c r="C570" s="27">
        <v>3</v>
      </c>
      <c r="D570" s="27" t="s">
        <v>14</v>
      </c>
      <c r="E570" s="15" t="s">
        <v>1485</v>
      </c>
      <c r="F570" s="57" t="s">
        <v>1415</v>
      </c>
      <c r="G570" s="36" t="s">
        <v>38</v>
      </c>
      <c r="H570" s="58" t="s">
        <v>64</v>
      </c>
      <c r="I570" s="76">
        <v>20000000</v>
      </c>
      <c r="J570" s="29"/>
      <c r="K570" s="29"/>
      <c r="L570" s="70">
        <v>20000000</v>
      </c>
      <c r="M570" s="76"/>
      <c r="N570" s="29"/>
      <c r="O570" s="71"/>
      <c r="P570" s="75" t="s">
        <v>1476</v>
      </c>
      <c r="Q570" s="47" t="s">
        <v>1483</v>
      </c>
      <c r="R570" s="68" t="s">
        <v>1484</v>
      </c>
      <c r="S570" s="48" t="s">
        <v>24</v>
      </c>
      <c r="T570" s="42"/>
      <c r="U570" s="54" t="s">
        <v>94</v>
      </c>
    </row>
    <row r="571" spans="2:21" ht="20.25" customHeight="1" x14ac:dyDescent="0.15">
      <c r="B571" s="25">
        <v>2021</v>
      </c>
      <c r="C571" s="27">
        <v>3</v>
      </c>
      <c r="D571" s="27" t="s">
        <v>14</v>
      </c>
      <c r="E571" s="15" t="s">
        <v>1519</v>
      </c>
      <c r="F571" s="57" t="s">
        <v>1415</v>
      </c>
      <c r="G571" s="36" t="s">
        <v>197</v>
      </c>
      <c r="H571" s="58" t="s">
        <v>64</v>
      </c>
      <c r="I571" s="76">
        <v>20000000</v>
      </c>
      <c r="J571" s="29"/>
      <c r="K571" s="29"/>
      <c r="L571" s="70">
        <v>20000000</v>
      </c>
      <c r="M571" s="76"/>
      <c r="N571" s="29"/>
      <c r="O571" s="71"/>
      <c r="P571" s="75" t="s">
        <v>1516</v>
      </c>
      <c r="Q571" s="47" t="s">
        <v>1517</v>
      </c>
      <c r="R571" s="68" t="s">
        <v>1518</v>
      </c>
      <c r="S571" s="48" t="s">
        <v>24</v>
      </c>
      <c r="T571" s="42"/>
      <c r="U571" s="54" t="s">
        <v>94</v>
      </c>
    </row>
    <row r="572" spans="2:21" ht="20.25" customHeight="1" x14ac:dyDescent="0.15">
      <c r="B572" s="25">
        <v>2021</v>
      </c>
      <c r="C572" s="27">
        <v>3</v>
      </c>
      <c r="D572" s="27" t="s">
        <v>14</v>
      </c>
      <c r="E572" s="15" t="s">
        <v>1520</v>
      </c>
      <c r="F572" s="57" t="s">
        <v>1415</v>
      </c>
      <c r="G572" s="36" t="s">
        <v>197</v>
      </c>
      <c r="H572" s="58" t="s">
        <v>64</v>
      </c>
      <c r="I572" s="76">
        <v>20000000</v>
      </c>
      <c r="J572" s="29"/>
      <c r="K572" s="29"/>
      <c r="L572" s="70">
        <v>20000000</v>
      </c>
      <c r="M572" s="76"/>
      <c r="N572" s="29"/>
      <c r="O572" s="71"/>
      <c r="P572" s="75" t="s">
        <v>1516</v>
      </c>
      <c r="Q572" s="47" t="s">
        <v>1517</v>
      </c>
      <c r="R572" s="68" t="s">
        <v>1518</v>
      </c>
      <c r="S572" s="48" t="s">
        <v>24</v>
      </c>
      <c r="T572" s="42"/>
      <c r="U572" s="54" t="s">
        <v>94</v>
      </c>
    </row>
    <row r="573" spans="2:21" ht="20.25" customHeight="1" x14ac:dyDescent="0.15">
      <c r="B573" s="25">
        <v>2021</v>
      </c>
      <c r="C573" s="27">
        <v>3</v>
      </c>
      <c r="D573" s="27" t="s">
        <v>14</v>
      </c>
      <c r="E573" s="15" t="s">
        <v>4706</v>
      </c>
      <c r="F573" s="57" t="s">
        <v>2182</v>
      </c>
      <c r="G573" s="36" t="s">
        <v>37</v>
      </c>
      <c r="H573" s="58" t="s">
        <v>64</v>
      </c>
      <c r="I573" s="76">
        <v>20000000</v>
      </c>
      <c r="J573" s="29"/>
      <c r="K573" s="29"/>
      <c r="L573" s="70">
        <f>SUM(I573:K573)</f>
        <v>20000000</v>
      </c>
      <c r="M573" s="76"/>
      <c r="N573" s="29"/>
      <c r="O573" s="71"/>
      <c r="P573" s="75" t="s">
        <v>4703</v>
      </c>
      <c r="Q573" s="47" t="s">
        <v>4704</v>
      </c>
      <c r="R573" s="68" t="s">
        <v>4705</v>
      </c>
      <c r="S573" s="48" t="s">
        <v>24</v>
      </c>
      <c r="T573" s="42"/>
      <c r="U573" s="54" t="s">
        <v>2179</v>
      </c>
    </row>
    <row r="574" spans="2:21" ht="20.25" customHeight="1" x14ac:dyDescent="0.15">
      <c r="B574" s="25">
        <v>2021</v>
      </c>
      <c r="C574" s="27">
        <v>3</v>
      </c>
      <c r="D574" s="27" t="s">
        <v>14</v>
      </c>
      <c r="E574" s="15" t="s">
        <v>5655</v>
      </c>
      <c r="F574" s="57" t="s">
        <v>2182</v>
      </c>
      <c r="G574" s="36" t="s">
        <v>16</v>
      </c>
      <c r="H574" s="58" t="s">
        <v>64</v>
      </c>
      <c r="I574" s="76">
        <v>20000000</v>
      </c>
      <c r="J574" s="29">
        <v>25000000</v>
      </c>
      <c r="K574" s="29">
        <v>0</v>
      </c>
      <c r="L574" s="70">
        <v>45000000</v>
      </c>
      <c r="M574" s="76">
        <v>20000000</v>
      </c>
      <c r="N574" s="29">
        <v>0</v>
      </c>
      <c r="O574" s="71"/>
      <c r="P574" s="75" t="s">
        <v>5656</v>
      </c>
      <c r="Q574" s="47" t="s">
        <v>5657</v>
      </c>
      <c r="R574" s="68" t="s">
        <v>5658</v>
      </c>
      <c r="S574" s="48" t="s">
        <v>24</v>
      </c>
      <c r="T574" s="42"/>
      <c r="U574" s="54" t="s">
        <v>94</v>
      </c>
    </row>
    <row r="575" spans="2:21" ht="20.25" customHeight="1" x14ac:dyDescent="0.15">
      <c r="B575" s="25">
        <v>2021</v>
      </c>
      <c r="C575" s="27">
        <v>3</v>
      </c>
      <c r="D575" s="27" t="s">
        <v>14</v>
      </c>
      <c r="E575" s="15" t="s">
        <v>3639</v>
      </c>
      <c r="F575" s="57" t="s">
        <v>3620</v>
      </c>
      <c r="G575" s="36" t="s">
        <v>16</v>
      </c>
      <c r="H575" s="58" t="s">
        <v>64</v>
      </c>
      <c r="I575" s="76">
        <v>20000000</v>
      </c>
      <c r="J575" s="29">
        <v>0</v>
      </c>
      <c r="K575" s="29">
        <v>0</v>
      </c>
      <c r="L575" s="70">
        <v>20000000</v>
      </c>
      <c r="M575" s="76">
        <v>20000000</v>
      </c>
      <c r="N575" s="29">
        <v>20000000</v>
      </c>
      <c r="O575" s="71"/>
      <c r="P575" s="75" t="s">
        <v>3640</v>
      </c>
      <c r="Q575" s="47" t="s">
        <v>3641</v>
      </c>
      <c r="R575" s="68" t="s">
        <v>3642</v>
      </c>
      <c r="S575" s="48" t="s">
        <v>24</v>
      </c>
      <c r="T575" s="42"/>
      <c r="U575" s="54" t="s">
        <v>5101</v>
      </c>
    </row>
    <row r="576" spans="2:21" ht="20.25" customHeight="1" x14ac:dyDescent="0.15">
      <c r="B576" s="25">
        <v>2021</v>
      </c>
      <c r="C576" s="27">
        <v>3</v>
      </c>
      <c r="D576" s="27" t="s">
        <v>14</v>
      </c>
      <c r="E576" s="15" t="s">
        <v>93</v>
      </c>
      <c r="F576" s="57" t="s">
        <v>43</v>
      </c>
      <c r="G576" s="36" t="s">
        <v>37</v>
      </c>
      <c r="H576" s="58" t="s">
        <v>64</v>
      </c>
      <c r="I576" s="76">
        <v>17000000</v>
      </c>
      <c r="J576" s="29"/>
      <c r="K576" s="29"/>
      <c r="L576" s="70">
        <v>17000000</v>
      </c>
      <c r="M576" s="76"/>
      <c r="N576" s="29"/>
      <c r="O576" s="71"/>
      <c r="P576" s="75" t="s">
        <v>85</v>
      </c>
      <c r="Q576" s="47" t="s">
        <v>86</v>
      </c>
      <c r="R576" s="68" t="s">
        <v>87</v>
      </c>
      <c r="S576" s="48" t="s">
        <v>24</v>
      </c>
      <c r="T576" s="42"/>
      <c r="U576" s="54" t="s">
        <v>94</v>
      </c>
    </row>
    <row r="577" spans="2:21" ht="20.25" customHeight="1" x14ac:dyDescent="0.15">
      <c r="B577" s="25">
        <v>2021</v>
      </c>
      <c r="C577" s="27">
        <v>3</v>
      </c>
      <c r="D577" s="27" t="s">
        <v>14</v>
      </c>
      <c r="E577" s="15" t="s">
        <v>1604</v>
      </c>
      <c r="F577" s="57" t="s">
        <v>1415</v>
      </c>
      <c r="G577" s="36" t="s">
        <v>16</v>
      </c>
      <c r="H577" s="58" t="s">
        <v>64</v>
      </c>
      <c r="I577" s="76">
        <v>15290000</v>
      </c>
      <c r="J577" s="29">
        <v>14619000</v>
      </c>
      <c r="K577" s="29"/>
      <c r="L577" s="70">
        <v>29909000</v>
      </c>
      <c r="M577" s="76">
        <v>15000000</v>
      </c>
      <c r="N577" s="29">
        <v>5000000</v>
      </c>
      <c r="O577" s="71"/>
      <c r="P577" s="75" t="s">
        <v>1594</v>
      </c>
      <c r="Q577" s="47" t="s">
        <v>1605</v>
      </c>
      <c r="R577" s="68" t="s">
        <v>1606</v>
      </c>
      <c r="S577" s="48" t="s">
        <v>24</v>
      </c>
      <c r="T577" s="42"/>
      <c r="U577" s="54" t="s">
        <v>94</v>
      </c>
    </row>
    <row r="578" spans="2:21" ht="20.25" customHeight="1" x14ac:dyDescent="0.15">
      <c r="B578" s="25">
        <v>2021</v>
      </c>
      <c r="C578" s="27">
        <v>3</v>
      </c>
      <c r="D578" s="27" t="s">
        <v>14</v>
      </c>
      <c r="E578" s="15" t="s">
        <v>2319</v>
      </c>
      <c r="F578" s="57" t="s">
        <v>2182</v>
      </c>
      <c r="G578" s="36" t="s">
        <v>16</v>
      </c>
      <c r="H578" s="58" t="s">
        <v>63</v>
      </c>
      <c r="I578" s="76">
        <v>15000000</v>
      </c>
      <c r="J578" s="29">
        <v>25000000</v>
      </c>
      <c r="K578" s="29">
        <v>0</v>
      </c>
      <c r="L578" s="70">
        <v>40000000</v>
      </c>
      <c r="M578" s="76">
        <v>15000000</v>
      </c>
      <c r="N578" s="29"/>
      <c r="O578" s="71"/>
      <c r="P578" s="75" t="s">
        <v>2316</v>
      </c>
      <c r="Q578" s="47" t="s">
        <v>2317</v>
      </c>
      <c r="R578" s="68" t="s">
        <v>2318</v>
      </c>
      <c r="S578" s="48" t="s">
        <v>24</v>
      </c>
      <c r="T578" s="42"/>
      <c r="U578" s="54"/>
    </row>
    <row r="579" spans="2:21" ht="20.25" customHeight="1" x14ac:dyDescent="0.15">
      <c r="B579" s="25">
        <v>2021</v>
      </c>
      <c r="C579" s="27">
        <v>3</v>
      </c>
      <c r="D579" s="27" t="s">
        <v>14</v>
      </c>
      <c r="E579" s="15" t="s">
        <v>5659</v>
      </c>
      <c r="F579" s="57" t="s">
        <v>2182</v>
      </c>
      <c r="G579" s="36" t="s">
        <v>16</v>
      </c>
      <c r="H579" s="58" t="s">
        <v>63</v>
      </c>
      <c r="I579" s="76">
        <v>15000000</v>
      </c>
      <c r="J579" s="29">
        <v>6000000</v>
      </c>
      <c r="K579" s="29"/>
      <c r="L579" s="70">
        <v>21000000</v>
      </c>
      <c r="M579" s="76">
        <v>15000000</v>
      </c>
      <c r="N579" s="29"/>
      <c r="O579" s="71"/>
      <c r="P579" s="75" t="s">
        <v>5656</v>
      </c>
      <c r="Q579" s="47" t="s">
        <v>5657</v>
      </c>
      <c r="R579" s="68" t="s">
        <v>5658</v>
      </c>
      <c r="S579" s="48" t="s">
        <v>24</v>
      </c>
      <c r="T579" s="42"/>
      <c r="U579" s="54"/>
    </row>
    <row r="580" spans="2:21" ht="20.25" customHeight="1" x14ac:dyDescent="0.15">
      <c r="B580" s="25">
        <v>2021</v>
      </c>
      <c r="C580" s="27">
        <v>3</v>
      </c>
      <c r="D580" s="27" t="s">
        <v>14</v>
      </c>
      <c r="E580" s="15" t="s">
        <v>4341</v>
      </c>
      <c r="F580" s="57" t="s">
        <v>800</v>
      </c>
      <c r="G580" s="36" t="s">
        <v>38</v>
      </c>
      <c r="H580" s="58" t="s">
        <v>62</v>
      </c>
      <c r="I580" s="76">
        <v>14850000</v>
      </c>
      <c r="J580" s="29"/>
      <c r="K580" s="29"/>
      <c r="L580" s="70">
        <v>14850000</v>
      </c>
      <c r="M580" s="76">
        <v>7425000</v>
      </c>
      <c r="N580" s="29">
        <v>7425000</v>
      </c>
      <c r="O580" s="71"/>
      <c r="P580" s="75" t="s">
        <v>4329</v>
      </c>
      <c r="Q580" s="47" t="s">
        <v>4338</v>
      </c>
      <c r="R580" s="68" t="s">
        <v>4339</v>
      </c>
      <c r="S580" s="48" t="s">
        <v>24</v>
      </c>
      <c r="T580" s="42"/>
      <c r="U580" s="54"/>
    </row>
    <row r="581" spans="2:21" ht="20.25" customHeight="1" x14ac:dyDescent="0.15">
      <c r="B581" s="25">
        <v>2021</v>
      </c>
      <c r="C581" s="27">
        <v>3</v>
      </c>
      <c r="D581" s="27" t="s">
        <v>14</v>
      </c>
      <c r="E581" s="15" t="s">
        <v>405</v>
      </c>
      <c r="F581" s="57" t="s">
        <v>230</v>
      </c>
      <c r="G581" s="36" t="s">
        <v>37</v>
      </c>
      <c r="H581" s="58" t="s">
        <v>64</v>
      </c>
      <c r="I581" s="76">
        <v>14000000</v>
      </c>
      <c r="J581" s="29"/>
      <c r="K581" s="29"/>
      <c r="L581" s="70">
        <v>14000000</v>
      </c>
      <c r="M581" s="76"/>
      <c r="N581" s="29"/>
      <c r="O581" s="71"/>
      <c r="P581" s="75" t="s">
        <v>397</v>
      </c>
      <c r="Q581" s="47" t="s">
        <v>406</v>
      </c>
      <c r="R581" s="68" t="s">
        <v>407</v>
      </c>
      <c r="S581" s="48" t="s">
        <v>24</v>
      </c>
      <c r="T581" s="42"/>
      <c r="U581" s="54" t="s">
        <v>94</v>
      </c>
    </row>
    <row r="582" spans="2:21" ht="20.25" customHeight="1" x14ac:dyDescent="0.15">
      <c r="B582" s="25">
        <v>2021</v>
      </c>
      <c r="C582" s="27">
        <v>3</v>
      </c>
      <c r="D582" s="27" t="s">
        <v>14</v>
      </c>
      <c r="E582" s="15" t="s">
        <v>4941</v>
      </c>
      <c r="F582" s="57" t="s">
        <v>43</v>
      </c>
      <c r="G582" s="36" t="s">
        <v>38</v>
      </c>
      <c r="H582" s="58" t="s">
        <v>801</v>
      </c>
      <c r="I582" s="76">
        <v>13000000</v>
      </c>
      <c r="J582" s="29">
        <v>13008000</v>
      </c>
      <c r="K582" s="29"/>
      <c r="L582" s="70">
        <v>26008000</v>
      </c>
      <c r="M582" s="76">
        <v>13000000</v>
      </c>
      <c r="N582" s="29">
        <v>26008000</v>
      </c>
      <c r="O582" s="71"/>
      <c r="P582" s="75" t="s">
        <v>4934</v>
      </c>
      <c r="Q582" s="47" t="s">
        <v>4938</v>
      </c>
      <c r="R582" s="68" t="s">
        <v>4939</v>
      </c>
      <c r="S582" s="48" t="s">
        <v>24</v>
      </c>
      <c r="T582" s="42"/>
      <c r="U582" s="54"/>
    </row>
    <row r="583" spans="2:21" ht="20.25" customHeight="1" x14ac:dyDescent="0.15">
      <c r="B583" s="25">
        <v>2021</v>
      </c>
      <c r="C583" s="27">
        <v>3</v>
      </c>
      <c r="D583" s="27" t="s">
        <v>14</v>
      </c>
      <c r="E583" s="15" t="s">
        <v>1541</v>
      </c>
      <c r="F583" s="57" t="s">
        <v>1415</v>
      </c>
      <c r="G583" s="36" t="s">
        <v>37</v>
      </c>
      <c r="H583" s="58" t="s">
        <v>64</v>
      </c>
      <c r="I583" s="76">
        <v>12991000</v>
      </c>
      <c r="J583" s="29"/>
      <c r="K583" s="29">
        <v>326000</v>
      </c>
      <c r="L583" s="70">
        <v>13317000</v>
      </c>
      <c r="M583" s="76">
        <v>13317000</v>
      </c>
      <c r="N583" s="29">
        <v>13317000</v>
      </c>
      <c r="O583" s="71"/>
      <c r="P583" s="75" t="s">
        <v>1538</v>
      </c>
      <c r="Q583" s="47" t="s">
        <v>1539</v>
      </c>
      <c r="R583" s="68" t="s">
        <v>1540</v>
      </c>
      <c r="S583" s="48" t="s">
        <v>751</v>
      </c>
      <c r="T583" s="42"/>
      <c r="U583" s="54"/>
    </row>
    <row r="584" spans="2:21" ht="20.25" customHeight="1" x14ac:dyDescent="0.15">
      <c r="B584" s="25">
        <v>2021</v>
      </c>
      <c r="C584" s="27">
        <v>3</v>
      </c>
      <c r="D584" s="27" t="s">
        <v>14</v>
      </c>
      <c r="E584" s="15" t="s">
        <v>5660</v>
      </c>
      <c r="F584" s="57" t="s">
        <v>800</v>
      </c>
      <c r="G584" s="36" t="s">
        <v>16</v>
      </c>
      <c r="H584" s="58" t="s">
        <v>63</v>
      </c>
      <c r="I584" s="76">
        <v>12423000</v>
      </c>
      <c r="J584" s="29">
        <v>0</v>
      </c>
      <c r="K584" s="29">
        <v>0</v>
      </c>
      <c r="L584" s="70">
        <v>12423000</v>
      </c>
      <c r="M584" s="76">
        <v>0</v>
      </c>
      <c r="N584" s="29">
        <v>0</v>
      </c>
      <c r="O584" s="71"/>
      <c r="P584" s="75" t="s">
        <v>5661</v>
      </c>
      <c r="Q584" s="47" t="s">
        <v>5662</v>
      </c>
      <c r="R584" s="68" t="s">
        <v>5663</v>
      </c>
      <c r="S584" s="48" t="s">
        <v>24</v>
      </c>
      <c r="T584" s="42"/>
      <c r="U584" s="54"/>
    </row>
    <row r="585" spans="2:21" ht="20.25" customHeight="1" x14ac:dyDescent="0.15">
      <c r="B585" s="25">
        <v>2021</v>
      </c>
      <c r="C585" s="27">
        <v>3</v>
      </c>
      <c r="D585" s="27" t="s">
        <v>14</v>
      </c>
      <c r="E585" s="15" t="s">
        <v>1454</v>
      </c>
      <c r="F585" s="57" t="s">
        <v>1415</v>
      </c>
      <c r="G585" s="36" t="s">
        <v>39</v>
      </c>
      <c r="H585" s="58" t="s">
        <v>62</v>
      </c>
      <c r="I585" s="76">
        <v>12254000</v>
      </c>
      <c r="J585" s="29"/>
      <c r="K585" s="29"/>
      <c r="L585" s="70">
        <v>12254000</v>
      </c>
      <c r="M585" s="76">
        <v>8570000</v>
      </c>
      <c r="N585" s="29">
        <v>5999000</v>
      </c>
      <c r="O585" s="71"/>
      <c r="P585" s="75" t="s">
        <v>1451</v>
      </c>
      <c r="Q585" s="47" t="s">
        <v>1452</v>
      </c>
      <c r="R585" s="68" t="s">
        <v>1453</v>
      </c>
      <c r="S585" s="48" t="s">
        <v>24</v>
      </c>
      <c r="T585" s="42"/>
      <c r="U585" s="54"/>
    </row>
    <row r="586" spans="2:21" ht="20.25" customHeight="1" x14ac:dyDescent="0.15">
      <c r="B586" s="25">
        <v>2021</v>
      </c>
      <c r="C586" s="27">
        <v>3</v>
      </c>
      <c r="D586" s="27" t="s">
        <v>14</v>
      </c>
      <c r="E586" s="15" t="s">
        <v>299</v>
      </c>
      <c r="F586" s="57" t="s">
        <v>230</v>
      </c>
      <c r="G586" s="36" t="s">
        <v>37</v>
      </c>
      <c r="H586" s="58" t="s">
        <v>64</v>
      </c>
      <c r="I586" s="76">
        <v>12000000</v>
      </c>
      <c r="J586" s="29">
        <v>0</v>
      </c>
      <c r="K586" s="29">
        <v>0</v>
      </c>
      <c r="L586" s="70">
        <v>12000000</v>
      </c>
      <c r="M586" s="76">
        <v>12000000</v>
      </c>
      <c r="N586" s="29"/>
      <c r="O586" s="71"/>
      <c r="P586" s="75" t="s">
        <v>295</v>
      </c>
      <c r="Q586" s="47" t="s">
        <v>300</v>
      </c>
      <c r="R586" s="68" t="s">
        <v>301</v>
      </c>
      <c r="S586" s="48" t="s">
        <v>24</v>
      </c>
      <c r="T586" s="42"/>
      <c r="U586" s="54"/>
    </row>
    <row r="587" spans="2:21" ht="20.25" customHeight="1" x14ac:dyDescent="0.15">
      <c r="B587" s="25">
        <v>2021</v>
      </c>
      <c r="C587" s="27">
        <v>3</v>
      </c>
      <c r="D587" s="27" t="s">
        <v>14</v>
      </c>
      <c r="E587" s="15" t="s">
        <v>5664</v>
      </c>
      <c r="F587" s="57" t="s">
        <v>2182</v>
      </c>
      <c r="G587" s="36" t="s">
        <v>16</v>
      </c>
      <c r="H587" s="58" t="s">
        <v>63</v>
      </c>
      <c r="I587" s="76">
        <v>12000000</v>
      </c>
      <c r="J587" s="29">
        <v>20000000</v>
      </c>
      <c r="K587" s="29"/>
      <c r="L587" s="70">
        <v>32000000</v>
      </c>
      <c r="M587" s="76">
        <v>12000000</v>
      </c>
      <c r="N587" s="29"/>
      <c r="O587" s="71"/>
      <c r="P587" s="75" t="s">
        <v>2316</v>
      </c>
      <c r="Q587" s="47" t="s">
        <v>2317</v>
      </c>
      <c r="R587" s="68" t="s">
        <v>2318</v>
      </c>
      <c r="S587" s="48" t="s">
        <v>24</v>
      </c>
      <c r="T587" s="42"/>
      <c r="U587" s="54"/>
    </row>
    <row r="588" spans="2:21" ht="20.25" customHeight="1" x14ac:dyDescent="0.15">
      <c r="B588" s="25">
        <v>2021</v>
      </c>
      <c r="C588" s="27">
        <v>3</v>
      </c>
      <c r="D588" s="27" t="s">
        <v>14</v>
      </c>
      <c r="E588" s="15" t="s">
        <v>2322</v>
      </c>
      <c r="F588" s="57" t="s">
        <v>2182</v>
      </c>
      <c r="G588" s="36" t="s">
        <v>16</v>
      </c>
      <c r="H588" s="58" t="s">
        <v>63</v>
      </c>
      <c r="I588" s="76">
        <v>12000000</v>
      </c>
      <c r="J588" s="29">
        <v>20000000</v>
      </c>
      <c r="K588" s="29"/>
      <c r="L588" s="70">
        <v>32000000</v>
      </c>
      <c r="M588" s="76">
        <v>12000000</v>
      </c>
      <c r="N588" s="29"/>
      <c r="O588" s="71"/>
      <c r="P588" s="75" t="s">
        <v>2316</v>
      </c>
      <c r="Q588" s="47" t="s">
        <v>2317</v>
      </c>
      <c r="R588" s="68" t="s">
        <v>2318</v>
      </c>
      <c r="S588" s="48" t="s">
        <v>24</v>
      </c>
      <c r="T588" s="42"/>
      <c r="U588" s="54"/>
    </row>
    <row r="589" spans="2:21" ht="20.25" customHeight="1" x14ac:dyDescent="0.15">
      <c r="B589" s="25">
        <v>2021</v>
      </c>
      <c r="C589" s="27">
        <v>4</v>
      </c>
      <c r="D589" s="27" t="s">
        <v>15</v>
      </c>
      <c r="E589" s="15" t="s">
        <v>2323</v>
      </c>
      <c r="F589" s="57" t="s">
        <v>2182</v>
      </c>
      <c r="G589" s="36" t="s">
        <v>16</v>
      </c>
      <c r="H589" s="58" t="s">
        <v>63</v>
      </c>
      <c r="I589" s="76">
        <v>12000000000</v>
      </c>
      <c r="J589" s="29">
        <v>5000000000</v>
      </c>
      <c r="K589" s="29">
        <v>4000000000</v>
      </c>
      <c r="L589" s="70">
        <f>SUM(I589:K589)</f>
        <v>21000000000</v>
      </c>
      <c r="M589" s="76">
        <v>2500000000</v>
      </c>
      <c r="N589" s="29">
        <v>3500000000</v>
      </c>
      <c r="O589" s="71"/>
      <c r="P589" s="75" t="s">
        <v>2299</v>
      </c>
      <c r="Q589" s="47" t="s">
        <v>2300</v>
      </c>
      <c r="R589" s="68" t="s">
        <v>2301</v>
      </c>
      <c r="S589" s="48" t="s">
        <v>751</v>
      </c>
      <c r="T589" s="42"/>
      <c r="U589" s="54"/>
    </row>
    <row r="590" spans="2:21" ht="20.25" customHeight="1" x14ac:dyDescent="0.15">
      <c r="B590" s="25">
        <v>2021</v>
      </c>
      <c r="C590" s="27">
        <v>4</v>
      </c>
      <c r="D590" s="27" t="s">
        <v>15</v>
      </c>
      <c r="E590" s="15" t="s">
        <v>4362</v>
      </c>
      <c r="F590" s="57" t="s">
        <v>800</v>
      </c>
      <c r="G590" s="36" t="s">
        <v>112</v>
      </c>
      <c r="H590" s="58" t="s">
        <v>62</v>
      </c>
      <c r="I590" s="76">
        <v>7697444000</v>
      </c>
      <c r="J590" s="29">
        <v>2619609000</v>
      </c>
      <c r="K590" s="29"/>
      <c r="L590" s="70">
        <v>10317053000</v>
      </c>
      <c r="M590" s="76">
        <v>3204092000</v>
      </c>
      <c r="N590" s="29">
        <v>3204092000</v>
      </c>
      <c r="O590" s="71" t="s">
        <v>4349</v>
      </c>
      <c r="P590" s="75" t="s">
        <v>4349</v>
      </c>
      <c r="Q590" s="47" t="s">
        <v>4363</v>
      </c>
      <c r="R590" s="68" t="s">
        <v>4364</v>
      </c>
      <c r="S590" s="48" t="s">
        <v>24</v>
      </c>
      <c r="T590" s="42"/>
      <c r="U590" s="54"/>
    </row>
    <row r="591" spans="2:21" ht="20.25" customHeight="1" x14ac:dyDescent="0.15">
      <c r="B591" s="25">
        <v>2021</v>
      </c>
      <c r="C591" s="27">
        <v>4</v>
      </c>
      <c r="D591" s="27" t="s">
        <v>15</v>
      </c>
      <c r="E591" s="15" t="s">
        <v>5665</v>
      </c>
      <c r="F591" s="57" t="s">
        <v>339</v>
      </c>
      <c r="G591" s="36" t="s">
        <v>16</v>
      </c>
      <c r="H591" s="58" t="s">
        <v>62</v>
      </c>
      <c r="I591" s="76">
        <v>6574095000</v>
      </c>
      <c r="J591" s="29">
        <v>1611936000</v>
      </c>
      <c r="K591" s="29"/>
      <c r="L591" s="70">
        <v>8186031000</v>
      </c>
      <c r="M591" s="76">
        <v>657409500</v>
      </c>
      <c r="N591" s="29">
        <v>657409500</v>
      </c>
      <c r="O591" s="71"/>
      <c r="P591" s="75" t="s">
        <v>5666</v>
      </c>
      <c r="Q591" s="47" t="s">
        <v>5667</v>
      </c>
      <c r="R591" s="68" t="s">
        <v>5668</v>
      </c>
      <c r="S591" s="48" t="s">
        <v>24</v>
      </c>
      <c r="T591" s="42"/>
      <c r="U591" s="54"/>
    </row>
    <row r="592" spans="2:21" ht="20.25" customHeight="1" x14ac:dyDescent="0.15">
      <c r="B592" s="25">
        <v>2021</v>
      </c>
      <c r="C592" s="27">
        <v>4</v>
      </c>
      <c r="D592" s="27" t="s">
        <v>15</v>
      </c>
      <c r="E592" s="15" t="s">
        <v>2324</v>
      </c>
      <c r="F592" s="57" t="s">
        <v>2182</v>
      </c>
      <c r="G592" s="36" t="s">
        <v>16</v>
      </c>
      <c r="H592" s="58" t="s">
        <v>63</v>
      </c>
      <c r="I592" s="76">
        <v>4000000000</v>
      </c>
      <c r="J592" s="29">
        <v>1500000000</v>
      </c>
      <c r="K592" s="29">
        <v>3500000000</v>
      </c>
      <c r="L592" s="70">
        <f>SUM(I592:K592)</f>
        <v>9000000000</v>
      </c>
      <c r="M592" s="76">
        <v>2500000000</v>
      </c>
      <c r="N592" s="29">
        <v>3500000000</v>
      </c>
      <c r="O592" s="71"/>
      <c r="P592" s="75" t="s">
        <v>2299</v>
      </c>
      <c r="Q592" s="47" t="s">
        <v>2300</v>
      </c>
      <c r="R592" s="68" t="s">
        <v>2301</v>
      </c>
      <c r="S592" s="48" t="s">
        <v>751</v>
      </c>
      <c r="T592" s="42"/>
      <c r="U592" s="54"/>
    </row>
    <row r="593" spans="2:21" ht="20.25" customHeight="1" x14ac:dyDescent="0.15">
      <c r="B593" s="25">
        <v>2021</v>
      </c>
      <c r="C593" s="27">
        <v>4</v>
      </c>
      <c r="D593" s="27" t="s">
        <v>15</v>
      </c>
      <c r="E593" s="15" t="s">
        <v>4409</v>
      </c>
      <c r="F593" s="57" t="s">
        <v>800</v>
      </c>
      <c r="G593" s="36" t="s">
        <v>16</v>
      </c>
      <c r="H593" s="58" t="s">
        <v>63</v>
      </c>
      <c r="I593" s="76">
        <v>3905555000</v>
      </c>
      <c r="J593" s="29">
        <v>1321042000</v>
      </c>
      <c r="K593" s="29"/>
      <c r="L593" s="70">
        <v>5226597000</v>
      </c>
      <c r="M593" s="76">
        <v>1500000000</v>
      </c>
      <c r="N593" s="29">
        <v>1500000000</v>
      </c>
      <c r="O593" s="71"/>
      <c r="P593" s="75" t="s">
        <v>4406</v>
      </c>
      <c r="Q593" s="47" t="s">
        <v>4407</v>
      </c>
      <c r="R593" s="68" t="s">
        <v>4408</v>
      </c>
      <c r="S593" s="48" t="s">
        <v>24</v>
      </c>
      <c r="T593" s="42"/>
      <c r="U593" s="54"/>
    </row>
    <row r="594" spans="2:21" ht="20.25" customHeight="1" x14ac:dyDescent="0.15">
      <c r="B594" s="25">
        <v>2021</v>
      </c>
      <c r="C594" s="27">
        <v>4</v>
      </c>
      <c r="D594" s="27" t="s">
        <v>14</v>
      </c>
      <c r="E594" s="15" t="s">
        <v>111</v>
      </c>
      <c r="F594" s="57" t="s">
        <v>43</v>
      </c>
      <c r="G594" s="36" t="s">
        <v>112</v>
      </c>
      <c r="H594" s="58" t="s">
        <v>62</v>
      </c>
      <c r="I594" s="76">
        <v>3062500000</v>
      </c>
      <c r="J594" s="29">
        <v>752500000</v>
      </c>
      <c r="K594" s="29"/>
      <c r="L594" s="70">
        <v>3815000000</v>
      </c>
      <c r="M594" s="76">
        <v>2289000000</v>
      </c>
      <c r="N594" s="29">
        <v>3815000000</v>
      </c>
      <c r="O594" s="71"/>
      <c r="P594" s="75" t="s">
        <v>105</v>
      </c>
      <c r="Q594" s="47" t="s">
        <v>113</v>
      </c>
      <c r="R594" s="68" t="s">
        <v>114</v>
      </c>
      <c r="S594" s="48" t="s">
        <v>24</v>
      </c>
      <c r="T594" s="42"/>
      <c r="U594" s="54"/>
    </row>
    <row r="595" spans="2:21" ht="20.25" customHeight="1" x14ac:dyDescent="0.15">
      <c r="B595" s="25">
        <v>2021</v>
      </c>
      <c r="C595" s="27">
        <v>4</v>
      </c>
      <c r="D595" s="27" t="s">
        <v>14</v>
      </c>
      <c r="E595" s="15" t="s">
        <v>5014</v>
      </c>
      <c r="F595" s="57" t="s">
        <v>5001</v>
      </c>
      <c r="G595" s="36" t="s">
        <v>112</v>
      </c>
      <c r="H595" s="58" t="s">
        <v>63</v>
      </c>
      <c r="I595" s="76">
        <v>3000000000</v>
      </c>
      <c r="J595" s="29">
        <v>2232000000</v>
      </c>
      <c r="K595" s="29"/>
      <c r="L595" s="70">
        <f>SUM(I595:K595)</f>
        <v>5232000000</v>
      </c>
      <c r="M595" s="76">
        <v>500000000</v>
      </c>
      <c r="N595" s="29">
        <v>800000000</v>
      </c>
      <c r="O595" s="71"/>
      <c r="P595" s="75" t="s">
        <v>5002</v>
      </c>
      <c r="Q595" s="47" t="s">
        <v>5012</v>
      </c>
      <c r="R595" s="68" t="s">
        <v>5013</v>
      </c>
      <c r="S595" s="48" t="s">
        <v>4998</v>
      </c>
      <c r="T595" s="42"/>
      <c r="U595" s="54"/>
    </row>
    <row r="596" spans="2:21" ht="20.25" customHeight="1" x14ac:dyDescent="0.15">
      <c r="B596" s="25">
        <v>2021</v>
      </c>
      <c r="C596" s="27">
        <v>4</v>
      </c>
      <c r="D596" s="27" t="s">
        <v>14</v>
      </c>
      <c r="E596" s="15" t="s">
        <v>5669</v>
      </c>
      <c r="F596" s="57" t="s">
        <v>800</v>
      </c>
      <c r="G596" s="36" t="s">
        <v>16</v>
      </c>
      <c r="H596" s="58" t="s">
        <v>63</v>
      </c>
      <c r="I596" s="76">
        <v>2734358000</v>
      </c>
      <c r="J596" s="29">
        <v>1605032000</v>
      </c>
      <c r="K596" s="29">
        <v>40537000</v>
      </c>
      <c r="L596" s="70">
        <v>4379927000</v>
      </c>
      <c r="M596" s="76">
        <v>1000000000</v>
      </c>
      <c r="N596" s="29">
        <v>1000000000</v>
      </c>
      <c r="O596" s="71"/>
      <c r="P596" s="75" t="s">
        <v>5670</v>
      </c>
      <c r="Q596" s="47" t="s">
        <v>5671</v>
      </c>
      <c r="R596" s="68" t="s">
        <v>5672</v>
      </c>
      <c r="S596" s="48" t="s">
        <v>24</v>
      </c>
      <c r="T596" s="42"/>
      <c r="U596" s="54"/>
    </row>
    <row r="597" spans="2:21" ht="20.25" customHeight="1" x14ac:dyDescent="0.15">
      <c r="B597" s="25">
        <v>2021</v>
      </c>
      <c r="C597" s="27">
        <v>4</v>
      </c>
      <c r="D597" s="27" t="s">
        <v>14</v>
      </c>
      <c r="E597" s="15" t="s">
        <v>293</v>
      </c>
      <c r="F597" s="57" t="s">
        <v>230</v>
      </c>
      <c r="G597" s="36" t="s">
        <v>16</v>
      </c>
      <c r="H597" s="58" t="s">
        <v>62</v>
      </c>
      <c r="I597" s="76">
        <v>2525116000</v>
      </c>
      <c r="J597" s="29">
        <v>677765000</v>
      </c>
      <c r="K597" s="29">
        <v>380861000</v>
      </c>
      <c r="L597" s="70">
        <v>3583742000</v>
      </c>
      <c r="M597" s="76" t="s">
        <v>294</v>
      </c>
      <c r="N597" s="29">
        <v>2525116000</v>
      </c>
      <c r="O597" s="71"/>
      <c r="P597" s="75" t="s">
        <v>289</v>
      </c>
      <c r="Q597" s="47" t="s">
        <v>290</v>
      </c>
      <c r="R597" s="68" t="s">
        <v>291</v>
      </c>
      <c r="S597" s="48" t="s">
        <v>24</v>
      </c>
      <c r="T597" s="42"/>
      <c r="U597" s="54"/>
    </row>
    <row r="598" spans="2:21" ht="20.25" customHeight="1" x14ac:dyDescent="0.15">
      <c r="B598" s="25">
        <v>2021</v>
      </c>
      <c r="C598" s="27">
        <v>4</v>
      </c>
      <c r="D598" s="27" t="s">
        <v>14</v>
      </c>
      <c r="E598" s="15" t="s">
        <v>3860</v>
      </c>
      <c r="F598" s="57" t="s">
        <v>3757</v>
      </c>
      <c r="G598" s="36" t="s">
        <v>16</v>
      </c>
      <c r="H598" s="58" t="s">
        <v>63</v>
      </c>
      <c r="I598" s="76">
        <v>2187481000</v>
      </c>
      <c r="J598" s="29">
        <v>973762000</v>
      </c>
      <c r="K598" s="29">
        <v>0</v>
      </c>
      <c r="L598" s="70">
        <v>3161243000</v>
      </c>
      <c r="M598" s="76">
        <v>468293000</v>
      </c>
      <c r="N598" s="29">
        <v>468293000</v>
      </c>
      <c r="O598" s="71"/>
      <c r="P598" s="75" t="s">
        <v>3861</v>
      </c>
      <c r="Q598" s="47" t="s">
        <v>3862</v>
      </c>
      <c r="R598" s="68" t="s">
        <v>3863</v>
      </c>
      <c r="S598" s="48" t="s">
        <v>24</v>
      </c>
      <c r="T598" s="42"/>
      <c r="U598" s="54"/>
    </row>
    <row r="599" spans="2:21" ht="20.25" customHeight="1" x14ac:dyDescent="0.15">
      <c r="B599" s="25">
        <v>2021</v>
      </c>
      <c r="C599" s="27">
        <v>4</v>
      </c>
      <c r="D599" s="27" t="s">
        <v>14</v>
      </c>
      <c r="E599" s="15" t="s">
        <v>5673</v>
      </c>
      <c r="F599" s="57" t="s">
        <v>800</v>
      </c>
      <c r="G599" s="36" t="s">
        <v>16</v>
      </c>
      <c r="H599" s="58" t="s">
        <v>63</v>
      </c>
      <c r="I599" s="76">
        <v>2135551000</v>
      </c>
      <c r="J599" s="29">
        <v>355376000</v>
      </c>
      <c r="K599" s="29"/>
      <c r="L599" s="70">
        <v>2490927000</v>
      </c>
      <c r="M599" s="76">
        <v>800000000</v>
      </c>
      <c r="N599" s="29">
        <v>800000000</v>
      </c>
      <c r="O599" s="71"/>
      <c r="P599" s="75" t="s">
        <v>4406</v>
      </c>
      <c r="Q599" s="47" t="s">
        <v>4407</v>
      </c>
      <c r="R599" s="68" t="s">
        <v>4408</v>
      </c>
      <c r="S599" s="48" t="s">
        <v>24</v>
      </c>
      <c r="T599" s="42"/>
      <c r="U599" s="54"/>
    </row>
    <row r="600" spans="2:21" ht="20.25" customHeight="1" x14ac:dyDescent="0.15">
      <c r="B600" s="25">
        <v>2021</v>
      </c>
      <c r="C600" s="27">
        <v>4</v>
      </c>
      <c r="D600" s="27" t="s">
        <v>14</v>
      </c>
      <c r="E600" s="15" t="s">
        <v>3851</v>
      </c>
      <c r="F600" s="57" t="s">
        <v>3757</v>
      </c>
      <c r="G600" s="36" t="s">
        <v>17</v>
      </c>
      <c r="H600" s="58" t="s">
        <v>62</v>
      </c>
      <c r="I600" s="76">
        <v>2000000000</v>
      </c>
      <c r="J600" s="29">
        <v>200000000</v>
      </c>
      <c r="K600" s="29"/>
      <c r="L600" s="70">
        <v>2200000000</v>
      </c>
      <c r="M600" s="76">
        <v>100000000</v>
      </c>
      <c r="N600" s="29">
        <v>1540000000</v>
      </c>
      <c r="O600" s="71"/>
      <c r="P600" s="75" t="s">
        <v>3845</v>
      </c>
      <c r="Q600" s="47" t="s">
        <v>3852</v>
      </c>
      <c r="R600" s="68" t="s">
        <v>3853</v>
      </c>
      <c r="S600" s="48" t="s">
        <v>24</v>
      </c>
      <c r="T600" s="42"/>
      <c r="U600" s="54"/>
    </row>
    <row r="601" spans="2:21" ht="20.25" customHeight="1" x14ac:dyDescent="0.15">
      <c r="B601" s="25">
        <v>2021</v>
      </c>
      <c r="C601" s="27">
        <v>4</v>
      </c>
      <c r="D601" s="27" t="s">
        <v>752</v>
      </c>
      <c r="E601" s="15" t="s">
        <v>4305</v>
      </c>
      <c r="F601" s="57" t="s">
        <v>4306</v>
      </c>
      <c r="G601" s="36" t="s">
        <v>112</v>
      </c>
      <c r="H601" s="58" t="s">
        <v>63</v>
      </c>
      <c r="I601" s="76">
        <v>1700000000</v>
      </c>
      <c r="J601" s="29">
        <v>300000000</v>
      </c>
      <c r="K601" s="29">
        <v>0</v>
      </c>
      <c r="L601" s="70">
        <f>SUM(I601:K601)</f>
        <v>2000000000</v>
      </c>
      <c r="M601" s="76">
        <v>1400000000</v>
      </c>
      <c r="N601" s="29"/>
      <c r="O601" s="71"/>
      <c r="P601" s="75" t="s">
        <v>4307</v>
      </c>
      <c r="Q601" s="47" t="s">
        <v>4308</v>
      </c>
      <c r="R601" s="68" t="s">
        <v>4309</v>
      </c>
      <c r="S601" s="48" t="s">
        <v>24</v>
      </c>
      <c r="T601" s="42"/>
      <c r="U601" s="54"/>
    </row>
    <row r="602" spans="2:21" ht="20.25" customHeight="1" x14ac:dyDescent="0.15">
      <c r="B602" s="25">
        <v>2021</v>
      </c>
      <c r="C602" s="27">
        <v>4</v>
      </c>
      <c r="D602" s="27" t="s">
        <v>14</v>
      </c>
      <c r="E602" s="15" t="s">
        <v>189</v>
      </c>
      <c r="F602" s="57" t="s">
        <v>43</v>
      </c>
      <c r="G602" s="36" t="s">
        <v>17</v>
      </c>
      <c r="H602" s="58" t="s">
        <v>63</v>
      </c>
      <c r="I602" s="76">
        <v>1600000000</v>
      </c>
      <c r="J602" s="29">
        <v>400000000</v>
      </c>
      <c r="K602" s="29"/>
      <c r="L602" s="70">
        <v>2000000000</v>
      </c>
      <c r="M602" s="76">
        <v>2000000000</v>
      </c>
      <c r="N602" s="29"/>
      <c r="O602" s="71"/>
      <c r="P602" s="75" t="s">
        <v>184</v>
      </c>
      <c r="Q602" s="47" t="s">
        <v>190</v>
      </c>
      <c r="R602" s="68" t="s">
        <v>187</v>
      </c>
      <c r="S602" s="48" t="s">
        <v>24</v>
      </c>
      <c r="T602" s="42"/>
      <c r="U602" s="54"/>
    </row>
    <row r="603" spans="2:21" ht="20.25" customHeight="1" x14ac:dyDescent="0.15">
      <c r="B603" s="25">
        <v>2021</v>
      </c>
      <c r="C603" s="27">
        <v>4</v>
      </c>
      <c r="D603" s="27" t="s">
        <v>14</v>
      </c>
      <c r="E603" s="15" t="s">
        <v>5674</v>
      </c>
      <c r="F603" s="57" t="s">
        <v>43</v>
      </c>
      <c r="G603" s="36" t="s">
        <v>17</v>
      </c>
      <c r="H603" s="58" t="s">
        <v>62</v>
      </c>
      <c r="I603" s="76">
        <v>1500000000</v>
      </c>
      <c r="J603" s="29">
        <v>90000000</v>
      </c>
      <c r="K603" s="29"/>
      <c r="L603" s="70">
        <v>1590000000</v>
      </c>
      <c r="M603" s="76">
        <v>1500000000</v>
      </c>
      <c r="N603" s="29">
        <v>1049999999.9999999</v>
      </c>
      <c r="O603" s="71"/>
      <c r="P603" s="75" t="s">
        <v>5675</v>
      </c>
      <c r="Q603" s="47" t="s">
        <v>5676</v>
      </c>
      <c r="R603" s="68" t="s">
        <v>5677</v>
      </c>
      <c r="S603" s="48" t="s">
        <v>24</v>
      </c>
      <c r="T603" s="42"/>
      <c r="U603" s="54"/>
    </row>
    <row r="604" spans="2:21" ht="20.25" customHeight="1" x14ac:dyDescent="0.15">
      <c r="B604" s="25">
        <v>2021</v>
      </c>
      <c r="C604" s="27">
        <v>4</v>
      </c>
      <c r="D604" s="27" t="s">
        <v>14</v>
      </c>
      <c r="E604" s="15" t="s">
        <v>3855</v>
      </c>
      <c r="F604" s="57" t="s">
        <v>3757</v>
      </c>
      <c r="G604" s="36" t="s">
        <v>112</v>
      </c>
      <c r="H604" s="58" t="s">
        <v>62</v>
      </c>
      <c r="I604" s="76">
        <v>1500000000</v>
      </c>
      <c r="J604" s="29">
        <v>200000000</v>
      </c>
      <c r="K604" s="29">
        <v>0</v>
      </c>
      <c r="L604" s="70">
        <v>1700000000</v>
      </c>
      <c r="M604" s="76">
        <v>300000000</v>
      </c>
      <c r="N604" s="29">
        <v>210000000</v>
      </c>
      <c r="O604" s="71"/>
      <c r="P604" s="75" t="s">
        <v>3845</v>
      </c>
      <c r="Q604" s="47" t="s">
        <v>3856</v>
      </c>
      <c r="R604" s="68" t="s">
        <v>3857</v>
      </c>
      <c r="S604" s="48" t="s">
        <v>24</v>
      </c>
      <c r="T604" s="42"/>
      <c r="U604" s="54"/>
    </row>
    <row r="605" spans="2:21" ht="20.25" customHeight="1" x14ac:dyDescent="0.15">
      <c r="B605" s="25">
        <v>2021</v>
      </c>
      <c r="C605" s="27">
        <v>4</v>
      </c>
      <c r="D605" s="27" t="s">
        <v>14</v>
      </c>
      <c r="E605" s="15" t="s">
        <v>191</v>
      </c>
      <c r="F605" s="57" t="s">
        <v>43</v>
      </c>
      <c r="G605" s="36" t="s">
        <v>16</v>
      </c>
      <c r="H605" s="58" t="s">
        <v>63</v>
      </c>
      <c r="I605" s="76">
        <v>1100000000</v>
      </c>
      <c r="J605" s="29">
        <v>200000000</v>
      </c>
      <c r="K605" s="29"/>
      <c r="L605" s="70">
        <v>1300000000</v>
      </c>
      <c r="M605" s="76">
        <v>910000000</v>
      </c>
      <c r="N605" s="29">
        <v>390000000</v>
      </c>
      <c r="O605" s="71"/>
      <c r="P605" s="75" t="s">
        <v>184</v>
      </c>
      <c r="Q605" s="47" t="s">
        <v>192</v>
      </c>
      <c r="R605" s="68" t="s">
        <v>188</v>
      </c>
      <c r="S605" s="48" t="s">
        <v>24</v>
      </c>
      <c r="T605" s="42"/>
      <c r="U605" s="54"/>
    </row>
    <row r="606" spans="2:21" ht="20.25" customHeight="1" x14ac:dyDescent="0.15">
      <c r="B606" s="25">
        <v>2021</v>
      </c>
      <c r="C606" s="27">
        <v>4</v>
      </c>
      <c r="D606" s="27" t="s">
        <v>14</v>
      </c>
      <c r="E606" s="15" t="s">
        <v>3768</v>
      </c>
      <c r="F606" s="57" t="s">
        <v>3757</v>
      </c>
      <c r="G606" s="36" t="s">
        <v>112</v>
      </c>
      <c r="H606" s="58" t="s">
        <v>62</v>
      </c>
      <c r="I606" s="76">
        <v>1000000000</v>
      </c>
      <c r="J606" s="29">
        <v>500000000</v>
      </c>
      <c r="K606" s="29">
        <v>0</v>
      </c>
      <c r="L606" s="70">
        <v>1500000000</v>
      </c>
      <c r="M606" s="76">
        <v>500000000</v>
      </c>
      <c r="N606" s="29">
        <v>300000000</v>
      </c>
      <c r="O606" s="71"/>
      <c r="P606" s="75" t="s">
        <v>3762</v>
      </c>
      <c r="Q606" s="47" t="s">
        <v>3769</v>
      </c>
      <c r="R606" s="68" t="s">
        <v>3770</v>
      </c>
      <c r="S606" s="48" t="s">
        <v>24</v>
      </c>
      <c r="T606" s="42"/>
      <c r="U606" s="54"/>
    </row>
    <row r="607" spans="2:21" ht="20.25" customHeight="1" x14ac:dyDescent="0.15">
      <c r="B607" s="25">
        <v>2021</v>
      </c>
      <c r="C607" s="27">
        <v>4</v>
      </c>
      <c r="D607" s="27" t="s">
        <v>14</v>
      </c>
      <c r="E607" s="15" t="s">
        <v>4393</v>
      </c>
      <c r="F607" s="57" t="s">
        <v>800</v>
      </c>
      <c r="G607" s="36" t="s">
        <v>16</v>
      </c>
      <c r="H607" s="58" t="s">
        <v>63</v>
      </c>
      <c r="I607" s="76">
        <v>1000000000</v>
      </c>
      <c r="J607" s="29">
        <v>200000000</v>
      </c>
      <c r="K607" s="29">
        <v>40000000</v>
      </c>
      <c r="L607" s="70">
        <v>1240000000</v>
      </c>
      <c r="M607" s="76">
        <v>700000000</v>
      </c>
      <c r="N607" s="29">
        <v>720000000</v>
      </c>
      <c r="O607" s="71"/>
      <c r="P607" s="75" t="s">
        <v>4379</v>
      </c>
      <c r="Q607" s="47" t="s">
        <v>4394</v>
      </c>
      <c r="R607" s="68" t="s">
        <v>4395</v>
      </c>
      <c r="S607" s="48" t="s">
        <v>24</v>
      </c>
      <c r="T607" s="42"/>
      <c r="U607" s="54"/>
    </row>
    <row r="608" spans="2:21" ht="20.25" customHeight="1" x14ac:dyDescent="0.15">
      <c r="B608" s="25">
        <v>2021</v>
      </c>
      <c r="C608" s="27">
        <v>4</v>
      </c>
      <c r="D608" s="27" t="s">
        <v>14</v>
      </c>
      <c r="E608" s="15" t="s">
        <v>5678</v>
      </c>
      <c r="F608" s="57" t="s">
        <v>2931</v>
      </c>
      <c r="G608" s="36" t="s">
        <v>16</v>
      </c>
      <c r="H608" s="58" t="s">
        <v>63</v>
      </c>
      <c r="I608" s="76">
        <v>735000000</v>
      </c>
      <c r="J608" s="29">
        <v>588000000</v>
      </c>
      <c r="K608" s="29">
        <v>0</v>
      </c>
      <c r="L608" s="70">
        <v>1323000000</v>
      </c>
      <c r="M608" s="76">
        <v>735000000</v>
      </c>
      <c r="N608" s="29">
        <v>0</v>
      </c>
      <c r="O608" s="71"/>
      <c r="P608" s="75" t="s">
        <v>5464</v>
      </c>
      <c r="Q608" s="47" t="s">
        <v>5679</v>
      </c>
      <c r="R608" s="68" t="s">
        <v>5680</v>
      </c>
      <c r="S608" s="48" t="s">
        <v>24</v>
      </c>
      <c r="T608" s="42"/>
      <c r="U608" s="54"/>
    </row>
    <row r="609" spans="2:21" ht="20.25" customHeight="1" x14ac:dyDescent="0.15">
      <c r="B609" s="25">
        <v>2021</v>
      </c>
      <c r="C609" s="27">
        <v>4</v>
      </c>
      <c r="D609" s="27" t="s">
        <v>14</v>
      </c>
      <c r="E609" s="15" t="s">
        <v>755</v>
      </c>
      <c r="F609" s="57" t="s">
        <v>748</v>
      </c>
      <c r="G609" s="36" t="s">
        <v>16</v>
      </c>
      <c r="H609" s="58" t="s">
        <v>63</v>
      </c>
      <c r="I609" s="76">
        <v>729486000</v>
      </c>
      <c r="J609" s="29">
        <v>619290000</v>
      </c>
      <c r="K609" s="29" t="s">
        <v>760</v>
      </c>
      <c r="L609" s="70">
        <v>1348776000</v>
      </c>
      <c r="M609" s="76">
        <v>729486000</v>
      </c>
      <c r="N609" s="29" t="s">
        <v>756</v>
      </c>
      <c r="O609" s="71"/>
      <c r="P609" s="75" t="s">
        <v>757</v>
      </c>
      <c r="Q609" s="47" t="s">
        <v>758</v>
      </c>
      <c r="R609" s="68" t="s">
        <v>759</v>
      </c>
      <c r="S609" s="48" t="s">
        <v>24</v>
      </c>
      <c r="T609" s="42"/>
      <c r="U609" s="54"/>
    </row>
    <row r="610" spans="2:21" ht="20.25" customHeight="1" x14ac:dyDescent="0.15">
      <c r="B610" s="25">
        <v>2021</v>
      </c>
      <c r="C610" s="27">
        <v>4</v>
      </c>
      <c r="D610" s="27" t="s">
        <v>14</v>
      </c>
      <c r="E610" s="15" t="s">
        <v>262</v>
      </c>
      <c r="F610" s="57" t="s">
        <v>230</v>
      </c>
      <c r="G610" s="36" t="s">
        <v>37</v>
      </c>
      <c r="H610" s="58" t="s">
        <v>63</v>
      </c>
      <c r="I610" s="76">
        <v>700000000</v>
      </c>
      <c r="J610" s="29">
        <v>250000000</v>
      </c>
      <c r="K610" s="29">
        <v>0</v>
      </c>
      <c r="L610" s="70">
        <v>950000000</v>
      </c>
      <c r="M610" s="76">
        <v>300000000</v>
      </c>
      <c r="N610" s="29">
        <v>300000000</v>
      </c>
      <c r="O610" s="71"/>
      <c r="P610" s="75" t="s">
        <v>235</v>
      </c>
      <c r="Q610" s="47" t="s">
        <v>236</v>
      </c>
      <c r="R610" s="68" t="s">
        <v>237</v>
      </c>
      <c r="S610" s="48" t="s">
        <v>24</v>
      </c>
      <c r="T610" s="42"/>
      <c r="U610" s="54"/>
    </row>
    <row r="611" spans="2:21" ht="20.25" customHeight="1" x14ac:dyDescent="0.15">
      <c r="B611" s="25">
        <v>2021</v>
      </c>
      <c r="C611" s="27">
        <v>4</v>
      </c>
      <c r="D611" s="27" t="s">
        <v>14</v>
      </c>
      <c r="E611" s="15" t="s">
        <v>5681</v>
      </c>
      <c r="F611" s="57" t="s">
        <v>748</v>
      </c>
      <c r="G611" s="36" t="s">
        <v>16</v>
      </c>
      <c r="H611" s="58" t="s">
        <v>62</v>
      </c>
      <c r="I611" s="76">
        <v>694717000</v>
      </c>
      <c r="J611" s="29">
        <v>584746000</v>
      </c>
      <c r="K611" s="29"/>
      <c r="L611" s="70">
        <v>1279463000</v>
      </c>
      <c r="M611" s="76">
        <v>400000000</v>
      </c>
      <c r="N611" s="29">
        <v>320000000</v>
      </c>
      <c r="O611" s="71"/>
      <c r="P611" s="75" t="s">
        <v>811</v>
      </c>
      <c r="Q611" s="47" t="s">
        <v>825</v>
      </c>
      <c r="R611" s="68" t="s">
        <v>826</v>
      </c>
      <c r="S611" s="48" t="s">
        <v>24</v>
      </c>
      <c r="T611" s="42"/>
      <c r="U611" s="54"/>
    </row>
    <row r="612" spans="2:21" ht="20.25" customHeight="1" x14ac:dyDescent="0.15">
      <c r="B612" s="25">
        <v>2021</v>
      </c>
      <c r="C612" s="27">
        <v>4</v>
      </c>
      <c r="D612" s="27" t="s">
        <v>14</v>
      </c>
      <c r="E612" s="15" t="s">
        <v>4304</v>
      </c>
      <c r="F612" s="57" t="s">
        <v>800</v>
      </c>
      <c r="G612" s="36" t="s">
        <v>16</v>
      </c>
      <c r="H612" s="58" t="s">
        <v>63</v>
      </c>
      <c r="I612" s="76">
        <v>500000000</v>
      </c>
      <c r="J612" s="29">
        <v>200000000</v>
      </c>
      <c r="K612" s="29"/>
      <c r="L612" s="70">
        <v>700000000</v>
      </c>
      <c r="M612" s="76">
        <v>500000000</v>
      </c>
      <c r="N612" s="29">
        <v>700000000</v>
      </c>
      <c r="O612" s="71"/>
      <c r="P612" s="75" t="s">
        <v>4292</v>
      </c>
      <c r="Q612" s="47" t="s">
        <v>4302</v>
      </c>
      <c r="R612" s="68" t="s">
        <v>4303</v>
      </c>
      <c r="S612" s="48" t="s">
        <v>41</v>
      </c>
      <c r="T612" s="42"/>
      <c r="U612" s="54"/>
    </row>
    <row r="613" spans="2:21" ht="20.25" customHeight="1" x14ac:dyDescent="0.15">
      <c r="B613" s="25">
        <v>2021</v>
      </c>
      <c r="C613" s="27">
        <v>4</v>
      </c>
      <c r="D613" s="27" t="s">
        <v>14</v>
      </c>
      <c r="E613" s="15" t="s">
        <v>3629</v>
      </c>
      <c r="F613" s="57" t="s">
        <v>3620</v>
      </c>
      <c r="G613" s="36" t="s">
        <v>16</v>
      </c>
      <c r="H613" s="58" t="s">
        <v>63</v>
      </c>
      <c r="I613" s="76">
        <v>488164000</v>
      </c>
      <c r="J613" s="29">
        <v>0</v>
      </c>
      <c r="K613" s="29">
        <v>0</v>
      </c>
      <c r="L613" s="70">
        <v>488164000</v>
      </c>
      <c r="M613" s="76">
        <v>488164000</v>
      </c>
      <c r="N613" s="29">
        <v>263634000</v>
      </c>
      <c r="O613" s="71"/>
      <c r="P613" s="75" t="s">
        <v>3621</v>
      </c>
      <c r="Q613" s="47" t="s">
        <v>3630</v>
      </c>
      <c r="R613" s="68" t="s">
        <v>3631</v>
      </c>
      <c r="S613" s="48" t="s">
        <v>24</v>
      </c>
      <c r="T613" s="42"/>
      <c r="U613" s="54"/>
    </row>
    <row r="614" spans="2:21" ht="20.25" customHeight="1" x14ac:dyDescent="0.15">
      <c r="B614" s="25">
        <v>2021</v>
      </c>
      <c r="C614" s="27">
        <v>4</v>
      </c>
      <c r="D614" s="27" t="s">
        <v>15</v>
      </c>
      <c r="E614" s="15" t="s">
        <v>900</v>
      </c>
      <c r="F614" s="57" t="s">
        <v>748</v>
      </c>
      <c r="G614" s="36" t="s">
        <v>112</v>
      </c>
      <c r="H614" s="58" t="s">
        <v>62</v>
      </c>
      <c r="I614" s="76">
        <v>423658000</v>
      </c>
      <c r="J614" s="29">
        <v>102510000</v>
      </c>
      <c r="K614" s="29"/>
      <c r="L614" s="70">
        <v>526168000</v>
      </c>
      <c r="M614" s="76">
        <v>423658000</v>
      </c>
      <c r="N614" s="29">
        <v>423658000</v>
      </c>
      <c r="O614" s="71"/>
      <c r="P614" s="75" t="s">
        <v>885</v>
      </c>
      <c r="Q614" s="47" t="s">
        <v>895</v>
      </c>
      <c r="R614" s="68" t="s">
        <v>896</v>
      </c>
      <c r="S614" s="48" t="s">
        <v>24</v>
      </c>
      <c r="T614" s="42"/>
      <c r="U614" s="54"/>
    </row>
    <row r="615" spans="2:21" ht="20.25" customHeight="1" x14ac:dyDescent="0.15">
      <c r="B615" s="25">
        <v>2021</v>
      </c>
      <c r="C615" s="27">
        <v>4</v>
      </c>
      <c r="D615" s="27" t="s">
        <v>14</v>
      </c>
      <c r="E615" s="15" t="s">
        <v>5682</v>
      </c>
      <c r="F615" s="57" t="s">
        <v>43</v>
      </c>
      <c r="G615" s="36" t="s">
        <v>37</v>
      </c>
      <c r="H615" s="58" t="s">
        <v>63</v>
      </c>
      <c r="I615" s="76">
        <v>414260000</v>
      </c>
      <c r="J615" s="29">
        <v>361309000</v>
      </c>
      <c r="K615" s="29">
        <v>0</v>
      </c>
      <c r="L615" s="70">
        <v>775569000</v>
      </c>
      <c r="M615" s="76">
        <v>414260000</v>
      </c>
      <c r="N615" s="29">
        <v>414260000</v>
      </c>
      <c r="O615" s="71"/>
      <c r="P615" s="75" t="s">
        <v>5683</v>
      </c>
      <c r="Q615" s="47" t="s">
        <v>5684</v>
      </c>
      <c r="R615" s="68" t="s">
        <v>5685</v>
      </c>
      <c r="S615" s="48" t="s">
        <v>24</v>
      </c>
      <c r="T615" s="42"/>
      <c r="U615" s="54"/>
    </row>
    <row r="616" spans="2:21" ht="20.25" customHeight="1" x14ac:dyDescent="0.15">
      <c r="B616" s="25">
        <v>2021</v>
      </c>
      <c r="C616" s="27">
        <v>4</v>
      </c>
      <c r="D616" s="27" t="s">
        <v>14</v>
      </c>
      <c r="E616" s="15" t="s">
        <v>3069</v>
      </c>
      <c r="F616" s="57" t="s">
        <v>2931</v>
      </c>
      <c r="G616" s="36" t="s">
        <v>17</v>
      </c>
      <c r="H616" s="58" t="s">
        <v>62</v>
      </c>
      <c r="I616" s="76">
        <v>370346000</v>
      </c>
      <c r="J616" s="29">
        <v>100000000</v>
      </c>
      <c r="K616" s="29"/>
      <c r="L616" s="70">
        <v>470346000</v>
      </c>
      <c r="M616" s="76"/>
      <c r="N616" s="29"/>
      <c r="O616" s="71"/>
      <c r="P616" s="75" t="s">
        <v>3062</v>
      </c>
      <c r="Q616" s="47" t="s">
        <v>3067</v>
      </c>
      <c r="R616" s="68" t="s">
        <v>3068</v>
      </c>
      <c r="S616" s="48" t="s">
        <v>24</v>
      </c>
      <c r="T616" s="42"/>
      <c r="U616" s="54"/>
    </row>
    <row r="617" spans="2:21" ht="20.25" customHeight="1" x14ac:dyDescent="0.15">
      <c r="B617" s="25">
        <v>2021</v>
      </c>
      <c r="C617" s="27">
        <v>4</v>
      </c>
      <c r="D617" s="27" t="s">
        <v>14</v>
      </c>
      <c r="E617" s="15" t="s">
        <v>263</v>
      </c>
      <c r="F617" s="57" t="s">
        <v>230</v>
      </c>
      <c r="G617" s="36" t="s">
        <v>39</v>
      </c>
      <c r="H617" s="58" t="s">
        <v>63</v>
      </c>
      <c r="I617" s="76">
        <v>350000000</v>
      </c>
      <c r="J617" s="29">
        <v>190000000</v>
      </c>
      <c r="K617" s="29">
        <v>0</v>
      </c>
      <c r="L617" s="70">
        <v>540000000</v>
      </c>
      <c r="M617" s="76">
        <v>250000000</v>
      </c>
      <c r="N617" s="29">
        <v>250000000</v>
      </c>
      <c r="O617" s="71"/>
      <c r="P617" s="75" t="s">
        <v>235</v>
      </c>
      <c r="Q617" s="47" t="s">
        <v>236</v>
      </c>
      <c r="R617" s="68" t="s">
        <v>237</v>
      </c>
      <c r="S617" s="48" t="s">
        <v>24</v>
      </c>
      <c r="T617" s="42"/>
      <c r="U617" s="54"/>
    </row>
    <row r="618" spans="2:21" ht="20.25" customHeight="1" x14ac:dyDescent="0.15">
      <c r="B618" s="25">
        <v>2021</v>
      </c>
      <c r="C618" s="27">
        <v>4</v>
      </c>
      <c r="D618" s="27" t="s">
        <v>14</v>
      </c>
      <c r="E618" s="15" t="s">
        <v>3784</v>
      </c>
      <c r="F618" s="57" t="s">
        <v>3757</v>
      </c>
      <c r="G618" s="36" t="s">
        <v>17</v>
      </c>
      <c r="H618" s="58" t="s">
        <v>62</v>
      </c>
      <c r="I618" s="76">
        <v>320000000</v>
      </c>
      <c r="J618" s="29">
        <v>27000000</v>
      </c>
      <c r="K618" s="29">
        <v>0</v>
      </c>
      <c r="L618" s="70">
        <v>347000000</v>
      </c>
      <c r="M618" s="76"/>
      <c r="N618" s="29">
        <v>347000000</v>
      </c>
      <c r="O618" s="71"/>
      <c r="P618" s="75" t="s">
        <v>3778</v>
      </c>
      <c r="Q618" s="47" t="s">
        <v>3782</v>
      </c>
      <c r="R618" s="68" t="s">
        <v>3783</v>
      </c>
      <c r="S618" s="48" t="s">
        <v>24</v>
      </c>
      <c r="T618" s="42"/>
      <c r="U618" s="54"/>
    </row>
    <row r="619" spans="2:21" ht="20.25" customHeight="1" x14ac:dyDescent="0.15">
      <c r="B619" s="25">
        <v>2021</v>
      </c>
      <c r="C619" s="27">
        <v>4</v>
      </c>
      <c r="D619" s="27" t="s">
        <v>14</v>
      </c>
      <c r="E619" s="15" t="s">
        <v>3785</v>
      </c>
      <c r="F619" s="57" t="s">
        <v>3757</v>
      </c>
      <c r="G619" s="36" t="s">
        <v>17</v>
      </c>
      <c r="H619" s="58" t="s">
        <v>62</v>
      </c>
      <c r="I619" s="76">
        <v>320000000</v>
      </c>
      <c r="J619" s="29">
        <v>30000000</v>
      </c>
      <c r="K619" s="29">
        <v>0</v>
      </c>
      <c r="L619" s="70">
        <v>350000000</v>
      </c>
      <c r="M619" s="76"/>
      <c r="N619" s="29">
        <v>350000000</v>
      </c>
      <c r="O619" s="71"/>
      <c r="P619" s="75" t="s">
        <v>3778</v>
      </c>
      <c r="Q619" s="47" t="s">
        <v>3782</v>
      </c>
      <c r="R619" s="68" t="s">
        <v>3783</v>
      </c>
      <c r="S619" s="48" t="s">
        <v>24</v>
      </c>
      <c r="T619" s="42"/>
      <c r="U619" s="54"/>
    </row>
    <row r="620" spans="2:21" ht="20.25" customHeight="1" x14ac:dyDescent="0.15">
      <c r="B620" s="25">
        <v>2021</v>
      </c>
      <c r="C620" s="27">
        <v>4</v>
      </c>
      <c r="D620" s="27" t="s">
        <v>14</v>
      </c>
      <c r="E620" s="15" t="s">
        <v>5686</v>
      </c>
      <c r="F620" s="57" t="s">
        <v>1415</v>
      </c>
      <c r="G620" s="36" t="s">
        <v>16</v>
      </c>
      <c r="H620" s="58" t="s">
        <v>62</v>
      </c>
      <c r="I620" s="76">
        <v>314160000</v>
      </c>
      <c r="J620" s="29">
        <v>308000000</v>
      </c>
      <c r="K620" s="29"/>
      <c r="L620" s="70">
        <v>622160000</v>
      </c>
      <c r="M620" s="76">
        <v>622160000</v>
      </c>
      <c r="N620" s="29">
        <v>497728000</v>
      </c>
      <c r="O620" s="71"/>
      <c r="P620" s="75" t="s">
        <v>5500</v>
      </c>
      <c r="Q620" s="47" t="s">
        <v>5687</v>
      </c>
      <c r="R620" s="68" t="s">
        <v>5688</v>
      </c>
      <c r="S620" s="48" t="s">
        <v>24</v>
      </c>
      <c r="T620" s="42"/>
      <c r="U620" s="54"/>
    </row>
    <row r="621" spans="2:21" ht="20.25" customHeight="1" x14ac:dyDescent="0.15">
      <c r="B621" s="25">
        <v>2021</v>
      </c>
      <c r="C621" s="27">
        <v>4</v>
      </c>
      <c r="D621" s="27" t="s">
        <v>14</v>
      </c>
      <c r="E621" s="15" t="s">
        <v>3931</v>
      </c>
      <c r="F621" s="57" t="s">
        <v>3757</v>
      </c>
      <c r="G621" s="36" t="s">
        <v>112</v>
      </c>
      <c r="H621" s="58" t="s">
        <v>62</v>
      </c>
      <c r="I621" s="76">
        <v>303000000</v>
      </c>
      <c r="J621" s="29">
        <v>53000000</v>
      </c>
      <c r="K621" s="29">
        <v>0</v>
      </c>
      <c r="L621" s="70">
        <v>356000000</v>
      </c>
      <c r="M621" s="76">
        <v>151500000</v>
      </c>
      <c r="N621" s="29">
        <v>356000000</v>
      </c>
      <c r="O621" s="71"/>
      <c r="P621" s="75" t="s">
        <v>3923</v>
      </c>
      <c r="Q621" s="47" t="s">
        <v>3924</v>
      </c>
      <c r="R621" s="68" t="s">
        <v>3925</v>
      </c>
      <c r="S621" s="48" t="s">
        <v>24</v>
      </c>
      <c r="T621" s="42"/>
      <c r="U621" s="54"/>
    </row>
    <row r="622" spans="2:21" ht="20.25" customHeight="1" x14ac:dyDescent="0.15">
      <c r="B622" s="25">
        <v>2021</v>
      </c>
      <c r="C622" s="27">
        <v>4</v>
      </c>
      <c r="D622" s="27" t="s">
        <v>14</v>
      </c>
      <c r="E622" s="15" t="s">
        <v>846</v>
      </c>
      <c r="F622" s="57" t="s">
        <v>748</v>
      </c>
      <c r="G622" s="36" t="s">
        <v>112</v>
      </c>
      <c r="H622" s="58" t="s">
        <v>64</v>
      </c>
      <c r="I622" s="76">
        <v>300000000</v>
      </c>
      <c r="J622" s="29">
        <v>50000000</v>
      </c>
      <c r="K622" s="29">
        <v>0</v>
      </c>
      <c r="L622" s="70">
        <v>350000000</v>
      </c>
      <c r="M622" s="76">
        <v>300000000</v>
      </c>
      <c r="N622" s="29">
        <v>350000000</v>
      </c>
      <c r="O622" s="71"/>
      <c r="P622" s="75" t="s">
        <v>841</v>
      </c>
      <c r="Q622" s="47" t="s">
        <v>847</v>
      </c>
      <c r="R622" s="68" t="s">
        <v>848</v>
      </c>
      <c r="S622" s="48" t="s">
        <v>24</v>
      </c>
      <c r="T622" s="42"/>
      <c r="U622" s="54"/>
    </row>
    <row r="623" spans="2:21" ht="20.25" customHeight="1" x14ac:dyDescent="0.15">
      <c r="B623" s="25">
        <v>2021</v>
      </c>
      <c r="C623" s="27">
        <v>4</v>
      </c>
      <c r="D623" s="27" t="s">
        <v>14</v>
      </c>
      <c r="E623" s="15" t="s">
        <v>849</v>
      </c>
      <c r="F623" s="57" t="s">
        <v>748</v>
      </c>
      <c r="G623" s="36" t="s">
        <v>112</v>
      </c>
      <c r="H623" s="58" t="s">
        <v>64</v>
      </c>
      <c r="I623" s="76">
        <v>300000000</v>
      </c>
      <c r="J623" s="29">
        <v>50000000</v>
      </c>
      <c r="K623" s="29">
        <v>0</v>
      </c>
      <c r="L623" s="70">
        <v>350000000</v>
      </c>
      <c r="M623" s="76">
        <v>300000000</v>
      </c>
      <c r="N623" s="29">
        <v>350000000</v>
      </c>
      <c r="O623" s="71"/>
      <c r="P623" s="75" t="s">
        <v>841</v>
      </c>
      <c r="Q623" s="47" t="s">
        <v>847</v>
      </c>
      <c r="R623" s="68" t="s">
        <v>848</v>
      </c>
      <c r="S623" s="48" t="s">
        <v>24</v>
      </c>
      <c r="T623" s="42"/>
      <c r="U623" s="54"/>
    </row>
    <row r="624" spans="2:21" ht="20.25" customHeight="1" x14ac:dyDescent="0.15">
      <c r="B624" s="25">
        <v>2021</v>
      </c>
      <c r="C624" s="27">
        <v>4</v>
      </c>
      <c r="D624" s="27" t="s">
        <v>14</v>
      </c>
      <c r="E624" s="15" t="s">
        <v>850</v>
      </c>
      <c r="F624" s="57" t="s">
        <v>748</v>
      </c>
      <c r="G624" s="36" t="s">
        <v>16</v>
      </c>
      <c r="H624" s="58" t="s">
        <v>64</v>
      </c>
      <c r="I624" s="76">
        <v>300000000</v>
      </c>
      <c r="J624" s="29">
        <v>50000000</v>
      </c>
      <c r="K624" s="29">
        <v>0</v>
      </c>
      <c r="L624" s="70">
        <v>350000000</v>
      </c>
      <c r="M624" s="76">
        <v>300000000</v>
      </c>
      <c r="N624" s="29">
        <v>350000000</v>
      </c>
      <c r="O624" s="71"/>
      <c r="P624" s="75" t="s">
        <v>841</v>
      </c>
      <c r="Q624" s="47" t="s">
        <v>847</v>
      </c>
      <c r="R624" s="68" t="s">
        <v>848</v>
      </c>
      <c r="S624" s="48" t="s">
        <v>24</v>
      </c>
      <c r="T624" s="42"/>
      <c r="U624" s="54"/>
    </row>
    <row r="625" spans="2:21" ht="20.25" customHeight="1" x14ac:dyDescent="0.15">
      <c r="B625" s="25">
        <v>2021</v>
      </c>
      <c r="C625" s="27">
        <v>4</v>
      </c>
      <c r="D625" s="27" t="s">
        <v>14</v>
      </c>
      <c r="E625" s="15" t="s">
        <v>5689</v>
      </c>
      <c r="F625" s="57" t="s">
        <v>748</v>
      </c>
      <c r="G625" s="36" t="s">
        <v>16</v>
      </c>
      <c r="H625" s="58" t="s">
        <v>64</v>
      </c>
      <c r="I625" s="76">
        <v>300000000</v>
      </c>
      <c r="J625" s="29">
        <v>50000000</v>
      </c>
      <c r="K625" s="29">
        <v>0</v>
      </c>
      <c r="L625" s="70">
        <v>350000000</v>
      </c>
      <c r="M625" s="76">
        <v>300000000</v>
      </c>
      <c r="N625" s="29">
        <v>350000000</v>
      </c>
      <c r="O625" s="71"/>
      <c r="P625" s="75" t="s">
        <v>5690</v>
      </c>
      <c r="Q625" s="47" t="s">
        <v>5691</v>
      </c>
      <c r="R625" s="68" t="s">
        <v>5692</v>
      </c>
      <c r="S625" s="48" t="s">
        <v>24</v>
      </c>
      <c r="T625" s="42"/>
      <c r="U625" s="54"/>
    </row>
    <row r="626" spans="2:21" ht="20.25" customHeight="1" x14ac:dyDescent="0.15">
      <c r="B626" s="25">
        <v>2021</v>
      </c>
      <c r="C626" s="27">
        <v>4</v>
      </c>
      <c r="D626" s="27" t="s">
        <v>14</v>
      </c>
      <c r="E626" s="15" t="s">
        <v>851</v>
      </c>
      <c r="F626" s="57" t="s">
        <v>748</v>
      </c>
      <c r="G626" s="36" t="s">
        <v>112</v>
      </c>
      <c r="H626" s="58" t="s">
        <v>64</v>
      </c>
      <c r="I626" s="76">
        <v>300000000</v>
      </c>
      <c r="J626" s="29">
        <v>50000000</v>
      </c>
      <c r="K626" s="29">
        <v>0</v>
      </c>
      <c r="L626" s="70">
        <v>350000000</v>
      </c>
      <c r="M626" s="76">
        <v>300000000</v>
      </c>
      <c r="N626" s="29">
        <v>350000000</v>
      </c>
      <c r="O626" s="71"/>
      <c r="P626" s="75" t="s">
        <v>841</v>
      </c>
      <c r="Q626" s="47" t="s">
        <v>847</v>
      </c>
      <c r="R626" s="68" t="s">
        <v>848</v>
      </c>
      <c r="S626" s="48" t="s">
        <v>24</v>
      </c>
      <c r="T626" s="42"/>
      <c r="U626" s="54"/>
    </row>
    <row r="627" spans="2:21" ht="20.25" customHeight="1" x14ac:dyDescent="0.15">
      <c r="B627" s="25">
        <v>2021</v>
      </c>
      <c r="C627" s="27">
        <v>4</v>
      </c>
      <c r="D627" s="27" t="s">
        <v>14</v>
      </c>
      <c r="E627" s="15" t="s">
        <v>852</v>
      </c>
      <c r="F627" s="57" t="s">
        <v>748</v>
      </c>
      <c r="G627" s="36" t="s">
        <v>16</v>
      </c>
      <c r="H627" s="58" t="s">
        <v>64</v>
      </c>
      <c r="I627" s="76">
        <v>300000000</v>
      </c>
      <c r="J627" s="29">
        <v>50000000</v>
      </c>
      <c r="K627" s="29">
        <v>0</v>
      </c>
      <c r="L627" s="70">
        <v>350000000</v>
      </c>
      <c r="M627" s="76">
        <v>300000000</v>
      </c>
      <c r="N627" s="29">
        <v>350000000</v>
      </c>
      <c r="O627" s="71"/>
      <c r="P627" s="75" t="s">
        <v>841</v>
      </c>
      <c r="Q627" s="47" t="s">
        <v>847</v>
      </c>
      <c r="R627" s="68" t="s">
        <v>848</v>
      </c>
      <c r="S627" s="48" t="s">
        <v>24</v>
      </c>
      <c r="T627" s="42"/>
      <c r="U627" s="54"/>
    </row>
    <row r="628" spans="2:21" ht="20.25" customHeight="1" x14ac:dyDescent="0.15">
      <c r="B628" s="25">
        <v>2021</v>
      </c>
      <c r="C628" s="27">
        <v>4</v>
      </c>
      <c r="D628" s="27" t="s">
        <v>14</v>
      </c>
      <c r="E628" s="15" t="s">
        <v>853</v>
      </c>
      <c r="F628" s="57" t="s">
        <v>748</v>
      </c>
      <c r="G628" s="36" t="s">
        <v>16</v>
      </c>
      <c r="H628" s="58" t="s">
        <v>64</v>
      </c>
      <c r="I628" s="76">
        <v>300000000</v>
      </c>
      <c r="J628" s="29">
        <v>50000000</v>
      </c>
      <c r="K628" s="29">
        <v>0</v>
      </c>
      <c r="L628" s="70">
        <v>350000000</v>
      </c>
      <c r="M628" s="76">
        <v>300000000</v>
      </c>
      <c r="N628" s="29">
        <v>350000000</v>
      </c>
      <c r="O628" s="71"/>
      <c r="P628" s="75" t="s">
        <v>841</v>
      </c>
      <c r="Q628" s="47" t="s">
        <v>847</v>
      </c>
      <c r="R628" s="68" t="s">
        <v>848</v>
      </c>
      <c r="S628" s="48" t="s">
        <v>24</v>
      </c>
      <c r="T628" s="42"/>
      <c r="U628" s="54"/>
    </row>
    <row r="629" spans="2:21" ht="20.25" customHeight="1" x14ac:dyDescent="0.15">
      <c r="B629" s="25">
        <v>2021</v>
      </c>
      <c r="C629" s="27">
        <v>4</v>
      </c>
      <c r="D629" s="27" t="s">
        <v>14</v>
      </c>
      <c r="E629" s="15" t="s">
        <v>854</v>
      </c>
      <c r="F629" s="57" t="s">
        <v>748</v>
      </c>
      <c r="G629" s="36" t="s">
        <v>16</v>
      </c>
      <c r="H629" s="58" t="s">
        <v>64</v>
      </c>
      <c r="I629" s="76">
        <v>300000000</v>
      </c>
      <c r="J629" s="29">
        <v>50000000</v>
      </c>
      <c r="K629" s="29">
        <v>0</v>
      </c>
      <c r="L629" s="70">
        <v>350000000</v>
      </c>
      <c r="M629" s="76">
        <v>300000000</v>
      </c>
      <c r="N629" s="29">
        <v>350000000</v>
      </c>
      <c r="O629" s="71"/>
      <c r="P629" s="75" t="s">
        <v>841</v>
      </c>
      <c r="Q629" s="47" t="s">
        <v>847</v>
      </c>
      <c r="R629" s="68" t="s">
        <v>848</v>
      </c>
      <c r="S629" s="48" t="s">
        <v>24</v>
      </c>
      <c r="T629" s="42"/>
      <c r="U629" s="54"/>
    </row>
    <row r="630" spans="2:21" ht="20.25" customHeight="1" x14ac:dyDescent="0.15">
      <c r="B630" s="25">
        <v>2021</v>
      </c>
      <c r="C630" s="27">
        <v>4</v>
      </c>
      <c r="D630" s="27" t="s">
        <v>14</v>
      </c>
      <c r="E630" s="15" t="s">
        <v>5693</v>
      </c>
      <c r="F630" s="57" t="s">
        <v>748</v>
      </c>
      <c r="G630" s="36" t="s">
        <v>37</v>
      </c>
      <c r="H630" s="58" t="s">
        <v>62</v>
      </c>
      <c r="I630" s="76">
        <v>300000000</v>
      </c>
      <c r="J630" s="29">
        <v>300000000</v>
      </c>
      <c r="K630" s="29"/>
      <c r="L630" s="70">
        <v>600000000</v>
      </c>
      <c r="M630" s="76">
        <v>50000000</v>
      </c>
      <c r="N630" s="29">
        <v>50000000</v>
      </c>
      <c r="O630" s="71"/>
      <c r="P630" s="75" t="s">
        <v>5694</v>
      </c>
      <c r="Q630" s="47" t="s">
        <v>5695</v>
      </c>
      <c r="R630" s="68" t="s">
        <v>5696</v>
      </c>
      <c r="S630" s="48" t="s">
        <v>24</v>
      </c>
      <c r="T630" s="42"/>
      <c r="U630" s="54"/>
    </row>
    <row r="631" spans="2:21" ht="20.25" customHeight="1" x14ac:dyDescent="0.15">
      <c r="B631" s="25">
        <v>2021</v>
      </c>
      <c r="C631" s="27">
        <v>4</v>
      </c>
      <c r="D631" s="27" t="s">
        <v>14</v>
      </c>
      <c r="E631" s="15" t="s">
        <v>3781</v>
      </c>
      <c r="F631" s="57" t="s">
        <v>3757</v>
      </c>
      <c r="G631" s="36" t="s">
        <v>17</v>
      </c>
      <c r="H631" s="58" t="s">
        <v>62</v>
      </c>
      <c r="I631" s="76">
        <v>300000000</v>
      </c>
      <c r="J631" s="29">
        <v>30000000</v>
      </c>
      <c r="K631" s="29">
        <v>0</v>
      </c>
      <c r="L631" s="70">
        <v>330000000</v>
      </c>
      <c r="M631" s="76"/>
      <c r="N631" s="29">
        <v>330000000</v>
      </c>
      <c r="O631" s="71"/>
      <c r="P631" s="75" t="s">
        <v>3778</v>
      </c>
      <c r="Q631" s="47" t="s">
        <v>3782</v>
      </c>
      <c r="R631" s="68" t="s">
        <v>3783</v>
      </c>
      <c r="S631" s="48" t="s">
        <v>24</v>
      </c>
      <c r="T631" s="42"/>
      <c r="U631" s="54"/>
    </row>
    <row r="632" spans="2:21" ht="20.25" customHeight="1" x14ac:dyDescent="0.15">
      <c r="B632" s="25">
        <v>2021</v>
      </c>
      <c r="C632" s="27">
        <v>4</v>
      </c>
      <c r="D632" s="27" t="s">
        <v>14</v>
      </c>
      <c r="E632" s="15" t="s">
        <v>119</v>
      </c>
      <c r="F632" s="57" t="s">
        <v>43</v>
      </c>
      <c r="G632" s="36" t="s">
        <v>37</v>
      </c>
      <c r="H632" s="58" t="s">
        <v>62</v>
      </c>
      <c r="I632" s="76">
        <v>250000000</v>
      </c>
      <c r="J632" s="29"/>
      <c r="K632" s="29"/>
      <c r="L632" s="70">
        <v>250000000</v>
      </c>
      <c r="M632" s="76">
        <v>300000000</v>
      </c>
      <c r="N632" s="29">
        <v>210000000</v>
      </c>
      <c r="O632" s="71"/>
      <c r="P632" s="75" t="s">
        <v>105</v>
      </c>
      <c r="Q632" s="47" t="s">
        <v>117</v>
      </c>
      <c r="R632" s="68" t="s">
        <v>118</v>
      </c>
      <c r="S632" s="48" t="s">
        <v>24</v>
      </c>
      <c r="T632" s="42"/>
      <c r="U632" s="54"/>
    </row>
    <row r="633" spans="2:21" ht="20.25" customHeight="1" x14ac:dyDescent="0.15">
      <c r="B633" s="25">
        <v>2021</v>
      </c>
      <c r="C633" s="27">
        <v>4</v>
      </c>
      <c r="D633" s="27" t="s">
        <v>14</v>
      </c>
      <c r="E633" s="15" t="s">
        <v>5697</v>
      </c>
      <c r="F633" s="57" t="s">
        <v>230</v>
      </c>
      <c r="G633" s="36" t="s">
        <v>38</v>
      </c>
      <c r="H633" s="58" t="s">
        <v>63</v>
      </c>
      <c r="I633" s="76">
        <v>250000000</v>
      </c>
      <c r="J633" s="29">
        <v>250000000</v>
      </c>
      <c r="K633" s="29"/>
      <c r="L633" s="70">
        <v>500000000</v>
      </c>
      <c r="M633" s="76">
        <v>250000000</v>
      </c>
      <c r="N633" s="29">
        <v>250000000</v>
      </c>
      <c r="O633" s="71"/>
      <c r="P633" s="75" t="s">
        <v>235</v>
      </c>
      <c r="Q633" s="47" t="s">
        <v>236</v>
      </c>
      <c r="R633" s="68" t="s">
        <v>237</v>
      </c>
      <c r="S633" s="48" t="s">
        <v>24</v>
      </c>
      <c r="T633" s="42"/>
      <c r="U633" s="54"/>
    </row>
    <row r="634" spans="2:21" ht="20.25" customHeight="1" x14ac:dyDescent="0.15">
      <c r="B634" s="25">
        <v>2021</v>
      </c>
      <c r="C634" s="27">
        <v>4</v>
      </c>
      <c r="D634" s="27" t="s">
        <v>14</v>
      </c>
      <c r="E634" s="15" t="s">
        <v>3777</v>
      </c>
      <c r="F634" s="57" t="s">
        <v>3757</v>
      </c>
      <c r="G634" s="36" t="s">
        <v>16</v>
      </c>
      <c r="H634" s="58" t="s">
        <v>62</v>
      </c>
      <c r="I634" s="76">
        <v>250000000</v>
      </c>
      <c r="J634" s="29">
        <v>100000000</v>
      </c>
      <c r="K634" s="29" t="s">
        <v>559</v>
      </c>
      <c r="L634" s="70">
        <v>350000000</v>
      </c>
      <c r="M634" s="76" t="s">
        <v>559</v>
      </c>
      <c r="N634" s="29">
        <v>350000000</v>
      </c>
      <c r="O634" s="71"/>
      <c r="P634" s="75" t="s">
        <v>3778</v>
      </c>
      <c r="Q634" s="47" t="s">
        <v>3779</v>
      </c>
      <c r="R634" s="68" t="s">
        <v>3780</v>
      </c>
      <c r="S634" s="48" t="s">
        <v>24</v>
      </c>
      <c r="T634" s="42"/>
      <c r="U634" s="54"/>
    </row>
    <row r="635" spans="2:21" ht="20.25" customHeight="1" x14ac:dyDescent="0.15">
      <c r="B635" s="25">
        <v>2021</v>
      </c>
      <c r="C635" s="27">
        <v>4</v>
      </c>
      <c r="D635" s="27" t="s">
        <v>14</v>
      </c>
      <c r="E635" s="15" t="s">
        <v>282</v>
      </c>
      <c r="F635" s="57" t="s">
        <v>230</v>
      </c>
      <c r="G635" s="36" t="s">
        <v>112</v>
      </c>
      <c r="H635" s="58" t="s">
        <v>62</v>
      </c>
      <c r="I635" s="76">
        <v>238230000</v>
      </c>
      <c r="J635" s="29">
        <v>74312675</v>
      </c>
      <c r="K635" s="29">
        <v>10000000</v>
      </c>
      <c r="L635" s="70">
        <v>322542675</v>
      </c>
      <c r="M635" s="76">
        <v>312542675</v>
      </c>
      <c r="N635" s="29"/>
      <c r="O635" s="71"/>
      <c r="P635" s="75" t="s">
        <v>283</v>
      </c>
      <c r="Q635" s="47" t="s">
        <v>284</v>
      </c>
      <c r="R635" s="68" t="s">
        <v>285</v>
      </c>
      <c r="S635" s="48" t="s">
        <v>24</v>
      </c>
      <c r="T635" s="42"/>
      <c r="U635" s="54"/>
    </row>
    <row r="636" spans="2:21" ht="20.25" customHeight="1" x14ac:dyDescent="0.15">
      <c r="B636" s="25">
        <v>2021</v>
      </c>
      <c r="C636" s="27">
        <v>4</v>
      </c>
      <c r="D636" s="27" t="s">
        <v>14</v>
      </c>
      <c r="E636" s="15" t="s">
        <v>3632</v>
      </c>
      <c r="F636" s="57" t="s">
        <v>3620</v>
      </c>
      <c r="G636" s="36" t="s">
        <v>16</v>
      </c>
      <c r="H636" s="58" t="s">
        <v>63</v>
      </c>
      <c r="I636" s="76">
        <v>230000000</v>
      </c>
      <c r="J636" s="29">
        <v>30000000</v>
      </c>
      <c r="K636" s="29">
        <v>0</v>
      </c>
      <c r="L636" s="70">
        <v>260000000</v>
      </c>
      <c r="M636" s="76">
        <v>260000000</v>
      </c>
      <c r="N636" s="29">
        <v>0</v>
      </c>
      <c r="O636" s="71"/>
      <c r="P636" s="75" t="s">
        <v>3621</v>
      </c>
      <c r="Q636" s="47" t="s">
        <v>3633</v>
      </c>
      <c r="R636" s="68" t="s">
        <v>3634</v>
      </c>
      <c r="S636" s="48" t="s">
        <v>24</v>
      </c>
      <c r="T636" s="42"/>
      <c r="U636" s="54"/>
    </row>
    <row r="637" spans="2:21" ht="20.25" customHeight="1" x14ac:dyDescent="0.15">
      <c r="B637" s="25">
        <v>2021</v>
      </c>
      <c r="C637" s="27">
        <v>4</v>
      </c>
      <c r="D637" s="27" t="s">
        <v>14</v>
      </c>
      <c r="E637" s="15" t="s">
        <v>5698</v>
      </c>
      <c r="F637" s="57" t="s">
        <v>230</v>
      </c>
      <c r="G637" s="36" t="s">
        <v>112</v>
      </c>
      <c r="H637" s="58" t="s">
        <v>62</v>
      </c>
      <c r="I637" s="76">
        <v>223969000</v>
      </c>
      <c r="J637" s="29">
        <v>116031000</v>
      </c>
      <c r="K637" s="29"/>
      <c r="L637" s="70">
        <v>340000000</v>
      </c>
      <c r="M637" s="76">
        <v>340000000</v>
      </c>
      <c r="N637" s="29"/>
      <c r="O637" s="71"/>
      <c r="P637" s="75" t="s">
        <v>5699</v>
      </c>
      <c r="Q637" s="47" t="s">
        <v>5700</v>
      </c>
      <c r="R637" s="68" t="s">
        <v>5701</v>
      </c>
      <c r="S637" s="48" t="s">
        <v>24</v>
      </c>
      <c r="T637" s="42"/>
      <c r="U637" s="54"/>
    </row>
    <row r="638" spans="2:21" ht="20.25" customHeight="1" x14ac:dyDescent="0.15">
      <c r="B638" s="25">
        <v>2021</v>
      </c>
      <c r="C638" s="27">
        <v>4</v>
      </c>
      <c r="D638" s="27" t="s">
        <v>14</v>
      </c>
      <c r="E638" s="15" t="s">
        <v>115</v>
      </c>
      <c r="F638" s="57" t="s">
        <v>43</v>
      </c>
      <c r="G638" s="36" t="s">
        <v>37</v>
      </c>
      <c r="H638" s="58" t="s">
        <v>62</v>
      </c>
      <c r="I638" s="76">
        <v>218750000</v>
      </c>
      <c r="J638" s="29">
        <v>87500000</v>
      </c>
      <c r="K638" s="29"/>
      <c r="L638" s="70">
        <v>306250000</v>
      </c>
      <c r="M638" s="76">
        <v>183750000</v>
      </c>
      <c r="N638" s="29">
        <v>306250000</v>
      </c>
      <c r="O638" s="71"/>
      <c r="P638" s="75" t="s">
        <v>105</v>
      </c>
      <c r="Q638" s="47" t="s">
        <v>113</v>
      </c>
      <c r="R638" s="68" t="s">
        <v>114</v>
      </c>
      <c r="S638" s="48" t="s">
        <v>24</v>
      </c>
      <c r="T638" s="42"/>
      <c r="U638" s="54"/>
    </row>
    <row r="639" spans="2:21" ht="20.25" customHeight="1" x14ac:dyDescent="0.15">
      <c r="B639" s="25">
        <v>2021</v>
      </c>
      <c r="C639" s="27">
        <v>4</v>
      </c>
      <c r="D639" s="27" t="s">
        <v>14</v>
      </c>
      <c r="E639" s="15" t="s">
        <v>3933</v>
      </c>
      <c r="F639" s="57" t="s">
        <v>3757</v>
      </c>
      <c r="G639" s="36" t="s">
        <v>112</v>
      </c>
      <c r="H639" s="58" t="s">
        <v>62</v>
      </c>
      <c r="I639" s="76">
        <v>203200000</v>
      </c>
      <c r="J639" s="29">
        <v>35800000</v>
      </c>
      <c r="K639" s="29">
        <v>0</v>
      </c>
      <c r="L639" s="70">
        <v>239000000</v>
      </c>
      <c r="M639" s="76">
        <v>101600000</v>
      </c>
      <c r="N639" s="29">
        <v>239000000</v>
      </c>
      <c r="O639" s="71"/>
      <c r="P639" s="75" t="s">
        <v>3923</v>
      </c>
      <c r="Q639" s="47" t="s">
        <v>3924</v>
      </c>
      <c r="R639" s="68" t="s">
        <v>3925</v>
      </c>
      <c r="S639" s="48" t="s">
        <v>24</v>
      </c>
      <c r="T639" s="42"/>
      <c r="U639" s="54"/>
    </row>
    <row r="640" spans="2:21" ht="20.25" customHeight="1" x14ac:dyDescent="0.15">
      <c r="B640" s="25">
        <v>2021</v>
      </c>
      <c r="C640" s="27">
        <v>4</v>
      </c>
      <c r="D640" s="27" t="s">
        <v>14</v>
      </c>
      <c r="E640" s="15" t="s">
        <v>3874</v>
      </c>
      <c r="F640" s="57" t="s">
        <v>3757</v>
      </c>
      <c r="G640" s="36" t="s">
        <v>17</v>
      </c>
      <c r="H640" s="58" t="s">
        <v>62</v>
      </c>
      <c r="I640" s="76">
        <v>200000000</v>
      </c>
      <c r="J640" s="29">
        <v>42790000</v>
      </c>
      <c r="K640" s="29" t="s">
        <v>3875</v>
      </c>
      <c r="L640" s="70">
        <v>242790000</v>
      </c>
      <c r="M640" s="76">
        <v>200000000</v>
      </c>
      <c r="N640" s="29">
        <v>200000000</v>
      </c>
      <c r="O640" s="71" t="s">
        <v>3868</v>
      </c>
      <c r="P640" s="75" t="s">
        <v>3868</v>
      </c>
      <c r="Q640" s="47" t="s">
        <v>3869</v>
      </c>
      <c r="R640" s="68" t="s">
        <v>3876</v>
      </c>
      <c r="S640" s="48" t="s">
        <v>24</v>
      </c>
      <c r="T640" s="42"/>
      <c r="U640" s="54"/>
    </row>
    <row r="641" spans="2:21" ht="20.25" customHeight="1" x14ac:dyDescent="0.15">
      <c r="B641" s="25">
        <v>2021</v>
      </c>
      <c r="C641" s="27">
        <v>4</v>
      </c>
      <c r="D641" s="27" t="s">
        <v>14</v>
      </c>
      <c r="E641" s="15" t="s">
        <v>3823</v>
      </c>
      <c r="F641" s="57" t="s">
        <v>3757</v>
      </c>
      <c r="G641" s="36" t="s">
        <v>16</v>
      </c>
      <c r="H641" s="58" t="s">
        <v>63</v>
      </c>
      <c r="I641" s="76">
        <v>200000000</v>
      </c>
      <c r="J641" s="29">
        <v>50000000</v>
      </c>
      <c r="K641" s="29">
        <v>10000000</v>
      </c>
      <c r="L641" s="70">
        <v>260000000</v>
      </c>
      <c r="M641" s="76"/>
      <c r="N641" s="29"/>
      <c r="O641" s="71"/>
      <c r="P641" s="75" t="s">
        <v>3807</v>
      </c>
      <c r="Q641" s="47" t="s">
        <v>3815</v>
      </c>
      <c r="R641" s="68" t="s">
        <v>3816</v>
      </c>
      <c r="S641" s="48" t="s">
        <v>24</v>
      </c>
      <c r="T641" s="42"/>
      <c r="U641" s="54"/>
    </row>
    <row r="642" spans="2:21" ht="20.25" customHeight="1" x14ac:dyDescent="0.15">
      <c r="B642" s="25">
        <v>2021</v>
      </c>
      <c r="C642" s="27">
        <v>4</v>
      </c>
      <c r="D642" s="27" t="s">
        <v>14</v>
      </c>
      <c r="E642" s="15" t="s">
        <v>5702</v>
      </c>
      <c r="F642" s="57" t="s">
        <v>230</v>
      </c>
      <c r="G642" s="36" t="s">
        <v>84</v>
      </c>
      <c r="H642" s="58" t="s">
        <v>62</v>
      </c>
      <c r="I642" s="76">
        <v>200000000</v>
      </c>
      <c r="J642" s="29"/>
      <c r="K642" s="29"/>
      <c r="L642" s="70">
        <v>200000000</v>
      </c>
      <c r="M642" s="76"/>
      <c r="N642" s="29"/>
      <c r="O642" s="71"/>
      <c r="P642" s="75" t="s">
        <v>5703</v>
      </c>
      <c r="Q642" s="47" t="s">
        <v>5704</v>
      </c>
      <c r="R642" s="68" t="s">
        <v>5705</v>
      </c>
      <c r="S642" s="48" t="s">
        <v>5261</v>
      </c>
      <c r="T642" s="42"/>
      <c r="U642" s="54"/>
    </row>
    <row r="643" spans="2:21" ht="20.25" customHeight="1" x14ac:dyDescent="0.15">
      <c r="B643" s="25">
        <v>2021</v>
      </c>
      <c r="C643" s="27">
        <v>4</v>
      </c>
      <c r="D643" s="27" t="s">
        <v>5156</v>
      </c>
      <c r="E643" s="15" t="s">
        <v>5167</v>
      </c>
      <c r="F643" s="57" t="s">
        <v>5157</v>
      </c>
      <c r="G643" s="36" t="s">
        <v>5164</v>
      </c>
      <c r="H643" s="58" t="s">
        <v>5151</v>
      </c>
      <c r="I643" s="76">
        <v>195900000</v>
      </c>
      <c r="J643" s="29"/>
      <c r="K643" s="29"/>
      <c r="L643" s="70">
        <f>SUM(I643:K643)</f>
        <v>195900000</v>
      </c>
      <c r="M643" s="76"/>
      <c r="N643" s="29"/>
      <c r="O643" s="71"/>
      <c r="P643" s="75" t="s">
        <v>5152</v>
      </c>
      <c r="Q643" s="47" t="s">
        <v>5168</v>
      </c>
      <c r="R643" s="68" t="s">
        <v>5169</v>
      </c>
      <c r="S643" s="48" t="s">
        <v>5155</v>
      </c>
      <c r="T643" s="42"/>
      <c r="U643" s="54"/>
    </row>
    <row r="644" spans="2:21" ht="20.25" customHeight="1" x14ac:dyDescent="0.15">
      <c r="B644" s="25">
        <v>2021</v>
      </c>
      <c r="C644" s="27">
        <v>4</v>
      </c>
      <c r="D644" s="27" t="s">
        <v>14</v>
      </c>
      <c r="E644" s="15" t="s">
        <v>3932</v>
      </c>
      <c r="F644" s="57" t="s">
        <v>3757</v>
      </c>
      <c r="G644" s="36" t="s">
        <v>112</v>
      </c>
      <c r="H644" s="58" t="s">
        <v>62</v>
      </c>
      <c r="I644" s="76">
        <v>178500000</v>
      </c>
      <c r="J644" s="29">
        <v>31500000</v>
      </c>
      <c r="K644" s="29">
        <v>0</v>
      </c>
      <c r="L644" s="70">
        <v>210000000</v>
      </c>
      <c r="M644" s="76">
        <v>89250000</v>
      </c>
      <c r="N644" s="29">
        <v>210000000</v>
      </c>
      <c r="O644" s="71"/>
      <c r="P644" s="75" t="s">
        <v>3923</v>
      </c>
      <c r="Q644" s="47" t="s">
        <v>3924</v>
      </c>
      <c r="R644" s="68" t="s">
        <v>3925</v>
      </c>
      <c r="S644" s="48" t="s">
        <v>24</v>
      </c>
      <c r="T644" s="42"/>
      <c r="U644" s="54"/>
    </row>
    <row r="645" spans="2:21" ht="20.25" customHeight="1" x14ac:dyDescent="0.15">
      <c r="B645" s="25">
        <v>2021</v>
      </c>
      <c r="C645" s="27">
        <v>4</v>
      </c>
      <c r="D645" s="27" t="s">
        <v>15</v>
      </c>
      <c r="E645" s="15" t="s">
        <v>5706</v>
      </c>
      <c r="F645" s="57" t="s">
        <v>2931</v>
      </c>
      <c r="G645" s="36" t="s">
        <v>16</v>
      </c>
      <c r="H645" s="58" t="s">
        <v>62</v>
      </c>
      <c r="I645" s="76">
        <v>177000000</v>
      </c>
      <c r="J645" s="29">
        <v>0</v>
      </c>
      <c r="K645" s="29">
        <v>0</v>
      </c>
      <c r="L645" s="70">
        <f>SUM(I645:K645)</f>
        <v>177000000</v>
      </c>
      <c r="M645" s="76"/>
      <c r="N645" s="29"/>
      <c r="O645" s="71"/>
      <c r="P645" s="75" t="s">
        <v>5143</v>
      </c>
      <c r="Q645" s="47" t="s">
        <v>5146</v>
      </c>
      <c r="R645" s="68" t="s">
        <v>5147</v>
      </c>
      <c r="S645" s="48" t="s">
        <v>24</v>
      </c>
      <c r="T645" s="42"/>
      <c r="U645" s="54"/>
    </row>
    <row r="646" spans="2:21" ht="20.25" customHeight="1" x14ac:dyDescent="0.15">
      <c r="B646" s="25">
        <v>2021</v>
      </c>
      <c r="C646" s="27">
        <v>4</v>
      </c>
      <c r="D646" s="27" t="s">
        <v>14</v>
      </c>
      <c r="E646" s="15" t="s">
        <v>3864</v>
      </c>
      <c r="F646" s="57" t="s">
        <v>3757</v>
      </c>
      <c r="G646" s="36" t="s">
        <v>37</v>
      </c>
      <c r="H646" s="58" t="s">
        <v>63</v>
      </c>
      <c r="I646" s="76">
        <v>133894000</v>
      </c>
      <c r="J646" s="29">
        <v>525862000</v>
      </c>
      <c r="K646" s="29">
        <v>0</v>
      </c>
      <c r="L646" s="70">
        <v>659756000</v>
      </c>
      <c r="M646" s="76">
        <v>20000000</v>
      </c>
      <c r="N646" s="29">
        <v>20000000</v>
      </c>
      <c r="O646" s="71"/>
      <c r="P646" s="75" t="s">
        <v>3861</v>
      </c>
      <c r="Q646" s="47" t="s">
        <v>3865</v>
      </c>
      <c r="R646" s="68" t="s">
        <v>3866</v>
      </c>
      <c r="S646" s="48" t="s">
        <v>24</v>
      </c>
      <c r="T646" s="42"/>
      <c r="U646" s="54"/>
    </row>
    <row r="647" spans="2:21" ht="20.25" customHeight="1" x14ac:dyDescent="0.15">
      <c r="B647" s="25">
        <v>2021</v>
      </c>
      <c r="C647" s="27">
        <v>4</v>
      </c>
      <c r="D647" s="27" t="s">
        <v>14</v>
      </c>
      <c r="E647" s="15" t="s">
        <v>116</v>
      </c>
      <c r="F647" s="57" t="s">
        <v>43</v>
      </c>
      <c r="G647" s="36" t="s">
        <v>39</v>
      </c>
      <c r="H647" s="58" t="s">
        <v>62</v>
      </c>
      <c r="I647" s="76">
        <v>131250000</v>
      </c>
      <c r="J647" s="29"/>
      <c r="K647" s="29"/>
      <c r="L647" s="70">
        <v>131250000</v>
      </c>
      <c r="M647" s="76">
        <v>78750000</v>
      </c>
      <c r="N647" s="29">
        <v>131250000</v>
      </c>
      <c r="O647" s="71"/>
      <c r="P647" s="75" t="s">
        <v>105</v>
      </c>
      <c r="Q647" s="47" t="s">
        <v>113</v>
      </c>
      <c r="R647" s="68" t="s">
        <v>114</v>
      </c>
      <c r="S647" s="48" t="s">
        <v>24</v>
      </c>
      <c r="T647" s="42"/>
      <c r="U647" s="54"/>
    </row>
    <row r="648" spans="2:21" ht="20.25" customHeight="1" x14ac:dyDescent="0.15">
      <c r="B648" s="25">
        <v>2021</v>
      </c>
      <c r="C648" s="27">
        <v>4</v>
      </c>
      <c r="D648" s="27" t="s">
        <v>14</v>
      </c>
      <c r="E648" s="15" t="s">
        <v>5707</v>
      </c>
      <c r="F648" s="57" t="s">
        <v>800</v>
      </c>
      <c r="G648" s="36" t="s">
        <v>16</v>
      </c>
      <c r="H648" s="58" t="s">
        <v>63</v>
      </c>
      <c r="I648" s="76">
        <v>110000000</v>
      </c>
      <c r="J648" s="29">
        <v>760000000</v>
      </c>
      <c r="K648" s="29"/>
      <c r="L648" s="70">
        <v>870000000</v>
      </c>
      <c r="M648" s="76">
        <v>110000000</v>
      </c>
      <c r="N648" s="29">
        <v>0</v>
      </c>
      <c r="O648" s="71"/>
      <c r="P648" s="75" t="s">
        <v>5708</v>
      </c>
      <c r="Q648" s="47" t="s">
        <v>5709</v>
      </c>
      <c r="R648" s="68" t="s">
        <v>5710</v>
      </c>
      <c r="S648" s="48" t="s">
        <v>41</v>
      </c>
      <c r="T648" s="42"/>
      <c r="U648" s="54"/>
    </row>
    <row r="649" spans="2:21" ht="20.25" customHeight="1" x14ac:dyDescent="0.15">
      <c r="B649" s="25">
        <v>2021</v>
      </c>
      <c r="C649" s="27">
        <v>4</v>
      </c>
      <c r="D649" s="27" t="s">
        <v>14</v>
      </c>
      <c r="E649" s="15" t="s">
        <v>883</v>
      </c>
      <c r="F649" s="57" t="s">
        <v>748</v>
      </c>
      <c r="G649" s="36" t="s">
        <v>16</v>
      </c>
      <c r="H649" s="58" t="s">
        <v>62</v>
      </c>
      <c r="I649" s="76">
        <v>100000000</v>
      </c>
      <c r="J649" s="29"/>
      <c r="K649" s="29"/>
      <c r="L649" s="70">
        <v>100000000</v>
      </c>
      <c r="M649" s="76">
        <v>100000000</v>
      </c>
      <c r="N649" s="29">
        <v>100000000</v>
      </c>
      <c r="O649" s="71"/>
      <c r="P649" s="75" t="s">
        <v>876</v>
      </c>
      <c r="Q649" s="47" t="s">
        <v>881</v>
      </c>
      <c r="R649" s="68" t="s">
        <v>882</v>
      </c>
      <c r="S649" s="48" t="s">
        <v>24</v>
      </c>
      <c r="T649" s="42"/>
      <c r="U649" s="54"/>
    </row>
    <row r="650" spans="2:21" ht="20.25" customHeight="1" x14ac:dyDescent="0.15">
      <c r="B650" s="25">
        <v>2021</v>
      </c>
      <c r="C650" s="27">
        <v>4</v>
      </c>
      <c r="D650" s="27" t="s">
        <v>14</v>
      </c>
      <c r="E650" s="15" t="s">
        <v>883</v>
      </c>
      <c r="F650" s="57" t="s">
        <v>748</v>
      </c>
      <c r="G650" s="36" t="s">
        <v>16</v>
      </c>
      <c r="H650" s="58" t="s">
        <v>62</v>
      </c>
      <c r="I650" s="76">
        <v>100000000</v>
      </c>
      <c r="J650" s="29"/>
      <c r="K650" s="29"/>
      <c r="L650" s="70">
        <v>100000000</v>
      </c>
      <c r="M650" s="76">
        <v>100000000</v>
      </c>
      <c r="N650" s="29">
        <v>100000000</v>
      </c>
      <c r="O650" s="71"/>
      <c r="P650" s="75" t="s">
        <v>876</v>
      </c>
      <c r="Q650" s="47" t="s">
        <v>881</v>
      </c>
      <c r="R650" s="68" t="s">
        <v>882</v>
      </c>
      <c r="S650" s="48" t="s">
        <v>24</v>
      </c>
      <c r="T650" s="42"/>
      <c r="U650" s="54"/>
    </row>
    <row r="651" spans="2:21" ht="20.25" customHeight="1" x14ac:dyDescent="0.15">
      <c r="B651" s="25">
        <v>2021</v>
      </c>
      <c r="C651" s="27">
        <v>4</v>
      </c>
      <c r="D651" s="27" t="s">
        <v>14</v>
      </c>
      <c r="E651" s="15" t="s">
        <v>883</v>
      </c>
      <c r="F651" s="57" t="s">
        <v>748</v>
      </c>
      <c r="G651" s="36" t="s">
        <v>16</v>
      </c>
      <c r="H651" s="58" t="s">
        <v>62</v>
      </c>
      <c r="I651" s="76">
        <v>100000000</v>
      </c>
      <c r="J651" s="29"/>
      <c r="K651" s="29"/>
      <c r="L651" s="70">
        <v>100000000</v>
      </c>
      <c r="M651" s="76">
        <v>100000000</v>
      </c>
      <c r="N651" s="29">
        <v>100000000</v>
      </c>
      <c r="O651" s="71"/>
      <c r="P651" s="75" t="s">
        <v>876</v>
      </c>
      <c r="Q651" s="47" t="s">
        <v>881</v>
      </c>
      <c r="R651" s="68" t="s">
        <v>882</v>
      </c>
      <c r="S651" s="48" t="s">
        <v>24</v>
      </c>
      <c r="T651" s="42"/>
      <c r="U651" s="54"/>
    </row>
    <row r="652" spans="2:21" ht="20.25" customHeight="1" x14ac:dyDescent="0.15">
      <c r="B652" s="25">
        <v>2021</v>
      </c>
      <c r="C652" s="27">
        <v>4</v>
      </c>
      <c r="D652" s="27" t="s">
        <v>15</v>
      </c>
      <c r="E652" s="15" t="s">
        <v>897</v>
      </c>
      <c r="F652" s="57" t="s">
        <v>748</v>
      </c>
      <c r="G652" s="36" t="s">
        <v>112</v>
      </c>
      <c r="H652" s="58" t="s">
        <v>801</v>
      </c>
      <c r="I652" s="76">
        <v>95293000</v>
      </c>
      <c r="J652" s="29"/>
      <c r="K652" s="29"/>
      <c r="L652" s="70">
        <v>95293000</v>
      </c>
      <c r="M652" s="76">
        <v>95293000</v>
      </c>
      <c r="N652" s="29">
        <v>95293000</v>
      </c>
      <c r="O652" s="71"/>
      <c r="P652" s="75" t="s">
        <v>885</v>
      </c>
      <c r="Q652" s="47" t="s">
        <v>895</v>
      </c>
      <c r="R652" s="68" t="s">
        <v>896</v>
      </c>
      <c r="S652" s="48" t="s">
        <v>24</v>
      </c>
      <c r="T652" s="42"/>
      <c r="U652" s="54"/>
    </row>
    <row r="653" spans="2:21" ht="20.25" customHeight="1" x14ac:dyDescent="0.15">
      <c r="B653" s="25">
        <v>2021</v>
      </c>
      <c r="C653" s="27">
        <v>4</v>
      </c>
      <c r="D653" s="27" t="s">
        <v>14</v>
      </c>
      <c r="E653" s="15" t="s">
        <v>5711</v>
      </c>
      <c r="F653" s="57" t="s">
        <v>43</v>
      </c>
      <c r="G653" s="36" t="s">
        <v>38</v>
      </c>
      <c r="H653" s="58" t="s">
        <v>62</v>
      </c>
      <c r="I653" s="76">
        <v>87500000</v>
      </c>
      <c r="J653" s="29">
        <v>35000000</v>
      </c>
      <c r="K653" s="29"/>
      <c r="L653" s="70">
        <v>122500000</v>
      </c>
      <c r="M653" s="76">
        <v>73500000</v>
      </c>
      <c r="N653" s="29">
        <v>122500000</v>
      </c>
      <c r="O653" s="71"/>
      <c r="P653" s="75" t="s">
        <v>5675</v>
      </c>
      <c r="Q653" s="47" t="s">
        <v>5712</v>
      </c>
      <c r="R653" s="68" t="s">
        <v>5713</v>
      </c>
      <c r="S653" s="48" t="s">
        <v>24</v>
      </c>
      <c r="T653" s="42"/>
      <c r="U653" s="54"/>
    </row>
    <row r="654" spans="2:21" ht="20.25" customHeight="1" x14ac:dyDescent="0.15">
      <c r="B654" s="25">
        <v>2021</v>
      </c>
      <c r="C654" s="27">
        <v>4</v>
      </c>
      <c r="D654" s="27" t="s">
        <v>14</v>
      </c>
      <c r="E654" s="15" t="s">
        <v>400</v>
      </c>
      <c r="F654" s="57" t="s">
        <v>230</v>
      </c>
      <c r="G654" s="36" t="s">
        <v>16</v>
      </c>
      <c r="H654" s="58" t="s">
        <v>62</v>
      </c>
      <c r="I654" s="76">
        <v>80000000</v>
      </c>
      <c r="J654" s="29">
        <v>0</v>
      </c>
      <c r="K654" s="29">
        <v>0</v>
      </c>
      <c r="L654" s="70">
        <v>80000000</v>
      </c>
      <c r="M654" s="76"/>
      <c r="N654" s="29"/>
      <c r="O654" s="71"/>
      <c r="P654" s="75" t="s">
        <v>397</v>
      </c>
      <c r="Q654" s="47" t="s">
        <v>398</v>
      </c>
      <c r="R654" s="68" t="s">
        <v>399</v>
      </c>
      <c r="S654" s="48" t="s">
        <v>24</v>
      </c>
      <c r="T654" s="42"/>
      <c r="U654" s="54"/>
    </row>
    <row r="655" spans="2:21" ht="20.25" customHeight="1" x14ac:dyDescent="0.15">
      <c r="B655" s="25">
        <v>2021</v>
      </c>
      <c r="C655" s="27">
        <v>4</v>
      </c>
      <c r="D655" s="27" t="s">
        <v>14</v>
      </c>
      <c r="E655" s="15" t="s">
        <v>924</v>
      </c>
      <c r="F655" s="57" t="s">
        <v>748</v>
      </c>
      <c r="G655" s="36" t="s">
        <v>38</v>
      </c>
      <c r="H655" s="58" t="s">
        <v>62</v>
      </c>
      <c r="I655" s="76">
        <v>70000000</v>
      </c>
      <c r="J655" s="29">
        <v>30000000</v>
      </c>
      <c r="K655" s="29"/>
      <c r="L655" s="70">
        <v>100000000</v>
      </c>
      <c r="M655" s="76">
        <v>100000000</v>
      </c>
      <c r="N655" s="29">
        <v>100000000</v>
      </c>
      <c r="O655" s="71"/>
      <c r="P655" s="75" t="s">
        <v>903</v>
      </c>
      <c r="Q655" s="47" t="s">
        <v>921</v>
      </c>
      <c r="R655" s="68" t="s">
        <v>922</v>
      </c>
      <c r="S655" s="48" t="s">
        <v>24</v>
      </c>
      <c r="T655" s="42"/>
      <c r="U655" s="54"/>
    </row>
    <row r="656" spans="2:21" ht="20.25" customHeight="1" x14ac:dyDescent="0.15">
      <c r="B656" s="25">
        <v>2021</v>
      </c>
      <c r="C656" s="27">
        <v>4</v>
      </c>
      <c r="D656" s="27" t="s">
        <v>14</v>
      </c>
      <c r="E656" s="15" t="s">
        <v>5714</v>
      </c>
      <c r="F656" s="57" t="s">
        <v>43</v>
      </c>
      <c r="G656" s="36" t="s">
        <v>16</v>
      </c>
      <c r="H656" s="58" t="s">
        <v>62</v>
      </c>
      <c r="I656" s="76">
        <v>66000000</v>
      </c>
      <c r="J656" s="29"/>
      <c r="K656" s="29"/>
      <c r="L656" s="70">
        <v>66000000</v>
      </c>
      <c r="M656" s="76">
        <v>66000000</v>
      </c>
      <c r="N656" s="29">
        <v>66000000</v>
      </c>
      <c r="O656" s="71"/>
      <c r="P656" s="75" t="s">
        <v>85</v>
      </c>
      <c r="Q656" s="47" t="s">
        <v>96</v>
      </c>
      <c r="R656" s="68" t="s">
        <v>97</v>
      </c>
      <c r="S656" s="48" t="s">
        <v>24</v>
      </c>
      <c r="T656" s="42"/>
      <c r="U656" s="54"/>
    </row>
    <row r="657" spans="2:21" ht="20.25" customHeight="1" x14ac:dyDescent="0.15">
      <c r="B657" s="25">
        <v>2021</v>
      </c>
      <c r="C657" s="27">
        <v>4</v>
      </c>
      <c r="D657" s="27" t="s">
        <v>5156</v>
      </c>
      <c r="E657" s="15" t="s">
        <v>5170</v>
      </c>
      <c r="F657" s="57" t="s">
        <v>5157</v>
      </c>
      <c r="G657" s="36" t="s">
        <v>5164</v>
      </c>
      <c r="H657" s="58" t="s">
        <v>5151</v>
      </c>
      <c r="I657" s="76">
        <v>65000000</v>
      </c>
      <c r="J657" s="29"/>
      <c r="K657" s="29"/>
      <c r="L657" s="70">
        <f>SUM(I657:K657)</f>
        <v>65000000</v>
      </c>
      <c r="M657" s="76"/>
      <c r="N657" s="29"/>
      <c r="O657" s="71"/>
      <c r="P657" s="75" t="s">
        <v>5152</v>
      </c>
      <c r="Q657" s="47" t="s">
        <v>5168</v>
      </c>
      <c r="R657" s="68" t="s">
        <v>5169</v>
      </c>
      <c r="S657" s="48" t="s">
        <v>5155</v>
      </c>
      <c r="T657" s="42"/>
      <c r="U657" s="54"/>
    </row>
    <row r="658" spans="2:21" ht="20.25" customHeight="1" x14ac:dyDescent="0.15">
      <c r="B658" s="25">
        <v>2021</v>
      </c>
      <c r="C658" s="27">
        <v>4</v>
      </c>
      <c r="D658" s="27" t="s">
        <v>14</v>
      </c>
      <c r="E658" s="15" t="s">
        <v>120</v>
      </c>
      <c r="F658" s="57" t="s">
        <v>43</v>
      </c>
      <c r="G658" s="36" t="s">
        <v>38</v>
      </c>
      <c r="H658" s="58" t="s">
        <v>62</v>
      </c>
      <c r="I658" s="76">
        <v>60000000</v>
      </c>
      <c r="J658" s="29"/>
      <c r="K658" s="29"/>
      <c r="L658" s="70">
        <v>60000000</v>
      </c>
      <c r="M658" s="76">
        <v>60000000</v>
      </c>
      <c r="N658" s="29">
        <v>42000000</v>
      </c>
      <c r="O658" s="71"/>
      <c r="P658" s="75" t="s">
        <v>105</v>
      </c>
      <c r="Q658" s="47" t="s">
        <v>117</v>
      </c>
      <c r="R658" s="68" t="s">
        <v>118</v>
      </c>
      <c r="S658" s="48" t="s">
        <v>24</v>
      </c>
      <c r="T658" s="42"/>
      <c r="U658" s="54"/>
    </row>
    <row r="659" spans="2:21" ht="20.25" customHeight="1" x14ac:dyDescent="0.15">
      <c r="B659" s="25">
        <v>2021</v>
      </c>
      <c r="C659" s="27">
        <v>4</v>
      </c>
      <c r="D659" s="27" t="s">
        <v>15</v>
      </c>
      <c r="E659" s="15" t="s">
        <v>901</v>
      </c>
      <c r="F659" s="57" t="s">
        <v>748</v>
      </c>
      <c r="G659" s="36" t="s">
        <v>37</v>
      </c>
      <c r="H659" s="58" t="s">
        <v>62</v>
      </c>
      <c r="I659" s="76">
        <v>56379000</v>
      </c>
      <c r="J659" s="29"/>
      <c r="K659" s="29"/>
      <c r="L659" s="70">
        <v>56379000</v>
      </c>
      <c r="M659" s="76">
        <v>56379000</v>
      </c>
      <c r="N659" s="29">
        <v>56379000</v>
      </c>
      <c r="O659" s="71"/>
      <c r="P659" s="75" t="s">
        <v>885</v>
      </c>
      <c r="Q659" s="47" t="s">
        <v>895</v>
      </c>
      <c r="R659" s="68" t="s">
        <v>896</v>
      </c>
      <c r="S659" s="48" t="s">
        <v>24</v>
      </c>
      <c r="T659" s="42"/>
      <c r="U659" s="54"/>
    </row>
    <row r="660" spans="2:21" ht="20.25" customHeight="1" x14ac:dyDescent="0.15">
      <c r="B660" s="25">
        <v>2021</v>
      </c>
      <c r="C660" s="27">
        <v>4</v>
      </c>
      <c r="D660" s="27" t="s">
        <v>14</v>
      </c>
      <c r="E660" s="15" t="s">
        <v>98</v>
      </c>
      <c r="F660" s="57" t="s">
        <v>43</v>
      </c>
      <c r="G660" s="36" t="s">
        <v>16</v>
      </c>
      <c r="H660" s="58" t="s">
        <v>62</v>
      </c>
      <c r="I660" s="76">
        <v>44000000</v>
      </c>
      <c r="J660" s="29"/>
      <c r="K660" s="29"/>
      <c r="L660" s="70">
        <v>44000000</v>
      </c>
      <c r="M660" s="76">
        <v>44000000</v>
      </c>
      <c r="N660" s="29">
        <v>44000000</v>
      </c>
      <c r="O660" s="71"/>
      <c r="P660" s="75" t="s">
        <v>85</v>
      </c>
      <c r="Q660" s="47" t="s">
        <v>96</v>
      </c>
      <c r="R660" s="68" t="s">
        <v>97</v>
      </c>
      <c r="S660" s="48" t="s">
        <v>24</v>
      </c>
      <c r="T660" s="42"/>
      <c r="U660" s="54"/>
    </row>
    <row r="661" spans="2:21" ht="20.25" customHeight="1" x14ac:dyDescent="0.15">
      <c r="B661" s="25">
        <v>2021</v>
      </c>
      <c r="C661" s="27">
        <v>4</v>
      </c>
      <c r="D661" s="27" t="s">
        <v>15</v>
      </c>
      <c r="E661" s="15" t="s">
        <v>5148</v>
      </c>
      <c r="F661" s="57" t="s">
        <v>2931</v>
      </c>
      <c r="G661" s="36" t="s">
        <v>16</v>
      </c>
      <c r="H661" s="58" t="s">
        <v>62</v>
      </c>
      <c r="I661" s="76">
        <v>41000000</v>
      </c>
      <c r="J661" s="29"/>
      <c r="K661" s="29"/>
      <c r="L661" s="70">
        <f>SUM(I661:K661)</f>
        <v>41000000</v>
      </c>
      <c r="M661" s="76"/>
      <c r="N661" s="29"/>
      <c r="O661" s="71"/>
      <c r="P661" s="75" t="s">
        <v>5143</v>
      </c>
      <c r="Q661" s="47" t="s">
        <v>5144</v>
      </c>
      <c r="R661" s="68" t="s">
        <v>5145</v>
      </c>
      <c r="S661" s="48" t="s">
        <v>24</v>
      </c>
      <c r="T661" s="42"/>
      <c r="U661" s="54"/>
    </row>
    <row r="662" spans="2:21" ht="20.25" customHeight="1" x14ac:dyDescent="0.15">
      <c r="B662" s="25">
        <v>2021</v>
      </c>
      <c r="C662" s="27">
        <v>4</v>
      </c>
      <c r="D662" s="27" t="s">
        <v>5156</v>
      </c>
      <c r="E662" s="15" t="s">
        <v>5715</v>
      </c>
      <c r="F662" s="57" t="s">
        <v>5157</v>
      </c>
      <c r="G662" s="36" t="s">
        <v>5164</v>
      </c>
      <c r="H662" s="58" t="s">
        <v>5151</v>
      </c>
      <c r="I662" s="76">
        <v>40000000</v>
      </c>
      <c r="J662" s="29"/>
      <c r="K662" s="29"/>
      <c r="L662" s="70">
        <f>SUM(I662:K662)</f>
        <v>40000000</v>
      </c>
      <c r="M662" s="76"/>
      <c r="N662" s="29"/>
      <c r="O662" s="71"/>
      <c r="P662" s="75" t="s">
        <v>5367</v>
      </c>
      <c r="Q662" s="47" t="s">
        <v>5716</v>
      </c>
      <c r="R662" s="68" t="s">
        <v>5717</v>
      </c>
      <c r="S662" s="48" t="s">
        <v>5155</v>
      </c>
      <c r="T662" s="42"/>
      <c r="U662" s="54"/>
    </row>
    <row r="663" spans="2:21" ht="20.25" customHeight="1" x14ac:dyDescent="0.15">
      <c r="B663" s="25">
        <v>2021</v>
      </c>
      <c r="C663" s="27">
        <v>4</v>
      </c>
      <c r="D663" s="27" t="s">
        <v>14</v>
      </c>
      <c r="E663" s="15" t="s">
        <v>1457</v>
      </c>
      <c r="F663" s="57" t="s">
        <v>1415</v>
      </c>
      <c r="G663" s="36" t="s">
        <v>37</v>
      </c>
      <c r="H663" s="58" t="s">
        <v>62</v>
      </c>
      <c r="I663" s="76">
        <v>33000000</v>
      </c>
      <c r="J663" s="29">
        <v>30000000</v>
      </c>
      <c r="K663" s="29"/>
      <c r="L663" s="70">
        <v>63000000</v>
      </c>
      <c r="M663" s="76">
        <v>63000000</v>
      </c>
      <c r="N663" s="29">
        <v>50400000</v>
      </c>
      <c r="O663" s="71"/>
      <c r="P663" s="75" t="s">
        <v>1451</v>
      </c>
      <c r="Q663" s="47" t="s">
        <v>1455</v>
      </c>
      <c r="R663" s="68" t="s">
        <v>1456</v>
      </c>
      <c r="S663" s="48" t="s">
        <v>24</v>
      </c>
      <c r="T663" s="42"/>
      <c r="U663" s="54"/>
    </row>
    <row r="664" spans="2:21" ht="20.25" customHeight="1" x14ac:dyDescent="0.15">
      <c r="B664" s="25">
        <v>2021</v>
      </c>
      <c r="C664" s="27">
        <v>4</v>
      </c>
      <c r="D664" s="27" t="s">
        <v>14</v>
      </c>
      <c r="E664" s="15" t="s">
        <v>121</v>
      </c>
      <c r="F664" s="57" t="s">
        <v>43</v>
      </c>
      <c r="G664" s="36" t="s">
        <v>39</v>
      </c>
      <c r="H664" s="58" t="s">
        <v>62</v>
      </c>
      <c r="I664" s="76">
        <v>30000000</v>
      </c>
      <c r="J664" s="29"/>
      <c r="K664" s="29"/>
      <c r="L664" s="70">
        <v>30000000</v>
      </c>
      <c r="M664" s="76">
        <v>30000000</v>
      </c>
      <c r="N664" s="29">
        <v>21000000</v>
      </c>
      <c r="O664" s="71"/>
      <c r="P664" s="75" t="s">
        <v>105</v>
      </c>
      <c r="Q664" s="47" t="s">
        <v>117</v>
      </c>
      <c r="R664" s="68" t="s">
        <v>118</v>
      </c>
      <c r="S664" s="48" t="s">
        <v>24</v>
      </c>
      <c r="T664" s="42"/>
      <c r="U664" s="54"/>
    </row>
    <row r="665" spans="2:21" ht="20.25" customHeight="1" x14ac:dyDescent="0.15">
      <c r="B665" s="25">
        <v>2021</v>
      </c>
      <c r="C665" s="27">
        <v>4</v>
      </c>
      <c r="D665" s="27" t="s">
        <v>14</v>
      </c>
      <c r="E665" s="15" t="s">
        <v>5718</v>
      </c>
      <c r="F665" s="57" t="s">
        <v>230</v>
      </c>
      <c r="G665" s="36" t="s">
        <v>197</v>
      </c>
      <c r="H665" s="58" t="s">
        <v>64</v>
      </c>
      <c r="I665" s="76">
        <v>30000000</v>
      </c>
      <c r="J665" s="29">
        <v>0</v>
      </c>
      <c r="K665" s="29">
        <v>0</v>
      </c>
      <c r="L665" s="70">
        <v>30000000</v>
      </c>
      <c r="M665" s="76"/>
      <c r="N665" s="29"/>
      <c r="O665" s="71"/>
      <c r="P665" s="75" t="s">
        <v>397</v>
      </c>
      <c r="Q665" s="47" t="s">
        <v>398</v>
      </c>
      <c r="R665" s="68" t="s">
        <v>399</v>
      </c>
      <c r="S665" s="48" t="s">
        <v>24</v>
      </c>
      <c r="T665" s="42"/>
      <c r="U665" s="54"/>
    </row>
    <row r="666" spans="2:21" ht="20.25" customHeight="1" x14ac:dyDescent="0.15">
      <c r="B666" s="25">
        <v>2021</v>
      </c>
      <c r="C666" s="27">
        <v>4</v>
      </c>
      <c r="D666" s="27" t="s">
        <v>14</v>
      </c>
      <c r="E666" s="15" t="s">
        <v>4342</v>
      </c>
      <c r="F666" s="57" t="s">
        <v>800</v>
      </c>
      <c r="G666" s="36" t="s">
        <v>39</v>
      </c>
      <c r="H666" s="58" t="s">
        <v>62</v>
      </c>
      <c r="I666" s="76">
        <v>27115000</v>
      </c>
      <c r="J666" s="29"/>
      <c r="K666" s="29"/>
      <c r="L666" s="70">
        <v>27115000</v>
      </c>
      <c r="M666" s="76">
        <v>13500000</v>
      </c>
      <c r="N666" s="29">
        <v>13500000</v>
      </c>
      <c r="O666" s="71"/>
      <c r="P666" s="75" t="s">
        <v>4329</v>
      </c>
      <c r="Q666" s="47" t="s">
        <v>4338</v>
      </c>
      <c r="R666" s="68" t="s">
        <v>4339</v>
      </c>
      <c r="S666" s="48" t="s">
        <v>24</v>
      </c>
      <c r="T666" s="42"/>
      <c r="U666" s="54"/>
    </row>
    <row r="667" spans="2:21" ht="20.25" customHeight="1" x14ac:dyDescent="0.15">
      <c r="B667" s="25">
        <v>2021</v>
      </c>
      <c r="C667" s="27">
        <v>4</v>
      </c>
      <c r="D667" s="27" t="s">
        <v>15</v>
      </c>
      <c r="E667" s="15" t="s">
        <v>899</v>
      </c>
      <c r="F667" s="57" t="s">
        <v>748</v>
      </c>
      <c r="G667" s="36" t="s">
        <v>38</v>
      </c>
      <c r="H667" s="58" t="s">
        <v>62</v>
      </c>
      <c r="I667" s="76">
        <v>22423000</v>
      </c>
      <c r="J667" s="29"/>
      <c r="K667" s="29"/>
      <c r="L667" s="70">
        <v>22423000</v>
      </c>
      <c r="M667" s="76">
        <v>22423000</v>
      </c>
      <c r="N667" s="29">
        <v>22423000</v>
      </c>
      <c r="O667" s="71"/>
      <c r="P667" s="75" t="s">
        <v>885</v>
      </c>
      <c r="Q667" s="47" t="s">
        <v>895</v>
      </c>
      <c r="R667" s="68" t="s">
        <v>896</v>
      </c>
      <c r="S667" s="48" t="s">
        <v>24</v>
      </c>
      <c r="T667" s="42"/>
      <c r="U667" s="54"/>
    </row>
    <row r="668" spans="2:21" ht="20.25" customHeight="1" x14ac:dyDescent="0.15">
      <c r="B668" s="25">
        <v>2021</v>
      </c>
      <c r="C668" s="27">
        <v>4</v>
      </c>
      <c r="D668" s="27" t="s">
        <v>14</v>
      </c>
      <c r="E668" s="15" t="s">
        <v>312</v>
      </c>
      <c r="F668" s="57" t="s">
        <v>230</v>
      </c>
      <c r="G668" s="36" t="s">
        <v>16</v>
      </c>
      <c r="H668" s="58" t="s">
        <v>64</v>
      </c>
      <c r="I668" s="76">
        <v>22000000</v>
      </c>
      <c r="J668" s="29">
        <v>0</v>
      </c>
      <c r="K668" s="29">
        <v>0</v>
      </c>
      <c r="L668" s="70">
        <v>22000000</v>
      </c>
      <c r="M668" s="76">
        <v>22000000</v>
      </c>
      <c r="N668" s="29">
        <v>0</v>
      </c>
      <c r="O668" s="71"/>
      <c r="P668" s="75" t="s">
        <v>303</v>
      </c>
      <c r="Q668" s="47" t="s">
        <v>304</v>
      </c>
      <c r="R668" s="68" t="s">
        <v>305</v>
      </c>
      <c r="S668" s="48" t="s">
        <v>24</v>
      </c>
      <c r="T668" s="42"/>
      <c r="U668" s="54" t="s">
        <v>5406</v>
      </c>
    </row>
    <row r="669" spans="2:21" ht="20.25" customHeight="1" x14ac:dyDescent="0.15">
      <c r="B669" s="25">
        <v>2021</v>
      </c>
      <c r="C669" s="27">
        <v>4</v>
      </c>
      <c r="D669" s="27" t="s">
        <v>14</v>
      </c>
      <c r="E669" s="15" t="s">
        <v>401</v>
      </c>
      <c r="F669" s="57" t="s">
        <v>230</v>
      </c>
      <c r="G669" s="36" t="s">
        <v>16</v>
      </c>
      <c r="H669" s="58" t="s">
        <v>64</v>
      </c>
      <c r="I669" s="76">
        <v>20000000</v>
      </c>
      <c r="J669" s="29">
        <v>0</v>
      </c>
      <c r="K669" s="29">
        <v>0</v>
      </c>
      <c r="L669" s="70">
        <v>20000000</v>
      </c>
      <c r="M669" s="76"/>
      <c r="N669" s="29"/>
      <c r="O669" s="71"/>
      <c r="P669" s="75" t="s">
        <v>397</v>
      </c>
      <c r="Q669" s="47" t="s">
        <v>398</v>
      </c>
      <c r="R669" s="68" t="s">
        <v>399</v>
      </c>
      <c r="S669" s="48" t="s">
        <v>24</v>
      </c>
      <c r="T669" s="42"/>
      <c r="U669" s="54"/>
    </row>
    <row r="670" spans="2:21" ht="20.25" customHeight="1" x14ac:dyDescent="0.15">
      <c r="B670" s="25">
        <v>2021</v>
      </c>
      <c r="C670" s="27">
        <v>4</v>
      </c>
      <c r="D670" s="27" t="s">
        <v>14</v>
      </c>
      <c r="E670" s="15" t="s">
        <v>402</v>
      </c>
      <c r="F670" s="57" t="s">
        <v>230</v>
      </c>
      <c r="G670" s="36" t="s">
        <v>197</v>
      </c>
      <c r="H670" s="58" t="s">
        <v>64</v>
      </c>
      <c r="I670" s="76">
        <v>20000000</v>
      </c>
      <c r="J670" s="29">
        <v>0</v>
      </c>
      <c r="K670" s="29">
        <v>0</v>
      </c>
      <c r="L670" s="70">
        <v>20000000</v>
      </c>
      <c r="M670" s="76"/>
      <c r="N670" s="29"/>
      <c r="O670" s="71"/>
      <c r="P670" s="75" t="s">
        <v>397</v>
      </c>
      <c r="Q670" s="47" t="s">
        <v>398</v>
      </c>
      <c r="R670" s="68" t="s">
        <v>399</v>
      </c>
      <c r="S670" s="48" t="s">
        <v>24</v>
      </c>
      <c r="T670" s="42"/>
      <c r="U670" s="54"/>
    </row>
    <row r="671" spans="2:21" ht="20.25" customHeight="1" x14ac:dyDescent="0.15">
      <c r="B671" s="25">
        <v>2021</v>
      </c>
      <c r="C671" s="27">
        <v>4</v>
      </c>
      <c r="D671" s="27" t="s">
        <v>14</v>
      </c>
      <c r="E671" s="15" t="s">
        <v>408</v>
      </c>
      <c r="F671" s="57" t="s">
        <v>230</v>
      </c>
      <c r="G671" s="36" t="s">
        <v>197</v>
      </c>
      <c r="H671" s="58" t="s">
        <v>64</v>
      </c>
      <c r="I671" s="76">
        <v>20000000</v>
      </c>
      <c r="J671" s="29"/>
      <c r="K671" s="29"/>
      <c r="L671" s="70">
        <v>20000000</v>
      </c>
      <c r="M671" s="76"/>
      <c r="N671" s="29"/>
      <c r="O671" s="71"/>
      <c r="P671" s="75" t="s">
        <v>397</v>
      </c>
      <c r="Q671" s="47" t="s">
        <v>406</v>
      </c>
      <c r="R671" s="68" t="s">
        <v>407</v>
      </c>
      <c r="S671" s="48" t="s">
        <v>24</v>
      </c>
      <c r="T671" s="42"/>
      <c r="U671" s="54" t="s">
        <v>94</v>
      </c>
    </row>
    <row r="672" spans="2:21" ht="20.25" customHeight="1" x14ac:dyDescent="0.15">
      <c r="B672" s="25">
        <v>2021</v>
      </c>
      <c r="C672" s="27">
        <v>4</v>
      </c>
      <c r="D672" s="27" t="s">
        <v>14</v>
      </c>
      <c r="E672" s="15" t="s">
        <v>5719</v>
      </c>
      <c r="F672" s="57" t="s">
        <v>230</v>
      </c>
      <c r="G672" s="36" t="s">
        <v>16</v>
      </c>
      <c r="H672" s="58" t="s">
        <v>64</v>
      </c>
      <c r="I672" s="76">
        <v>20000000</v>
      </c>
      <c r="J672" s="29"/>
      <c r="K672" s="29"/>
      <c r="L672" s="70">
        <v>20000000</v>
      </c>
      <c r="M672" s="76">
        <v>20000000</v>
      </c>
      <c r="N672" s="29"/>
      <c r="O672" s="71"/>
      <c r="P672" s="75" t="s">
        <v>5650</v>
      </c>
      <c r="Q672" s="47" t="s">
        <v>5720</v>
      </c>
      <c r="R672" s="68" t="s">
        <v>5721</v>
      </c>
      <c r="S672" s="48" t="s">
        <v>24</v>
      </c>
      <c r="T672" s="42"/>
      <c r="U672" s="54" t="s">
        <v>94</v>
      </c>
    </row>
    <row r="673" spans="2:21" ht="20.25" customHeight="1" x14ac:dyDescent="0.15">
      <c r="B673" s="25">
        <v>2021</v>
      </c>
      <c r="C673" s="27">
        <v>4</v>
      </c>
      <c r="D673" s="27" t="s">
        <v>14</v>
      </c>
      <c r="E673" s="15" t="s">
        <v>261</v>
      </c>
      <c r="F673" s="57" t="s">
        <v>230</v>
      </c>
      <c r="G673" s="36" t="s">
        <v>16</v>
      </c>
      <c r="H673" s="58" t="s">
        <v>64</v>
      </c>
      <c r="I673" s="76">
        <v>20000000</v>
      </c>
      <c r="J673" s="29"/>
      <c r="K673" s="29"/>
      <c r="L673" s="70">
        <v>20000000</v>
      </c>
      <c r="M673" s="76">
        <v>20000000</v>
      </c>
      <c r="N673" s="29"/>
      <c r="O673" s="71"/>
      <c r="P673" s="75" t="s">
        <v>244</v>
      </c>
      <c r="Q673" s="47" t="s">
        <v>255</v>
      </c>
      <c r="R673" s="68" t="s">
        <v>256</v>
      </c>
      <c r="S673" s="48" t="s">
        <v>24</v>
      </c>
      <c r="T673" s="42"/>
      <c r="U673" s="54" t="s">
        <v>94</v>
      </c>
    </row>
    <row r="674" spans="2:21" ht="20.25" customHeight="1" x14ac:dyDescent="0.15">
      <c r="B674" s="25">
        <v>2021</v>
      </c>
      <c r="C674" s="27">
        <v>4</v>
      </c>
      <c r="D674" s="27" t="s">
        <v>14</v>
      </c>
      <c r="E674" s="15" t="s">
        <v>320</v>
      </c>
      <c r="F674" s="57" t="s">
        <v>230</v>
      </c>
      <c r="G674" s="36" t="s">
        <v>16</v>
      </c>
      <c r="H674" s="58" t="s">
        <v>64</v>
      </c>
      <c r="I674" s="76">
        <v>20000000</v>
      </c>
      <c r="J674" s="29">
        <v>0</v>
      </c>
      <c r="K674" s="29">
        <v>0</v>
      </c>
      <c r="L674" s="70">
        <v>20000000</v>
      </c>
      <c r="M674" s="76">
        <v>20000000</v>
      </c>
      <c r="N674" s="29">
        <v>0</v>
      </c>
      <c r="O674" s="71"/>
      <c r="P674" s="75" t="s">
        <v>317</v>
      </c>
      <c r="Q674" s="47" t="s">
        <v>318</v>
      </c>
      <c r="R674" s="68" t="s">
        <v>319</v>
      </c>
      <c r="S674" s="48" t="s">
        <v>24</v>
      </c>
      <c r="T674" s="42"/>
      <c r="U674" s="54" t="s">
        <v>94</v>
      </c>
    </row>
    <row r="675" spans="2:21" ht="20.25" customHeight="1" x14ac:dyDescent="0.15">
      <c r="B675" s="25">
        <v>2021</v>
      </c>
      <c r="C675" s="27">
        <v>4</v>
      </c>
      <c r="D675" s="27" t="s">
        <v>14</v>
      </c>
      <c r="E675" s="15" t="s">
        <v>5722</v>
      </c>
      <c r="F675" s="57" t="s">
        <v>1608</v>
      </c>
      <c r="G675" s="36" t="s">
        <v>84</v>
      </c>
      <c r="H675" s="58" t="s">
        <v>64</v>
      </c>
      <c r="I675" s="76">
        <v>20000000</v>
      </c>
      <c r="J675" s="29"/>
      <c r="K675" s="29"/>
      <c r="L675" s="70">
        <v>20000000</v>
      </c>
      <c r="M675" s="76"/>
      <c r="N675" s="29"/>
      <c r="O675" s="71"/>
      <c r="P675" s="75" t="s">
        <v>1609</v>
      </c>
      <c r="Q675" s="47" t="s">
        <v>1612</v>
      </c>
      <c r="R675" s="68" t="s">
        <v>1613</v>
      </c>
      <c r="S675" s="48" t="s">
        <v>751</v>
      </c>
      <c r="T675" s="42"/>
      <c r="U675" s="54"/>
    </row>
    <row r="676" spans="2:21" ht="20.25" customHeight="1" x14ac:dyDescent="0.15">
      <c r="B676" s="25">
        <v>2021</v>
      </c>
      <c r="C676" s="27">
        <v>4</v>
      </c>
      <c r="D676" s="27" t="s">
        <v>15</v>
      </c>
      <c r="E676" s="15" t="s">
        <v>898</v>
      </c>
      <c r="F676" s="57" t="s">
        <v>748</v>
      </c>
      <c r="G676" s="36" t="s">
        <v>37</v>
      </c>
      <c r="H676" s="58" t="s">
        <v>64</v>
      </c>
      <c r="I676" s="76">
        <v>14897000</v>
      </c>
      <c r="J676" s="29"/>
      <c r="K676" s="29"/>
      <c r="L676" s="70">
        <v>14897000</v>
      </c>
      <c r="M676" s="76">
        <v>14897000</v>
      </c>
      <c r="N676" s="29">
        <v>14897000</v>
      </c>
      <c r="O676" s="71"/>
      <c r="P676" s="75" t="s">
        <v>885</v>
      </c>
      <c r="Q676" s="47" t="s">
        <v>895</v>
      </c>
      <c r="R676" s="68" t="s">
        <v>896</v>
      </c>
      <c r="S676" s="48" t="s">
        <v>24</v>
      </c>
      <c r="T676" s="42"/>
      <c r="U676" s="54"/>
    </row>
    <row r="677" spans="2:21" ht="20.25" customHeight="1" x14ac:dyDescent="0.15">
      <c r="B677" s="25">
        <v>2021</v>
      </c>
      <c r="C677" s="27">
        <v>4</v>
      </c>
      <c r="D677" s="27" t="s">
        <v>14</v>
      </c>
      <c r="E677" s="15" t="s">
        <v>323</v>
      </c>
      <c r="F677" s="57" t="s">
        <v>230</v>
      </c>
      <c r="G677" s="36" t="s">
        <v>38</v>
      </c>
      <c r="H677" s="58" t="s">
        <v>64</v>
      </c>
      <c r="I677" s="76">
        <v>14000000</v>
      </c>
      <c r="J677" s="29">
        <v>0</v>
      </c>
      <c r="K677" s="29">
        <v>0</v>
      </c>
      <c r="L677" s="70">
        <v>14000000</v>
      </c>
      <c r="M677" s="76">
        <v>14000000</v>
      </c>
      <c r="N677" s="29">
        <v>0</v>
      </c>
      <c r="O677" s="71"/>
      <c r="P677" s="75" t="s">
        <v>317</v>
      </c>
      <c r="Q677" s="47" t="s">
        <v>324</v>
      </c>
      <c r="R677" s="68" t="s">
        <v>325</v>
      </c>
      <c r="S677" s="48" t="s">
        <v>24</v>
      </c>
      <c r="T677" s="42"/>
      <c r="U677" s="54" t="s">
        <v>5406</v>
      </c>
    </row>
    <row r="678" spans="2:21" ht="20.25" customHeight="1" x14ac:dyDescent="0.15">
      <c r="B678" s="25">
        <v>2021</v>
      </c>
      <c r="C678" s="27">
        <v>5</v>
      </c>
      <c r="D678" s="27" t="s">
        <v>15</v>
      </c>
      <c r="E678" s="15" t="s">
        <v>5723</v>
      </c>
      <c r="F678" s="57" t="s">
        <v>800</v>
      </c>
      <c r="G678" s="36" t="s">
        <v>112</v>
      </c>
      <c r="H678" s="58" t="s">
        <v>62</v>
      </c>
      <c r="I678" s="76">
        <v>8483409000</v>
      </c>
      <c r="J678" s="29">
        <v>2733533000</v>
      </c>
      <c r="K678" s="29">
        <v>0</v>
      </c>
      <c r="L678" s="70">
        <v>11216942000</v>
      </c>
      <c r="M678" s="76">
        <v>3365000000</v>
      </c>
      <c r="N678" s="29">
        <v>4241704500</v>
      </c>
      <c r="O678" s="71"/>
      <c r="P678" s="75" t="s">
        <v>5724</v>
      </c>
      <c r="Q678" s="47" t="s">
        <v>5725</v>
      </c>
      <c r="R678" s="68" t="s">
        <v>5726</v>
      </c>
      <c r="S678" s="48" t="s">
        <v>41</v>
      </c>
      <c r="T678" s="42"/>
      <c r="U678" s="54"/>
    </row>
    <row r="679" spans="2:21" ht="20.25" customHeight="1" x14ac:dyDescent="0.15">
      <c r="B679" s="25">
        <v>2021</v>
      </c>
      <c r="C679" s="27">
        <v>5</v>
      </c>
      <c r="D679" s="27" t="s">
        <v>15</v>
      </c>
      <c r="E679" s="15" t="s">
        <v>3013</v>
      </c>
      <c r="F679" s="57" t="s">
        <v>2931</v>
      </c>
      <c r="G679" s="36" t="s">
        <v>16</v>
      </c>
      <c r="H679" s="58" t="s">
        <v>63</v>
      </c>
      <c r="I679" s="76">
        <v>7792000000</v>
      </c>
      <c r="J679" s="29">
        <v>936000000</v>
      </c>
      <c r="K679" s="29">
        <v>100000000</v>
      </c>
      <c r="L679" s="70">
        <v>8828000000</v>
      </c>
      <c r="M679" s="76">
        <v>4000000000</v>
      </c>
      <c r="N679" s="29">
        <v>5776400000</v>
      </c>
      <c r="O679" s="71"/>
      <c r="P679" s="75" t="s">
        <v>3010</v>
      </c>
      <c r="Q679" s="47" t="s">
        <v>3011</v>
      </c>
      <c r="R679" s="68" t="s">
        <v>3012</v>
      </c>
      <c r="S679" s="48" t="s">
        <v>24</v>
      </c>
      <c r="T679" s="42"/>
      <c r="U679" s="54"/>
    </row>
    <row r="680" spans="2:21" ht="20.25" customHeight="1" x14ac:dyDescent="0.15">
      <c r="B680" s="25">
        <v>2021</v>
      </c>
      <c r="C680" s="27">
        <v>5</v>
      </c>
      <c r="D680" s="27" t="s">
        <v>14</v>
      </c>
      <c r="E680" s="15" t="s">
        <v>3820</v>
      </c>
      <c r="F680" s="57" t="s">
        <v>3757</v>
      </c>
      <c r="G680" s="36" t="s">
        <v>112</v>
      </c>
      <c r="H680" s="58" t="s">
        <v>63</v>
      </c>
      <c r="I680" s="76">
        <v>4298000000</v>
      </c>
      <c r="J680" s="29">
        <v>1074500000</v>
      </c>
      <c r="K680" s="29"/>
      <c r="L680" s="70">
        <v>5372500000</v>
      </c>
      <c r="M680" s="76">
        <v>1700000000</v>
      </c>
      <c r="N680" s="29">
        <v>5372500000</v>
      </c>
      <c r="O680" s="71"/>
      <c r="P680" s="75" t="s">
        <v>3807</v>
      </c>
      <c r="Q680" s="47" t="s">
        <v>3821</v>
      </c>
      <c r="R680" s="68" t="s">
        <v>3822</v>
      </c>
      <c r="S680" s="48" t="s">
        <v>24</v>
      </c>
      <c r="T680" s="42"/>
      <c r="U680" s="54"/>
    </row>
    <row r="681" spans="2:21" ht="20.25" customHeight="1" x14ac:dyDescent="0.15">
      <c r="B681" s="25">
        <v>2021</v>
      </c>
      <c r="C681" s="27">
        <v>5</v>
      </c>
      <c r="D681" s="27" t="s">
        <v>14</v>
      </c>
      <c r="E681" s="15" t="s">
        <v>4365</v>
      </c>
      <c r="F681" s="57" t="s">
        <v>800</v>
      </c>
      <c r="G681" s="36" t="s">
        <v>16</v>
      </c>
      <c r="H681" s="58" t="s">
        <v>62</v>
      </c>
      <c r="I681" s="76">
        <v>4025355000</v>
      </c>
      <c r="J681" s="29">
        <v>90298000</v>
      </c>
      <c r="K681" s="29">
        <v>3505000</v>
      </c>
      <c r="L681" s="70">
        <v>4119158000</v>
      </c>
      <c r="M681" s="76">
        <v>3168191000</v>
      </c>
      <c r="N681" s="29">
        <v>3168191000</v>
      </c>
      <c r="O681" s="71" t="s">
        <v>4349</v>
      </c>
      <c r="P681" s="75" t="s">
        <v>4349</v>
      </c>
      <c r="Q681" s="47" t="s">
        <v>4363</v>
      </c>
      <c r="R681" s="68" t="s">
        <v>4364</v>
      </c>
      <c r="S681" s="48" t="s">
        <v>24</v>
      </c>
      <c r="T681" s="42"/>
      <c r="U681" s="54"/>
    </row>
    <row r="682" spans="2:21" ht="20.25" customHeight="1" x14ac:dyDescent="0.15">
      <c r="B682" s="25">
        <v>2021</v>
      </c>
      <c r="C682" s="27">
        <v>5</v>
      </c>
      <c r="D682" s="27" t="s">
        <v>15</v>
      </c>
      <c r="E682" s="15" t="s">
        <v>3016</v>
      </c>
      <c r="F682" s="57" t="s">
        <v>2931</v>
      </c>
      <c r="G682" s="36" t="s">
        <v>17</v>
      </c>
      <c r="H682" s="58" t="s">
        <v>63</v>
      </c>
      <c r="I682" s="76">
        <v>4000000000</v>
      </c>
      <c r="J682" s="29">
        <v>2000000000</v>
      </c>
      <c r="K682" s="29"/>
      <c r="L682" s="70">
        <v>6000000000</v>
      </c>
      <c r="M682" s="76">
        <v>2000000000</v>
      </c>
      <c r="N682" s="29">
        <v>2032300000</v>
      </c>
      <c r="O682" s="71"/>
      <c r="P682" s="75" t="s">
        <v>3010</v>
      </c>
      <c r="Q682" s="47" t="s">
        <v>3017</v>
      </c>
      <c r="R682" s="68" t="s">
        <v>3018</v>
      </c>
      <c r="S682" s="48" t="s">
        <v>24</v>
      </c>
      <c r="T682" s="42"/>
      <c r="U682" s="54"/>
    </row>
    <row r="683" spans="2:21" ht="20.25" customHeight="1" x14ac:dyDescent="0.15">
      <c r="B683" s="25">
        <v>2021</v>
      </c>
      <c r="C683" s="27">
        <v>5</v>
      </c>
      <c r="D683" s="27" t="s">
        <v>15</v>
      </c>
      <c r="E683" s="15" t="s">
        <v>5727</v>
      </c>
      <c r="F683" s="57" t="s">
        <v>2931</v>
      </c>
      <c r="G683" s="36" t="s">
        <v>17</v>
      </c>
      <c r="H683" s="58" t="s">
        <v>63</v>
      </c>
      <c r="I683" s="76">
        <v>2600000000</v>
      </c>
      <c r="J683" s="29">
        <v>1000000000</v>
      </c>
      <c r="K683" s="29"/>
      <c r="L683" s="70">
        <v>3600000000</v>
      </c>
      <c r="M683" s="76">
        <v>3600000000</v>
      </c>
      <c r="N683" s="29">
        <v>1714400000</v>
      </c>
      <c r="O683" s="71"/>
      <c r="P683" s="75" t="s">
        <v>5728</v>
      </c>
      <c r="Q683" s="47" t="s">
        <v>5729</v>
      </c>
      <c r="R683" s="68" t="s">
        <v>5730</v>
      </c>
      <c r="S683" s="48" t="s">
        <v>24</v>
      </c>
      <c r="T683" s="42"/>
      <c r="U683" s="54"/>
    </row>
    <row r="684" spans="2:21" ht="20.25" customHeight="1" x14ac:dyDescent="0.15">
      <c r="B684" s="25">
        <v>2021</v>
      </c>
      <c r="C684" s="27">
        <v>5</v>
      </c>
      <c r="D684" s="27" t="s">
        <v>14</v>
      </c>
      <c r="E684" s="15" t="s">
        <v>4357</v>
      </c>
      <c r="F684" s="57" t="s">
        <v>800</v>
      </c>
      <c r="G684" s="36" t="s">
        <v>112</v>
      </c>
      <c r="H684" s="58" t="s">
        <v>63</v>
      </c>
      <c r="I684" s="76">
        <v>2442000000</v>
      </c>
      <c r="J684" s="29">
        <v>500000000</v>
      </c>
      <c r="K684" s="29"/>
      <c r="L684" s="70">
        <v>2942000000</v>
      </c>
      <c r="M684" s="76">
        <v>1400000000</v>
      </c>
      <c r="N684" s="29">
        <v>979999999.99999988</v>
      </c>
      <c r="O684" s="71"/>
      <c r="P684" s="75" t="s">
        <v>4349</v>
      </c>
      <c r="Q684" s="47" t="s">
        <v>4358</v>
      </c>
      <c r="R684" s="68" t="s">
        <v>4359</v>
      </c>
      <c r="S684" s="48" t="s">
        <v>24</v>
      </c>
      <c r="T684" s="42"/>
      <c r="U684" s="54"/>
    </row>
    <row r="685" spans="2:21" ht="20.25" customHeight="1" x14ac:dyDescent="0.15">
      <c r="B685" s="25">
        <v>2021</v>
      </c>
      <c r="C685" s="27">
        <v>5</v>
      </c>
      <c r="D685" s="27" t="s">
        <v>15</v>
      </c>
      <c r="E685" s="15" t="s">
        <v>2362</v>
      </c>
      <c r="F685" s="57" t="s">
        <v>2182</v>
      </c>
      <c r="G685" s="36" t="s">
        <v>17</v>
      </c>
      <c r="H685" s="58" t="s">
        <v>62</v>
      </c>
      <c r="I685" s="76">
        <v>2000000000</v>
      </c>
      <c r="J685" s="29">
        <v>500000000</v>
      </c>
      <c r="K685" s="29">
        <v>0</v>
      </c>
      <c r="L685" s="70">
        <v>2500000000</v>
      </c>
      <c r="M685" s="76">
        <v>2000000000</v>
      </c>
      <c r="N685" s="29">
        <v>2500000000</v>
      </c>
      <c r="O685" s="71"/>
      <c r="P685" s="75" t="s">
        <v>2359</v>
      </c>
      <c r="Q685" s="47" t="s">
        <v>2360</v>
      </c>
      <c r="R685" s="68" t="s">
        <v>2361</v>
      </c>
      <c r="S685" s="48" t="s">
        <v>24</v>
      </c>
      <c r="T685" s="42"/>
      <c r="U685" s="54"/>
    </row>
    <row r="686" spans="2:21" ht="20.25" customHeight="1" x14ac:dyDescent="0.15">
      <c r="B686" s="25">
        <v>2021</v>
      </c>
      <c r="C686" s="27">
        <v>5</v>
      </c>
      <c r="D686" s="27" t="s">
        <v>14</v>
      </c>
      <c r="E686" s="15" t="s">
        <v>5731</v>
      </c>
      <c r="F686" s="57" t="s">
        <v>748</v>
      </c>
      <c r="G686" s="36" t="s">
        <v>112</v>
      </c>
      <c r="H686" s="58" t="s">
        <v>62</v>
      </c>
      <c r="I686" s="76">
        <v>1700000000</v>
      </c>
      <c r="J686" s="29">
        <v>790000000</v>
      </c>
      <c r="K686" s="29"/>
      <c r="L686" s="70">
        <v>2490000000</v>
      </c>
      <c r="M686" s="76">
        <v>1700000000</v>
      </c>
      <c r="N686" s="29">
        <v>1700000000</v>
      </c>
      <c r="O686" s="71"/>
      <c r="P686" s="75" t="s">
        <v>811</v>
      </c>
      <c r="Q686" s="47" t="s">
        <v>815</v>
      </c>
      <c r="R686" s="68" t="s">
        <v>816</v>
      </c>
      <c r="S686" s="48" t="s">
        <v>24</v>
      </c>
      <c r="T686" s="42"/>
      <c r="U686" s="54"/>
    </row>
    <row r="687" spans="2:21" ht="20.25" customHeight="1" x14ac:dyDescent="0.15">
      <c r="B687" s="25">
        <v>2021</v>
      </c>
      <c r="C687" s="27">
        <v>5</v>
      </c>
      <c r="D687" s="27" t="s">
        <v>14</v>
      </c>
      <c r="E687" s="15" t="s">
        <v>829</v>
      </c>
      <c r="F687" s="57" t="s">
        <v>748</v>
      </c>
      <c r="G687" s="36" t="s">
        <v>112</v>
      </c>
      <c r="H687" s="58" t="s">
        <v>62</v>
      </c>
      <c r="I687" s="76">
        <v>1700000000</v>
      </c>
      <c r="J687" s="29">
        <v>150000000</v>
      </c>
      <c r="K687" s="29"/>
      <c r="L687" s="70">
        <v>1850000000</v>
      </c>
      <c r="M687" s="76">
        <v>1700000000</v>
      </c>
      <c r="N687" s="29">
        <v>1700000000</v>
      </c>
      <c r="O687" s="71"/>
      <c r="P687" s="75" t="s">
        <v>811</v>
      </c>
      <c r="Q687" s="47" t="s">
        <v>815</v>
      </c>
      <c r="R687" s="68" t="s">
        <v>816</v>
      </c>
      <c r="S687" s="48" t="s">
        <v>24</v>
      </c>
      <c r="T687" s="42"/>
      <c r="U687" s="54"/>
    </row>
    <row r="688" spans="2:21" ht="20.25" customHeight="1" x14ac:dyDescent="0.15">
      <c r="B688" s="25">
        <v>2021</v>
      </c>
      <c r="C688" s="27">
        <v>5</v>
      </c>
      <c r="D688" s="27" t="s">
        <v>14</v>
      </c>
      <c r="E688" s="15" t="s">
        <v>4282</v>
      </c>
      <c r="F688" s="57" t="s">
        <v>800</v>
      </c>
      <c r="G688" s="36" t="s">
        <v>37</v>
      </c>
      <c r="H688" s="58" t="s">
        <v>62</v>
      </c>
      <c r="I688" s="76">
        <v>1537195000</v>
      </c>
      <c r="J688" s="29">
        <v>470685000</v>
      </c>
      <c r="K688" s="29">
        <v>0</v>
      </c>
      <c r="L688" s="70">
        <v>2007880000</v>
      </c>
      <c r="M688" s="76">
        <v>602000000</v>
      </c>
      <c r="N688" s="29">
        <v>768597500</v>
      </c>
      <c r="O688" s="71"/>
      <c r="P688" s="75" t="s">
        <v>4277</v>
      </c>
      <c r="Q688" s="47" t="s">
        <v>4278</v>
      </c>
      <c r="R688" s="68" t="s">
        <v>4283</v>
      </c>
      <c r="S688" s="48" t="s">
        <v>41</v>
      </c>
      <c r="T688" s="42"/>
      <c r="U688" s="54"/>
    </row>
    <row r="689" spans="2:21" ht="20.25" customHeight="1" x14ac:dyDescent="0.15">
      <c r="B689" s="25">
        <v>2021</v>
      </c>
      <c r="C689" s="27">
        <v>5</v>
      </c>
      <c r="D689" s="27" t="s">
        <v>14</v>
      </c>
      <c r="E689" s="15" t="s">
        <v>4280</v>
      </c>
      <c r="F689" s="57" t="s">
        <v>800</v>
      </c>
      <c r="G689" s="36" t="s">
        <v>197</v>
      </c>
      <c r="H689" s="58" t="s">
        <v>62</v>
      </c>
      <c r="I689" s="76">
        <v>1447050000</v>
      </c>
      <c r="J689" s="29">
        <v>152860000</v>
      </c>
      <c r="K689" s="29">
        <v>0</v>
      </c>
      <c r="L689" s="70">
        <v>1599910000</v>
      </c>
      <c r="M689" s="76">
        <v>320000000</v>
      </c>
      <c r="N689" s="29">
        <v>723525000</v>
      </c>
      <c r="O689" s="71"/>
      <c r="P689" s="75" t="s">
        <v>4277</v>
      </c>
      <c r="Q689" s="47" t="s">
        <v>4278</v>
      </c>
      <c r="R689" s="68" t="s">
        <v>4281</v>
      </c>
      <c r="S689" s="48" t="s">
        <v>41</v>
      </c>
      <c r="T689" s="42"/>
      <c r="U689" s="54"/>
    </row>
    <row r="690" spans="2:21" ht="20.25" customHeight="1" x14ac:dyDescent="0.15">
      <c r="B690" s="25">
        <v>2021</v>
      </c>
      <c r="C690" s="27">
        <v>5</v>
      </c>
      <c r="D690" s="27" t="s">
        <v>15</v>
      </c>
      <c r="E690" s="15" t="s">
        <v>5732</v>
      </c>
      <c r="F690" s="57" t="s">
        <v>2182</v>
      </c>
      <c r="G690" s="36" t="s">
        <v>17</v>
      </c>
      <c r="H690" s="58" t="s">
        <v>62</v>
      </c>
      <c r="I690" s="76">
        <v>1200000000</v>
      </c>
      <c r="J690" s="29">
        <v>300000000</v>
      </c>
      <c r="K690" s="29">
        <v>0</v>
      </c>
      <c r="L690" s="70">
        <v>1500000000</v>
      </c>
      <c r="M690" s="76">
        <v>1200000000</v>
      </c>
      <c r="N690" s="29">
        <v>1500000000</v>
      </c>
      <c r="O690" s="71"/>
      <c r="P690" s="75" t="s">
        <v>5383</v>
      </c>
      <c r="Q690" s="47" t="s">
        <v>5733</v>
      </c>
      <c r="R690" s="68" t="s">
        <v>5734</v>
      </c>
      <c r="S690" s="48" t="s">
        <v>24</v>
      </c>
      <c r="T690" s="42"/>
      <c r="U690" s="54"/>
    </row>
    <row r="691" spans="2:21" ht="20.25" customHeight="1" x14ac:dyDescent="0.15">
      <c r="B691" s="25">
        <v>2021</v>
      </c>
      <c r="C691" s="27">
        <v>5</v>
      </c>
      <c r="D691" s="27" t="s">
        <v>14</v>
      </c>
      <c r="E691" s="15" t="s">
        <v>4366</v>
      </c>
      <c r="F691" s="57" t="s">
        <v>800</v>
      </c>
      <c r="G691" s="36" t="s">
        <v>16</v>
      </c>
      <c r="H691" s="58" t="s">
        <v>62</v>
      </c>
      <c r="I691" s="76">
        <v>955130000</v>
      </c>
      <c r="J691" s="29">
        <v>251404000</v>
      </c>
      <c r="K691" s="29">
        <v>38346000</v>
      </c>
      <c r="L691" s="70">
        <v>1244880000</v>
      </c>
      <c r="M691" s="76">
        <v>1244880000</v>
      </c>
      <c r="N691" s="29">
        <v>1244880000</v>
      </c>
      <c r="O691" s="71" t="s">
        <v>4349</v>
      </c>
      <c r="P691" s="75" t="s">
        <v>4349</v>
      </c>
      <c r="Q691" s="47" t="s">
        <v>4363</v>
      </c>
      <c r="R691" s="68" t="s">
        <v>4364</v>
      </c>
      <c r="S691" s="48" t="s">
        <v>24</v>
      </c>
      <c r="T691" s="42"/>
      <c r="U691" s="54"/>
    </row>
    <row r="692" spans="2:21" ht="20.25" customHeight="1" x14ac:dyDescent="0.15">
      <c r="B692" s="25">
        <v>2021</v>
      </c>
      <c r="C692" s="27">
        <v>5</v>
      </c>
      <c r="D692" s="27" t="s">
        <v>14</v>
      </c>
      <c r="E692" s="15" t="s">
        <v>1570</v>
      </c>
      <c r="F692" s="57" t="s">
        <v>1415</v>
      </c>
      <c r="G692" s="36" t="s">
        <v>17</v>
      </c>
      <c r="H692" s="58" t="s">
        <v>63</v>
      </c>
      <c r="I692" s="76">
        <v>850000000</v>
      </c>
      <c r="J692" s="29"/>
      <c r="K692" s="29"/>
      <c r="L692" s="70">
        <v>850000000</v>
      </c>
      <c r="M692" s="76">
        <v>850000000</v>
      </c>
      <c r="N692" s="29">
        <v>595000000</v>
      </c>
      <c r="O692" s="71"/>
      <c r="P692" s="75" t="s">
        <v>1571</v>
      </c>
      <c r="Q692" s="47" t="s">
        <v>1572</v>
      </c>
      <c r="R692" s="68" t="s">
        <v>1573</v>
      </c>
      <c r="S692" s="48" t="s">
        <v>24</v>
      </c>
      <c r="T692" s="42"/>
      <c r="U692" s="54"/>
    </row>
    <row r="693" spans="2:21" ht="20.25" customHeight="1" x14ac:dyDescent="0.15">
      <c r="B693" s="25">
        <v>2021</v>
      </c>
      <c r="C693" s="27">
        <v>5</v>
      </c>
      <c r="D693" s="27" t="s">
        <v>14</v>
      </c>
      <c r="E693" s="15" t="s">
        <v>2975</v>
      </c>
      <c r="F693" s="57" t="s">
        <v>2931</v>
      </c>
      <c r="G693" s="36" t="s">
        <v>16</v>
      </c>
      <c r="H693" s="58" t="s">
        <v>63</v>
      </c>
      <c r="I693" s="76">
        <v>829776000</v>
      </c>
      <c r="J693" s="29">
        <v>400000000</v>
      </c>
      <c r="K693" s="29">
        <v>0</v>
      </c>
      <c r="L693" s="70">
        <v>1229776000</v>
      </c>
      <c r="M693" s="76">
        <v>1229776000</v>
      </c>
      <c r="N693" s="29">
        <v>860843200</v>
      </c>
      <c r="O693" s="71"/>
      <c r="P693" s="75" t="s">
        <v>2970</v>
      </c>
      <c r="Q693" s="47" t="s">
        <v>1032</v>
      </c>
      <c r="R693" s="68" t="s">
        <v>2974</v>
      </c>
      <c r="S693" s="48" t="s">
        <v>24</v>
      </c>
      <c r="T693" s="42"/>
      <c r="U693" s="54"/>
    </row>
    <row r="694" spans="2:21" ht="20.25" customHeight="1" x14ac:dyDescent="0.15">
      <c r="B694" s="25">
        <v>2021</v>
      </c>
      <c r="C694" s="27">
        <v>5</v>
      </c>
      <c r="D694" s="27" t="s">
        <v>14</v>
      </c>
      <c r="E694" s="15" t="s">
        <v>264</v>
      </c>
      <c r="F694" s="57" t="s">
        <v>230</v>
      </c>
      <c r="G694" s="36" t="s">
        <v>112</v>
      </c>
      <c r="H694" s="58" t="s">
        <v>63</v>
      </c>
      <c r="I694" s="76">
        <v>800000000</v>
      </c>
      <c r="J694" s="29">
        <v>250000000</v>
      </c>
      <c r="K694" s="29"/>
      <c r="L694" s="70">
        <v>1050000000</v>
      </c>
      <c r="M694" s="76">
        <v>500000000</v>
      </c>
      <c r="N694" s="29">
        <v>500000000</v>
      </c>
      <c r="O694" s="71"/>
      <c r="P694" s="75" t="s">
        <v>235</v>
      </c>
      <c r="Q694" s="47" t="s">
        <v>236</v>
      </c>
      <c r="R694" s="68" t="s">
        <v>237</v>
      </c>
      <c r="S694" s="48" t="s">
        <v>24</v>
      </c>
      <c r="T694" s="42"/>
      <c r="U694" s="54"/>
    </row>
    <row r="695" spans="2:21" ht="20.25" customHeight="1" x14ac:dyDescent="0.15">
      <c r="B695" s="25">
        <v>2021</v>
      </c>
      <c r="C695" s="27">
        <v>5</v>
      </c>
      <c r="D695" s="27" t="s">
        <v>14</v>
      </c>
      <c r="E695" s="15" t="s">
        <v>5735</v>
      </c>
      <c r="F695" s="57" t="s">
        <v>748</v>
      </c>
      <c r="G695" s="36" t="s">
        <v>112</v>
      </c>
      <c r="H695" s="58" t="s">
        <v>63</v>
      </c>
      <c r="I695" s="76">
        <v>700000000</v>
      </c>
      <c r="J695" s="29">
        <v>300000000</v>
      </c>
      <c r="K695" s="29"/>
      <c r="L695" s="70">
        <v>1000000000</v>
      </c>
      <c r="M695" s="76">
        <v>1000000000</v>
      </c>
      <c r="N695" s="29">
        <v>7002396000</v>
      </c>
      <c r="O695" s="71"/>
      <c r="P695" s="75" t="s">
        <v>5736</v>
      </c>
      <c r="Q695" s="47" t="s">
        <v>5737</v>
      </c>
      <c r="R695" s="68" t="s">
        <v>5738</v>
      </c>
      <c r="S695" s="48" t="s">
        <v>24</v>
      </c>
      <c r="T695" s="42"/>
      <c r="U695" s="54"/>
    </row>
    <row r="696" spans="2:21" ht="20.25" customHeight="1" x14ac:dyDescent="0.15">
      <c r="B696" s="25">
        <v>2021</v>
      </c>
      <c r="C696" s="27">
        <v>5</v>
      </c>
      <c r="D696" s="27" t="s">
        <v>14</v>
      </c>
      <c r="E696" s="15" t="s">
        <v>4284</v>
      </c>
      <c r="F696" s="57" t="s">
        <v>800</v>
      </c>
      <c r="G696" s="36" t="s">
        <v>38</v>
      </c>
      <c r="H696" s="58" t="s">
        <v>62</v>
      </c>
      <c r="I696" s="76">
        <v>698874000</v>
      </c>
      <c r="J696" s="29">
        <v>89725000</v>
      </c>
      <c r="K696" s="29">
        <v>0</v>
      </c>
      <c r="L696" s="70">
        <v>788599000</v>
      </c>
      <c r="M696" s="76">
        <v>237000000</v>
      </c>
      <c r="N696" s="29">
        <v>349437000</v>
      </c>
      <c r="O696" s="71"/>
      <c r="P696" s="75" t="s">
        <v>4277</v>
      </c>
      <c r="Q696" s="47" t="s">
        <v>4278</v>
      </c>
      <c r="R696" s="68" t="s">
        <v>4285</v>
      </c>
      <c r="S696" s="48" t="s">
        <v>24</v>
      </c>
      <c r="T696" s="42"/>
      <c r="U696" s="54"/>
    </row>
    <row r="697" spans="2:21" ht="20.25" customHeight="1" x14ac:dyDescent="0.15">
      <c r="B697" s="25">
        <v>2021</v>
      </c>
      <c r="C697" s="27">
        <v>5</v>
      </c>
      <c r="D697" s="27" t="s">
        <v>752</v>
      </c>
      <c r="E697" s="15" t="s">
        <v>1560</v>
      </c>
      <c r="F697" s="57" t="s">
        <v>1415</v>
      </c>
      <c r="G697" s="36" t="s">
        <v>16</v>
      </c>
      <c r="H697" s="58" t="s">
        <v>62</v>
      </c>
      <c r="I697" s="76">
        <v>600000000</v>
      </c>
      <c r="J697" s="29"/>
      <c r="K697" s="29"/>
      <c r="L697" s="70">
        <v>600000000</v>
      </c>
      <c r="M697" s="76"/>
      <c r="N697" s="29"/>
      <c r="O697" s="71"/>
      <c r="P697" s="75" t="s">
        <v>1556</v>
      </c>
      <c r="Q697" s="47" t="s">
        <v>1557</v>
      </c>
      <c r="R697" s="68" t="s">
        <v>1558</v>
      </c>
      <c r="S697" s="48" t="s">
        <v>24</v>
      </c>
      <c r="T697" s="42"/>
      <c r="U697" s="54"/>
    </row>
    <row r="698" spans="2:21" ht="20.25" customHeight="1" x14ac:dyDescent="0.15">
      <c r="B698" s="25">
        <v>2021</v>
      </c>
      <c r="C698" s="27">
        <v>5</v>
      </c>
      <c r="D698" s="27" t="s">
        <v>752</v>
      </c>
      <c r="E698" s="15" t="s">
        <v>5739</v>
      </c>
      <c r="F698" s="57" t="s">
        <v>1415</v>
      </c>
      <c r="G698" s="36" t="s">
        <v>16</v>
      </c>
      <c r="H698" s="58" t="s">
        <v>62</v>
      </c>
      <c r="I698" s="76">
        <v>600000000</v>
      </c>
      <c r="J698" s="29"/>
      <c r="K698" s="29"/>
      <c r="L698" s="70">
        <v>600000000</v>
      </c>
      <c r="M698" s="76"/>
      <c r="N698" s="29"/>
      <c r="O698" s="71"/>
      <c r="P698" s="75" t="s">
        <v>1556</v>
      </c>
      <c r="Q698" s="47" t="s">
        <v>1557</v>
      </c>
      <c r="R698" s="68" t="s">
        <v>1558</v>
      </c>
      <c r="S698" s="48" t="s">
        <v>24</v>
      </c>
      <c r="T698" s="42"/>
      <c r="U698" s="54"/>
    </row>
    <row r="699" spans="2:21" ht="20.25" customHeight="1" x14ac:dyDescent="0.15">
      <c r="B699" s="25">
        <v>2021</v>
      </c>
      <c r="C699" s="27">
        <v>5</v>
      </c>
      <c r="D699" s="27" t="s">
        <v>14</v>
      </c>
      <c r="E699" s="15" t="s">
        <v>267</v>
      </c>
      <c r="F699" s="57" t="s">
        <v>230</v>
      </c>
      <c r="G699" s="36" t="s">
        <v>112</v>
      </c>
      <c r="H699" s="58" t="s">
        <v>63</v>
      </c>
      <c r="I699" s="76">
        <v>550000000</v>
      </c>
      <c r="J699" s="29">
        <v>130000000</v>
      </c>
      <c r="K699" s="29"/>
      <c r="L699" s="70">
        <v>680000000</v>
      </c>
      <c r="M699" s="76">
        <v>680000000</v>
      </c>
      <c r="N699" s="29">
        <v>680000000</v>
      </c>
      <c r="O699" s="71"/>
      <c r="P699" s="75" t="s">
        <v>235</v>
      </c>
      <c r="Q699" s="47" t="s">
        <v>236</v>
      </c>
      <c r="R699" s="68" t="s">
        <v>237</v>
      </c>
      <c r="S699" s="48" t="s">
        <v>24</v>
      </c>
      <c r="T699" s="42"/>
      <c r="U699" s="54"/>
    </row>
    <row r="700" spans="2:21" ht="20.25" customHeight="1" x14ac:dyDescent="0.15">
      <c r="B700" s="25">
        <v>2021</v>
      </c>
      <c r="C700" s="27">
        <v>5</v>
      </c>
      <c r="D700" s="27" t="s">
        <v>14</v>
      </c>
      <c r="E700" s="15" t="s">
        <v>4392</v>
      </c>
      <c r="F700" s="57" t="s">
        <v>800</v>
      </c>
      <c r="G700" s="36" t="s">
        <v>197</v>
      </c>
      <c r="H700" s="58" t="s">
        <v>63</v>
      </c>
      <c r="I700" s="76">
        <v>430517000</v>
      </c>
      <c r="J700" s="29">
        <v>0</v>
      </c>
      <c r="K700" s="29">
        <v>0</v>
      </c>
      <c r="L700" s="70">
        <v>430517000</v>
      </c>
      <c r="M700" s="76">
        <v>430517000</v>
      </c>
      <c r="N700" s="29">
        <v>301361900</v>
      </c>
      <c r="O700" s="71"/>
      <c r="P700" s="75" t="s">
        <v>4379</v>
      </c>
      <c r="Q700" s="47" t="s">
        <v>4385</v>
      </c>
      <c r="R700" s="68" t="s">
        <v>4386</v>
      </c>
      <c r="S700" s="48" t="s">
        <v>24</v>
      </c>
      <c r="T700" s="42"/>
      <c r="U700" s="54"/>
    </row>
    <row r="701" spans="2:21" ht="20.25" customHeight="1" x14ac:dyDescent="0.15">
      <c r="B701" s="25">
        <v>2021</v>
      </c>
      <c r="C701" s="27">
        <v>5</v>
      </c>
      <c r="D701" s="27" t="s">
        <v>14</v>
      </c>
      <c r="E701" s="15" t="s">
        <v>3657</v>
      </c>
      <c r="F701" s="57" t="s">
        <v>3620</v>
      </c>
      <c r="G701" s="36" t="s">
        <v>84</v>
      </c>
      <c r="H701" s="58" t="s">
        <v>63</v>
      </c>
      <c r="I701" s="76">
        <v>400000000</v>
      </c>
      <c r="J701" s="29">
        <v>0</v>
      </c>
      <c r="K701" s="29">
        <v>0</v>
      </c>
      <c r="L701" s="70">
        <v>400000000</v>
      </c>
      <c r="M701" s="76">
        <v>400000000</v>
      </c>
      <c r="N701" s="29">
        <v>0</v>
      </c>
      <c r="O701" s="71"/>
      <c r="P701" s="75" t="s">
        <v>3645</v>
      </c>
      <c r="Q701" s="47" t="s">
        <v>3652</v>
      </c>
      <c r="R701" s="68" t="s">
        <v>3653</v>
      </c>
      <c r="S701" s="48" t="s">
        <v>24</v>
      </c>
      <c r="T701" s="42"/>
      <c r="U701" s="54"/>
    </row>
    <row r="702" spans="2:21" ht="20.25" customHeight="1" x14ac:dyDescent="0.15">
      <c r="B702" s="25">
        <v>2021</v>
      </c>
      <c r="C702" s="27">
        <v>5</v>
      </c>
      <c r="D702" s="27" t="s">
        <v>14</v>
      </c>
      <c r="E702" s="15" t="s">
        <v>5740</v>
      </c>
      <c r="F702" s="57" t="s">
        <v>3757</v>
      </c>
      <c r="G702" s="36" t="s">
        <v>16</v>
      </c>
      <c r="H702" s="58" t="s">
        <v>62</v>
      </c>
      <c r="I702" s="76">
        <v>400000000</v>
      </c>
      <c r="J702" s="29">
        <v>50000000</v>
      </c>
      <c r="K702" s="29"/>
      <c r="L702" s="70">
        <v>450000000</v>
      </c>
      <c r="M702" s="76">
        <v>300000000</v>
      </c>
      <c r="N702" s="29">
        <v>315000000</v>
      </c>
      <c r="O702" s="71"/>
      <c r="P702" s="75" t="s">
        <v>5741</v>
      </c>
      <c r="Q702" s="47" t="s">
        <v>5742</v>
      </c>
      <c r="R702" s="68" t="s">
        <v>5743</v>
      </c>
      <c r="S702" s="48" t="s">
        <v>24</v>
      </c>
      <c r="T702" s="42"/>
      <c r="U702" s="54"/>
    </row>
    <row r="703" spans="2:21" ht="20.25" customHeight="1" x14ac:dyDescent="0.15">
      <c r="B703" s="25">
        <v>2021</v>
      </c>
      <c r="C703" s="27">
        <v>5</v>
      </c>
      <c r="D703" s="27" t="s">
        <v>14</v>
      </c>
      <c r="E703" s="15" t="s">
        <v>3667</v>
      </c>
      <c r="F703" s="57" t="s">
        <v>3620</v>
      </c>
      <c r="G703" s="36" t="s">
        <v>84</v>
      </c>
      <c r="H703" s="58" t="s">
        <v>63</v>
      </c>
      <c r="I703" s="76">
        <v>350000000</v>
      </c>
      <c r="J703" s="29">
        <v>0</v>
      </c>
      <c r="K703" s="29">
        <v>0</v>
      </c>
      <c r="L703" s="70">
        <v>350000000</v>
      </c>
      <c r="M703" s="76">
        <v>350000000</v>
      </c>
      <c r="N703" s="29">
        <v>0</v>
      </c>
      <c r="O703" s="71"/>
      <c r="P703" s="75" t="s">
        <v>3659</v>
      </c>
      <c r="Q703" s="47" t="s">
        <v>3666</v>
      </c>
      <c r="R703" s="68" t="s">
        <v>5120</v>
      </c>
      <c r="S703" s="48" t="s">
        <v>24</v>
      </c>
      <c r="T703" s="42"/>
      <c r="U703" s="54"/>
    </row>
    <row r="704" spans="2:21" ht="20.25" customHeight="1" x14ac:dyDescent="0.15">
      <c r="B704" s="25">
        <v>2021</v>
      </c>
      <c r="C704" s="27">
        <v>5</v>
      </c>
      <c r="D704" s="27" t="s">
        <v>14</v>
      </c>
      <c r="E704" s="15" t="s">
        <v>2358</v>
      </c>
      <c r="F704" s="57" t="s">
        <v>2182</v>
      </c>
      <c r="G704" s="36" t="s">
        <v>16</v>
      </c>
      <c r="H704" s="58" t="s">
        <v>62</v>
      </c>
      <c r="I704" s="76">
        <v>300000000</v>
      </c>
      <c r="J704" s="29">
        <v>150000000</v>
      </c>
      <c r="K704" s="29">
        <v>0</v>
      </c>
      <c r="L704" s="70">
        <v>450000000</v>
      </c>
      <c r="M704" s="76">
        <v>150000000</v>
      </c>
      <c r="N704" s="29">
        <v>450000000</v>
      </c>
      <c r="O704" s="71"/>
      <c r="P704" s="75" t="s">
        <v>2359</v>
      </c>
      <c r="Q704" s="47" t="s">
        <v>2360</v>
      </c>
      <c r="R704" s="68" t="s">
        <v>2361</v>
      </c>
      <c r="S704" s="48" t="s">
        <v>24</v>
      </c>
      <c r="T704" s="42"/>
      <c r="U704" s="54"/>
    </row>
    <row r="705" spans="2:21" ht="20.25" customHeight="1" x14ac:dyDescent="0.15">
      <c r="B705" s="25">
        <v>2021</v>
      </c>
      <c r="C705" s="27">
        <v>5</v>
      </c>
      <c r="D705" s="27" t="s">
        <v>14</v>
      </c>
      <c r="E705" s="15" t="s">
        <v>2364</v>
      </c>
      <c r="F705" s="57" t="s">
        <v>2182</v>
      </c>
      <c r="G705" s="36" t="s">
        <v>16</v>
      </c>
      <c r="H705" s="58" t="s">
        <v>62</v>
      </c>
      <c r="I705" s="76">
        <v>300000000</v>
      </c>
      <c r="J705" s="29">
        <v>150000000</v>
      </c>
      <c r="K705" s="29">
        <v>0</v>
      </c>
      <c r="L705" s="70">
        <v>450000000</v>
      </c>
      <c r="M705" s="76">
        <v>300000000</v>
      </c>
      <c r="N705" s="29">
        <v>450000000</v>
      </c>
      <c r="O705" s="71"/>
      <c r="P705" s="75" t="s">
        <v>2359</v>
      </c>
      <c r="Q705" s="47" t="s">
        <v>2365</v>
      </c>
      <c r="R705" s="68" t="s">
        <v>2366</v>
      </c>
      <c r="S705" s="48" t="s">
        <v>24</v>
      </c>
      <c r="T705" s="42"/>
      <c r="U705" s="54"/>
    </row>
    <row r="706" spans="2:21" ht="20.25" customHeight="1" x14ac:dyDescent="0.15">
      <c r="B706" s="25">
        <v>2021</v>
      </c>
      <c r="C706" s="27">
        <v>5</v>
      </c>
      <c r="D706" s="27" t="s">
        <v>14</v>
      </c>
      <c r="E706" s="15" t="s">
        <v>3665</v>
      </c>
      <c r="F706" s="57" t="s">
        <v>3620</v>
      </c>
      <c r="G706" s="36" t="s">
        <v>17</v>
      </c>
      <c r="H706" s="58" t="s">
        <v>63</v>
      </c>
      <c r="I706" s="76">
        <v>280000000</v>
      </c>
      <c r="J706" s="29">
        <v>0</v>
      </c>
      <c r="K706" s="29">
        <v>0</v>
      </c>
      <c r="L706" s="70">
        <v>280000000</v>
      </c>
      <c r="M706" s="76">
        <v>280000000</v>
      </c>
      <c r="N706" s="29">
        <v>0</v>
      </c>
      <c r="O706" s="71"/>
      <c r="P706" s="75" t="s">
        <v>3659</v>
      </c>
      <c r="Q706" s="47" t="s">
        <v>3666</v>
      </c>
      <c r="R706" s="68" t="s">
        <v>5120</v>
      </c>
      <c r="S706" s="48" t="s">
        <v>24</v>
      </c>
      <c r="T706" s="42"/>
      <c r="U706" s="54"/>
    </row>
    <row r="707" spans="2:21" ht="20.25" customHeight="1" x14ac:dyDescent="0.15">
      <c r="B707" s="25">
        <v>2021</v>
      </c>
      <c r="C707" s="27">
        <v>5</v>
      </c>
      <c r="D707" s="27" t="s">
        <v>14</v>
      </c>
      <c r="E707" s="15" t="s">
        <v>5744</v>
      </c>
      <c r="F707" s="57" t="s">
        <v>230</v>
      </c>
      <c r="G707" s="36" t="s">
        <v>16</v>
      </c>
      <c r="H707" s="58" t="s">
        <v>63</v>
      </c>
      <c r="I707" s="76">
        <v>250000000</v>
      </c>
      <c r="J707" s="29">
        <v>40000000</v>
      </c>
      <c r="K707" s="29"/>
      <c r="L707" s="70">
        <v>290000000</v>
      </c>
      <c r="M707" s="76">
        <v>290000000</v>
      </c>
      <c r="N707" s="29">
        <v>290000000</v>
      </c>
      <c r="O707" s="71"/>
      <c r="P707" s="75" t="s">
        <v>5602</v>
      </c>
      <c r="Q707" s="47" t="s">
        <v>5603</v>
      </c>
      <c r="R707" s="68" t="s">
        <v>5604</v>
      </c>
      <c r="S707" s="48" t="s">
        <v>24</v>
      </c>
      <c r="T707" s="42"/>
      <c r="U707" s="54"/>
    </row>
    <row r="708" spans="2:21" ht="20.25" customHeight="1" x14ac:dyDescent="0.15">
      <c r="B708" s="25">
        <v>2021</v>
      </c>
      <c r="C708" s="27">
        <v>5</v>
      </c>
      <c r="D708" s="27" t="s">
        <v>14</v>
      </c>
      <c r="E708" s="15" t="s">
        <v>3648</v>
      </c>
      <c r="F708" s="57" t="s">
        <v>3620</v>
      </c>
      <c r="G708" s="36" t="s">
        <v>84</v>
      </c>
      <c r="H708" s="58" t="s">
        <v>63</v>
      </c>
      <c r="I708" s="76">
        <v>250000000</v>
      </c>
      <c r="J708" s="29">
        <v>0</v>
      </c>
      <c r="K708" s="29">
        <v>0</v>
      </c>
      <c r="L708" s="70">
        <v>250000000</v>
      </c>
      <c r="M708" s="76">
        <v>250000000</v>
      </c>
      <c r="N708" s="29">
        <v>200000000</v>
      </c>
      <c r="O708" s="71"/>
      <c r="P708" s="75" t="s">
        <v>3645</v>
      </c>
      <c r="Q708" s="47" t="s">
        <v>3649</v>
      </c>
      <c r="R708" s="68" t="s">
        <v>3650</v>
      </c>
      <c r="S708" s="48" t="s">
        <v>24</v>
      </c>
      <c r="T708" s="42"/>
      <c r="U708" s="54"/>
    </row>
    <row r="709" spans="2:21" ht="20.25" customHeight="1" x14ac:dyDescent="0.15">
      <c r="B709" s="25">
        <v>2021</v>
      </c>
      <c r="C709" s="27">
        <v>5</v>
      </c>
      <c r="D709" s="27" t="s">
        <v>14</v>
      </c>
      <c r="E709" s="15" t="s">
        <v>3786</v>
      </c>
      <c r="F709" s="57" t="s">
        <v>3757</v>
      </c>
      <c r="G709" s="36" t="s">
        <v>16</v>
      </c>
      <c r="H709" s="58" t="s">
        <v>62</v>
      </c>
      <c r="I709" s="76">
        <v>250000000</v>
      </c>
      <c r="J709" s="29">
        <v>40000000</v>
      </c>
      <c r="K709" s="29">
        <v>0</v>
      </c>
      <c r="L709" s="70">
        <v>290000000</v>
      </c>
      <c r="M709" s="76"/>
      <c r="N709" s="29">
        <v>290000000</v>
      </c>
      <c r="O709" s="71"/>
      <c r="P709" s="75" t="s">
        <v>3778</v>
      </c>
      <c r="Q709" s="47" t="s">
        <v>3787</v>
      </c>
      <c r="R709" s="68" t="s">
        <v>3788</v>
      </c>
      <c r="S709" s="48" t="s">
        <v>24</v>
      </c>
      <c r="T709" s="42"/>
      <c r="U709" s="54"/>
    </row>
    <row r="710" spans="2:21" ht="20.25" customHeight="1" x14ac:dyDescent="0.15">
      <c r="B710" s="25">
        <v>2021</v>
      </c>
      <c r="C710" s="27">
        <v>5</v>
      </c>
      <c r="D710" s="27" t="s">
        <v>14</v>
      </c>
      <c r="E710" s="15" t="s">
        <v>5745</v>
      </c>
      <c r="F710" s="57" t="s">
        <v>800</v>
      </c>
      <c r="G710" s="36" t="s">
        <v>112</v>
      </c>
      <c r="H710" s="58" t="s">
        <v>63</v>
      </c>
      <c r="I710" s="76">
        <v>250000000</v>
      </c>
      <c r="J710" s="29">
        <v>100000000</v>
      </c>
      <c r="K710" s="29"/>
      <c r="L710" s="70">
        <v>350000000</v>
      </c>
      <c r="M710" s="76">
        <v>120000000</v>
      </c>
      <c r="N710" s="29"/>
      <c r="O710" s="71"/>
      <c r="P710" s="75" t="s">
        <v>4349</v>
      </c>
      <c r="Q710" s="47" t="s">
        <v>4350</v>
      </c>
      <c r="R710" s="68" t="s">
        <v>4351</v>
      </c>
      <c r="S710" s="48" t="s">
        <v>24</v>
      </c>
      <c r="T710" s="42"/>
      <c r="U710" s="54"/>
    </row>
    <row r="711" spans="2:21" ht="20.25" customHeight="1" x14ac:dyDescent="0.15">
      <c r="B711" s="25">
        <v>2021</v>
      </c>
      <c r="C711" s="27">
        <v>5</v>
      </c>
      <c r="D711" s="27" t="s">
        <v>14</v>
      </c>
      <c r="E711" s="15" t="s">
        <v>4352</v>
      </c>
      <c r="F711" s="57" t="s">
        <v>800</v>
      </c>
      <c r="G711" s="36" t="s">
        <v>112</v>
      </c>
      <c r="H711" s="58" t="s">
        <v>63</v>
      </c>
      <c r="I711" s="76">
        <v>230000000</v>
      </c>
      <c r="J711" s="29">
        <v>100000000</v>
      </c>
      <c r="K711" s="29"/>
      <c r="L711" s="70">
        <v>330000000</v>
      </c>
      <c r="M711" s="76">
        <v>120000000</v>
      </c>
      <c r="N711" s="29"/>
      <c r="O711" s="71"/>
      <c r="P711" s="75" t="s">
        <v>4349</v>
      </c>
      <c r="Q711" s="47" t="s">
        <v>4350</v>
      </c>
      <c r="R711" s="68" t="s">
        <v>4351</v>
      </c>
      <c r="S711" s="48" t="s">
        <v>24</v>
      </c>
      <c r="T711" s="42"/>
      <c r="U711" s="54"/>
    </row>
    <row r="712" spans="2:21" ht="20.25" customHeight="1" x14ac:dyDescent="0.15">
      <c r="B712" s="25">
        <v>2021</v>
      </c>
      <c r="C712" s="27">
        <v>5</v>
      </c>
      <c r="D712" s="27" t="s">
        <v>14</v>
      </c>
      <c r="E712" s="15" t="s">
        <v>3648</v>
      </c>
      <c r="F712" s="57" t="s">
        <v>3620</v>
      </c>
      <c r="G712" s="36" t="s">
        <v>84</v>
      </c>
      <c r="H712" s="58" t="s">
        <v>63</v>
      </c>
      <c r="I712" s="76">
        <v>220000000</v>
      </c>
      <c r="J712" s="29">
        <v>0</v>
      </c>
      <c r="K712" s="29">
        <v>0</v>
      </c>
      <c r="L712" s="70">
        <v>220000000</v>
      </c>
      <c r="M712" s="76">
        <v>220000000</v>
      </c>
      <c r="N712" s="29">
        <v>176000000</v>
      </c>
      <c r="O712" s="71"/>
      <c r="P712" s="75" t="s">
        <v>3645</v>
      </c>
      <c r="Q712" s="47" t="s">
        <v>3649</v>
      </c>
      <c r="R712" s="68" t="s">
        <v>3650</v>
      </c>
      <c r="S712" s="48" t="s">
        <v>24</v>
      </c>
      <c r="T712" s="42"/>
      <c r="U712" s="54"/>
    </row>
    <row r="713" spans="2:21" ht="20.25" customHeight="1" x14ac:dyDescent="0.15">
      <c r="B713" s="25">
        <v>2021</v>
      </c>
      <c r="C713" s="27">
        <v>5</v>
      </c>
      <c r="D713" s="27" t="s">
        <v>14</v>
      </c>
      <c r="E713" s="15" t="s">
        <v>4353</v>
      </c>
      <c r="F713" s="57" t="s">
        <v>800</v>
      </c>
      <c r="G713" s="36" t="s">
        <v>112</v>
      </c>
      <c r="H713" s="58" t="s">
        <v>63</v>
      </c>
      <c r="I713" s="76">
        <v>210000000</v>
      </c>
      <c r="J713" s="29">
        <v>90000000</v>
      </c>
      <c r="K713" s="29"/>
      <c r="L713" s="70">
        <v>300000000</v>
      </c>
      <c r="M713" s="76">
        <v>120000000</v>
      </c>
      <c r="N713" s="29"/>
      <c r="O713" s="71"/>
      <c r="P713" s="75" t="s">
        <v>4349</v>
      </c>
      <c r="Q713" s="47" t="s">
        <v>4350</v>
      </c>
      <c r="R713" s="68" t="s">
        <v>4351</v>
      </c>
      <c r="S713" s="48" t="s">
        <v>24</v>
      </c>
      <c r="T713" s="42"/>
      <c r="U713" s="54"/>
    </row>
    <row r="714" spans="2:21" ht="20.25" customHeight="1" x14ac:dyDescent="0.15">
      <c r="B714" s="25">
        <v>2021</v>
      </c>
      <c r="C714" s="27">
        <v>5</v>
      </c>
      <c r="D714" s="27" t="s">
        <v>14</v>
      </c>
      <c r="E714" s="15" t="s">
        <v>5746</v>
      </c>
      <c r="F714" s="57" t="s">
        <v>43</v>
      </c>
      <c r="G714" s="36" t="s">
        <v>37</v>
      </c>
      <c r="H714" s="58" t="s">
        <v>63</v>
      </c>
      <c r="I714" s="76">
        <v>208252000</v>
      </c>
      <c r="J714" s="29">
        <v>73730000</v>
      </c>
      <c r="K714" s="29"/>
      <c r="L714" s="70">
        <v>281982000</v>
      </c>
      <c r="M714" s="76">
        <v>50000000</v>
      </c>
      <c r="N714" s="29">
        <v>208252000</v>
      </c>
      <c r="O714" s="71"/>
      <c r="P714" s="75" t="s">
        <v>5683</v>
      </c>
      <c r="Q714" s="47" t="s">
        <v>5684</v>
      </c>
      <c r="R714" s="68" t="s">
        <v>5685</v>
      </c>
      <c r="S714" s="48" t="s">
        <v>24</v>
      </c>
      <c r="T714" s="42"/>
      <c r="U714" s="54"/>
    </row>
    <row r="715" spans="2:21" ht="20.25" customHeight="1" x14ac:dyDescent="0.15">
      <c r="B715" s="25">
        <v>2021</v>
      </c>
      <c r="C715" s="27">
        <v>5</v>
      </c>
      <c r="D715" s="27" t="s">
        <v>14</v>
      </c>
      <c r="E715" s="15" t="s">
        <v>2363</v>
      </c>
      <c r="F715" s="57" t="s">
        <v>2182</v>
      </c>
      <c r="G715" s="36" t="s">
        <v>37</v>
      </c>
      <c r="H715" s="58" t="s">
        <v>62</v>
      </c>
      <c r="I715" s="76">
        <v>200000000</v>
      </c>
      <c r="J715" s="29">
        <v>100000000</v>
      </c>
      <c r="K715" s="29">
        <v>0</v>
      </c>
      <c r="L715" s="70">
        <v>300000000</v>
      </c>
      <c r="M715" s="76">
        <v>200000000</v>
      </c>
      <c r="N715" s="29">
        <v>300000000</v>
      </c>
      <c r="O715" s="71"/>
      <c r="P715" s="75" t="s">
        <v>2359</v>
      </c>
      <c r="Q715" s="47" t="s">
        <v>2360</v>
      </c>
      <c r="R715" s="68" t="s">
        <v>2361</v>
      </c>
      <c r="S715" s="48" t="s">
        <v>24</v>
      </c>
      <c r="T715" s="42"/>
      <c r="U715" s="54"/>
    </row>
    <row r="716" spans="2:21" ht="20.25" customHeight="1" x14ac:dyDescent="0.15">
      <c r="B716" s="25">
        <v>2021</v>
      </c>
      <c r="C716" s="27">
        <v>5</v>
      </c>
      <c r="D716" s="27" t="s">
        <v>14</v>
      </c>
      <c r="E716" s="15" t="s">
        <v>3648</v>
      </c>
      <c r="F716" s="57" t="s">
        <v>3620</v>
      </c>
      <c r="G716" s="36" t="s">
        <v>84</v>
      </c>
      <c r="H716" s="58" t="s">
        <v>63</v>
      </c>
      <c r="I716" s="76">
        <v>200000000</v>
      </c>
      <c r="J716" s="29">
        <v>0</v>
      </c>
      <c r="K716" s="29">
        <v>0</v>
      </c>
      <c r="L716" s="70">
        <v>200000000</v>
      </c>
      <c r="M716" s="76">
        <v>200000000</v>
      </c>
      <c r="N716" s="29">
        <v>160000000</v>
      </c>
      <c r="O716" s="71"/>
      <c r="P716" s="75" t="s">
        <v>3645</v>
      </c>
      <c r="Q716" s="47" t="s">
        <v>3649</v>
      </c>
      <c r="R716" s="68" t="s">
        <v>3650</v>
      </c>
      <c r="S716" s="48" t="s">
        <v>24</v>
      </c>
      <c r="T716" s="42"/>
      <c r="U716" s="54"/>
    </row>
    <row r="717" spans="2:21" ht="20.25" customHeight="1" x14ac:dyDescent="0.15">
      <c r="B717" s="25">
        <v>2021</v>
      </c>
      <c r="C717" s="27">
        <v>5</v>
      </c>
      <c r="D717" s="27" t="s">
        <v>14</v>
      </c>
      <c r="E717" s="15" t="s">
        <v>3651</v>
      </c>
      <c r="F717" s="57" t="s">
        <v>3620</v>
      </c>
      <c r="G717" s="36" t="s">
        <v>84</v>
      </c>
      <c r="H717" s="58" t="s">
        <v>63</v>
      </c>
      <c r="I717" s="76">
        <v>200000000</v>
      </c>
      <c r="J717" s="29">
        <v>0</v>
      </c>
      <c r="K717" s="29">
        <v>0</v>
      </c>
      <c r="L717" s="70">
        <v>200000000</v>
      </c>
      <c r="M717" s="76">
        <v>200000000</v>
      </c>
      <c r="N717" s="29">
        <v>200000000</v>
      </c>
      <c r="O717" s="71"/>
      <c r="P717" s="75" t="s">
        <v>3645</v>
      </c>
      <c r="Q717" s="47" t="s">
        <v>3652</v>
      </c>
      <c r="R717" s="68" t="s">
        <v>3653</v>
      </c>
      <c r="S717" s="48" t="s">
        <v>24</v>
      </c>
      <c r="T717" s="42"/>
      <c r="U717" s="54"/>
    </row>
    <row r="718" spans="2:21" ht="20.25" customHeight="1" x14ac:dyDescent="0.15">
      <c r="B718" s="25">
        <v>2021</v>
      </c>
      <c r="C718" s="27">
        <v>5</v>
      </c>
      <c r="D718" s="27" t="s">
        <v>14</v>
      </c>
      <c r="E718" s="15" t="s">
        <v>3654</v>
      </c>
      <c r="F718" s="57" t="s">
        <v>3620</v>
      </c>
      <c r="G718" s="36" t="s">
        <v>84</v>
      </c>
      <c r="H718" s="58" t="s">
        <v>63</v>
      </c>
      <c r="I718" s="76">
        <v>200000000</v>
      </c>
      <c r="J718" s="29">
        <v>0</v>
      </c>
      <c r="K718" s="29">
        <v>0</v>
      </c>
      <c r="L718" s="70">
        <v>200000000</v>
      </c>
      <c r="M718" s="76">
        <v>200000000</v>
      </c>
      <c r="N718" s="29">
        <v>0</v>
      </c>
      <c r="O718" s="71"/>
      <c r="P718" s="75" t="s">
        <v>3645</v>
      </c>
      <c r="Q718" s="47" t="s">
        <v>3655</v>
      </c>
      <c r="R718" s="68" t="s">
        <v>3656</v>
      </c>
      <c r="S718" s="48" t="s">
        <v>24</v>
      </c>
      <c r="T718" s="42"/>
      <c r="U718" s="54"/>
    </row>
    <row r="719" spans="2:21" ht="20.25" customHeight="1" x14ac:dyDescent="0.15">
      <c r="B719" s="25">
        <v>2021</v>
      </c>
      <c r="C719" s="27">
        <v>5</v>
      </c>
      <c r="D719" s="27" t="s">
        <v>14</v>
      </c>
      <c r="E719" s="15" t="s">
        <v>5747</v>
      </c>
      <c r="F719" s="57" t="s">
        <v>800</v>
      </c>
      <c r="G719" s="36" t="s">
        <v>39</v>
      </c>
      <c r="H719" s="58" t="s">
        <v>62</v>
      </c>
      <c r="I719" s="76">
        <v>186549000</v>
      </c>
      <c r="J719" s="29">
        <v>186549000</v>
      </c>
      <c r="K719" s="29">
        <v>0</v>
      </c>
      <c r="L719" s="70">
        <v>373098000</v>
      </c>
      <c r="M719" s="76">
        <v>37000000</v>
      </c>
      <c r="N719" s="29">
        <v>93274500</v>
      </c>
      <c r="O719" s="71"/>
      <c r="P719" s="75" t="s">
        <v>5724</v>
      </c>
      <c r="Q719" s="47" t="s">
        <v>5725</v>
      </c>
      <c r="R719" s="68" t="s">
        <v>5748</v>
      </c>
      <c r="S719" s="48" t="s">
        <v>24</v>
      </c>
      <c r="T719" s="42"/>
      <c r="U719" s="54"/>
    </row>
    <row r="720" spans="2:21" ht="20.25" customHeight="1" x14ac:dyDescent="0.15">
      <c r="B720" s="25">
        <v>2021</v>
      </c>
      <c r="C720" s="27">
        <v>5</v>
      </c>
      <c r="D720" s="27" t="s">
        <v>14</v>
      </c>
      <c r="E720" s="15" t="s">
        <v>4360</v>
      </c>
      <c r="F720" s="57" t="s">
        <v>800</v>
      </c>
      <c r="G720" s="36" t="s">
        <v>37</v>
      </c>
      <c r="H720" s="58" t="s">
        <v>63</v>
      </c>
      <c r="I720" s="76">
        <v>175000000</v>
      </c>
      <c r="J720" s="29">
        <v>50000000</v>
      </c>
      <c r="K720" s="29"/>
      <c r="L720" s="70">
        <v>225000000</v>
      </c>
      <c r="M720" s="76">
        <v>50000000</v>
      </c>
      <c r="N720" s="29">
        <v>35000000</v>
      </c>
      <c r="O720" s="71"/>
      <c r="P720" s="75" t="s">
        <v>4349</v>
      </c>
      <c r="Q720" s="47" t="s">
        <v>4358</v>
      </c>
      <c r="R720" s="68" t="s">
        <v>4359</v>
      </c>
      <c r="S720" s="48" t="s">
        <v>24</v>
      </c>
      <c r="T720" s="42"/>
      <c r="U720" s="54"/>
    </row>
    <row r="721" spans="2:21" ht="20.25" customHeight="1" x14ac:dyDescent="0.15">
      <c r="B721" s="25">
        <v>2021</v>
      </c>
      <c r="C721" s="27">
        <v>5</v>
      </c>
      <c r="D721" s="27" t="s">
        <v>14</v>
      </c>
      <c r="E721" s="15" t="s">
        <v>3648</v>
      </c>
      <c r="F721" s="57" t="s">
        <v>3620</v>
      </c>
      <c r="G721" s="36" t="s">
        <v>84</v>
      </c>
      <c r="H721" s="58" t="s">
        <v>63</v>
      </c>
      <c r="I721" s="76">
        <v>150000000</v>
      </c>
      <c r="J721" s="29">
        <v>0</v>
      </c>
      <c r="K721" s="29">
        <v>0</v>
      </c>
      <c r="L721" s="70">
        <v>150000000</v>
      </c>
      <c r="M721" s="76">
        <v>150000000</v>
      </c>
      <c r="N721" s="29">
        <v>120000000</v>
      </c>
      <c r="O721" s="71"/>
      <c r="P721" s="75" t="s">
        <v>3645</v>
      </c>
      <c r="Q721" s="47" t="s">
        <v>3649</v>
      </c>
      <c r="R721" s="68" t="s">
        <v>3650</v>
      </c>
      <c r="S721" s="48" t="s">
        <v>24</v>
      </c>
      <c r="T721" s="42"/>
      <c r="U721" s="54"/>
    </row>
    <row r="722" spans="2:21" ht="20.25" customHeight="1" x14ac:dyDescent="0.15">
      <c r="B722" s="25">
        <v>2021</v>
      </c>
      <c r="C722" s="27">
        <v>5</v>
      </c>
      <c r="D722" s="27" t="s">
        <v>14</v>
      </c>
      <c r="E722" s="15" t="s">
        <v>5749</v>
      </c>
      <c r="F722" s="57" t="s">
        <v>3620</v>
      </c>
      <c r="G722" s="36" t="s">
        <v>84</v>
      </c>
      <c r="H722" s="58" t="s">
        <v>63</v>
      </c>
      <c r="I722" s="76">
        <v>150000000</v>
      </c>
      <c r="J722" s="29">
        <v>0</v>
      </c>
      <c r="K722" s="29">
        <v>0</v>
      </c>
      <c r="L722" s="70">
        <v>150000000</v>
      </c>
      <c r="M722" s="76">
        <v>150000000</v>
      </c>
      <c r="N722" s="29">
        <v>120000000</v>
      </c>
      <c r="O722" s="71"/>
      <c r="P722" s="75" t="s">
        <v>3645</v>
      </c>
      <c r="Q722" s="47" t="s">
        <v>3649</v>
      </c>
      <c r="R722" s="68" t="s">
        <v>3650</v>
      </c>
      <c r="S722" s="48" t="s">
        <v>24</v>
      </c>
      <c r="T722" s="42"/>
      <c r="U722" s="54"/>
    </row>
    <row r="723" spans="2:21" ht="20.25" customHeight="1" x14ac:dyDescent="0.15">
      <c r="B723" s="25">
        <v>2021</v>
      </c>
      <c r="C723" s="27">
        <v>5</v>
      </c>
      <c r="D723" s="27" t="s">
        <v>14</v>
      </c>
      <c r="E723" s="15" t="s">
        <v>2341</v>
      </c>
      <c r="F723" s="57" t="s">
        <v>2175</v>
      </c>
      <c r="G723" s="36" t="s">
        <v>37</v>
      </c>
      <c r="H723" s="58" t="s">
        <v>63</v>
      </c>
      <c r="I723" s="76">
        <v>111111000</v>
      </c>
      <c r="J723" s="29">
        <v>121981000</v>
      </c>
      <c r="K723" s="29"/>
      <c r="L723" s="70">
        <f>SUM(I723:K723)</f>
        <v>233092000</v>
      </c>
      <c r="M723" s="76"/>
      <c r="N723" s="29"/>
      <c r="O723" s="71"/>
      <c r="P723" s="75" t="s">
        <v>2342</v>
      </c>
      <c r="Q723" s="47" t="s">
        <v>2343</v>
      </c>
      <c r="R723" s="68" t="s">
        <v>2344</v>
      </c>
      <c r="S723" s="48" t="s">
        <v>24</v>
      </c>
      <c r="T723" s="42"/>
      <c r="U723" s="54"/>
    </row>
    <row r="724" spans="2:21" ht="20.25" customHeight="1" x14ac:dyDescent="0.15">
      <c r="B724" s="25">
        <v>2021</v>
      </c>
      <c r="C724" s="27">
        <v>5</v>
      </c>
      <c r="D724" s="27" t="s">
        <v>14</v>
      </c>
      <c r="E724" s="15" t="s">
        <v>939</v>
      </c>
      <c r="F724" s="57" t="s">
        <v>748</v>
      </c>
      <c r="G724" s="36" t="s">
        <v>37</v>
      </c>
      <c r="H724" s="58" t="s">
        <v>63</v>
      </c>
      <c r="I724" s="76">
        <v>102300000</v>
      </c>
      <c r="J724" s="29">
        <v>61028332</v>
      </c>
      <c r="K724" s="29">
        <v>178133700</v>
      </c>
      <c r="L724" s="70">
        <v>341462032</v>
      </c>
      <c r="M724" s="76">
        <v>30000000</v>
      </c>
      <c r="N724" s="29">
        <v>341462032</v>
      </c>
      <c r="O724" s="71"/>
      <c r="P724" s="75" t="s">
        <v>935</v>
      </c>
      <c r="Q724" s="47" t="s">
        <v>936</v>
      </c>
      <c r="R724" s="68" t="s">
        <v>938</v>
      </c>
      <c r="S724" s="48" t="s">
        <v>24</v>
      </c>
      <c r="T724" s="42"/>
      <c r="U724" s="54"/>
    </row>
    <row r="725" spans="2:21" ht="20.25" customHeight="1" x14ac:dyDescent="0.15">
      <c r="B725" s="25">
        <v>2021</v>
      </c>
      <c r="C725" s="27">
        <v>5</v>
      </c>
      <c r="D725" s="27" t="s">
        <v>14</v>
      </c>
      <c r="E725" s="15" t="s">
        <v>2367</v>
      </c>
      <c r="F725" s="57" t="s">
        <v>2182</v>
      </c>
      <c r="G725" s="36" t="s">
        <v>37</v>
      </c>
      <c r="H725" s="58" t="s">
        <v>62</v>
      </c>
      <c r="I725" s="76">
        <v>100000000</v>
      </c>
      <c r="J725" s="29">
        <v>50000000</v>
      </c>
      <c r="K725" s="29">
        <v>0</v>
      </c>
      <c r="L725" s="70">
        <v>150000000</v>
      </c>
      <c r="M725" s="76">
        <v>100000000</v>
      </c>
      <c r="N725" s="29">
        <v>150000000</v>
      </c>
      <c r="O725" s="71"/>
      <c r="P725" s="75" t="s">
        <v>2359</v>
      </c>
      <c r="Q725" s="47" t="s">
        <v>2365</v>
      </c>
      <c r="R725" s="68" t="s">
        <v>2366</v>
      </c>
      <c r="S725" s="48" t="s">
        <v>24</v>
      </c>
      <c r="T725" s="42"/>
      <c r="U725" s="54"/>
    </row>
    <row r="726" spans="2:21" ht="20.25" customHeight="1" x14ac:dyDescent="0.15">
      <c r="B726" s="25">
        <v>2021</v>
      </c>
      <c r="C726" s="27">
        <v>5</v>
      </c>
      <c r="D726" s="27" t="s">
        <v>14</v>
      </c>
      <c r="E726" s="15" t="s">
        <v>5750</v>
      </c>
      <c r="F726" s="57" t="s">
        <v>2182</v>
      </c>
      <c r="G726" s="36" t="s">
        <v>37</v>
      </c>
      <c r="H726" s="58" t="s">
        <v>63</v>
      </c>
      <c r="I726" s="76">
        <v>100000000</v>
      </c>
      <c r="J726" s="29">
        <v>50000000</v>
      </c>
      <c r="K726" s="29">
        <v>50000000</v>
      </c>
      <c r="L726" s="70">
        <f>SUM(I726:K726)</f>
        <v>200000000</v>
      </c>
      <c r="M726" s="76">
        <v>50000000</v>
      </c>
      <c r="N726" s="29">
        <v>100000000</v>
      </c>
      <c r="O726" s="71"/>
      <c r="P726" s="75" t="s">
        <v>5751</v>
      </c>
      <c r="Q726" s="47" t="s">
        <v>5752</v>
      </c>
      <c r="R726" s="68" t="s">
        <v>5753</v>
      </c>
      <c r="S726" s="48" t="s">
        <v>751</v>
      </c>
      <c r="T726" s="42"/>
      <c r="U726" s="54"/>
    </row>
    <row r="727" spans="2:21" ht="20.25" customHeight="1" x14ac:dyDescent="0.15">
      <c r="B727" s="25">
        <v>2021</v>
      </c>
      <c r="C727" s="27">
        <v>5</v>
      </c>
      <c r="D727" s="27" t="s">
        <v>14</v>
      </c>
      <c r="E727" s="15" t="s">
        <v>91</v>
      </c>
      <c r="F727" s="57" t="s">
        <v>43</v>
      </c>
      <c r="G727" s="36" t="s">
        <v>84</v>
      </c>
      <c r="H727" s="58" t="s">
        <v>62</v>
      </c>
      <c r="I727" s="76">
        <v>85000000</v>
      </c>
      <c r="J727" s="29"/>
      <c r="K727" s="29"/>
      <c r="L727" s="70">
        <v>85000000</v>
      </c>
      <c r="M727" s="76"/>
      <c r="N727" s="29"/>
      <c r="O727" s="71"/>
      <c r="P727" s="75" t="s">
        <v>85</v>
      </c>
      <c r="Q727" s="47" t="s">
        <v>86</v>
      </c>
      <c r="R727" s="68" t="s">
        <v>87</v>
      </c>
      <c r="S727" s="48" t="s">
        <v>24</v>
      </c>
      <c r="T727" s="42"/>
      <c r="U727" s="54"/>
    </row>
    <row r="728" spans="2:21" ht="20.25" customHeight="1" x14ac:dyDescent="0.15">
      <c r="B728" s="25">
        <v>2021</v>
      </c>
      <c r="C728" s="27">
        <v>5</v>
      </c>
      <c r="D728" s="27" t="s">
        <v>14</v>
      </c>
      <c r="E728" s="15" t="s">
        <v>4301</v>
      </c>
      <c r="F728" s="57" t="s">
        <v>800</v>
      </c>
      <c r="G728" s="36" t="s">
        <v>16</v>
      </c>
      <c r="H728" s="58" t="s">
        <v>63</v>
      </c>
      <c r="I728" s="76">
        <v>70000000</v>
      </c>
      <c r="J728" s="29">
        <v>30000000</v>
      </c>
      <c r="K728" s="29"/>
      <c r="L728" s="70">
        <v>100000000</v>
      </c>
      <c r="M728" s="76">
        <v>70000000</v>
      </c>
      <c r="N728" s="29">
        <v>50000000</v>
      </c>
      <c r="O728" s="71"/>
      <c r="P728" s="75" t="s">
        <v>4292</v>
      </c>
      <c r="Q728" s="47" t="s">
        <v>4302</v>
      </c>
      <c r="R728" s="68" t="s">
        <v>4303</v>
      </c>
      <c r="S728" s="48" t="s">
        <v>41</v>
      </c>
      <c r="T728" s="42"/>
      <c r="U728" s="54"/>
    </row>
    <row r="729" spans="2:21" ht="20.25" customHeight="1" x14ac:dyDescent="0.15">
      <c r="B729" s="25">
        <v>2021</v>
      </c>
      <c r="C729" s="27">
        <v>5</v>
      </c>
      <c r="D729" s="27" t="s">
        <v>14</v>
      </c>
      <c r="E729" s="15" t="s">
        <v>265</v>
      </c>
      <c r="F729" s="57" t="s">
        <v>230</v>
      </c>
      <c r="G729" s="36" t="s">
        <v>37</v>
      </c>
      <c r="H729" s="58" t="s">
        <v>63</v>
      </c>
      <c r="I729" s="76">
        <v>50000000</v>
      </c>
      <c r="J729" s="29"/>
      <c r="K729" s="29"/>
      <c r="L729" s="70">
        <v>50000000</v>
      </c>
      <c r="M729" s="76">
        <v>50000000</v>
      </c>
      <c r="N729" s="29">
        <v>50000000</v>
      </c>
      <c r="O729" s="71"/>
      <c r="P729" s="75" t="s">
        <v>235</v>
      </c>
      <c r="Q729" s="47" t="s">
        <v>236</v>
      </c>
      <c r="R729" s="68" t="s">
        <v>237</v>
      </c>
      <c r="S729" s="48" t="s">
        <v>24</v>
      </c>
      <c r="T729" s="42"/>
      <c r="U729" s="54"/>
    </row>
    <row r="730" spans="2:21" ht="20.25" customHeight="1" x14ac:dyDescent="0.15">
      <c r="B730" s="25">
        <v>2021</v>
      </c>
      <c r="C730" s="27">
        <v>5</v>
      </c>
      <c r="D730" s="27" t="s">
        <v>14</v>
      </c>
      <c r="E730" s="15" t="s">
        <v>268</v>
      </c>
      <c r="F730" s="57" t="s">
        <v>230</v>
      </c>
      <c r="G730" s="36" t="s">
        <v>37</v>
      </c>
      <c r="H730" s="58" t="s">
        <v>63</v>
      </c>
      <c r="I730" s="76">
        <v>50000000</v>
      </c>
      <c r="J730" s="29"/>
      <c r="K730" s="29"/>
      <c r="L730" s="70">
        <v>50000000</v>
      </c>
      <c r="M730" s="76">
        <v>50000000</v>
      </c>
      <c r="N730" s="29">
        <v>50000000</v>
      </c>
      <c r="O730" s="71"/>
      <c r="P730" s="75" t="s">
        <v>235</v>
      </c>
      <c r="Q730" s="47" t="s">
        <v>236</v>
      </c>
      <c r="R730" s="68" t="s">
        <v>237</v>
      </c>
      <c r="S730" s="48" t="s">
        <v>24</v>
      </c>
      <c r="T730" s="42"/>
      <c r="U730" s="54"/>
    </row>
    <row r="731" spans="2:21" ht="20.25" customHeight="1" x14ac:dyDescent="0.15">
      <c r="B731" s="25">
        <v>2021</v>
      </c>
      <c r="C731" s="27">
        <v>5</v>
      </c>
      <c r="D731" s="27" t="s">
        <v>14</v>
      </c>
      <c r="E731" s="15" t="s">
        <v>5749</v>
      </c>
      <c r="F731" s="57" t="s">
        <v>3620</v>
      </c>
      <c r="G731" s="36" t="s">
        <v>84</v>
      </c>
      <c r="H731" s="58" t="s">
        <v>63</v>
      </c>
      <c r="I731" s="76">
        <v>50000000</v>
      </c>
      <c r="J731" s="29">
        <v>0</v>
      </c>
      <c r="K731" s="29">
        <v>0</v>
      </c>
      <c r="L731" s="70">
        <v>50000000</v>
      </c>
      <c r="M731" s="76">
        <v>50000000</v>
      </c>
      <c r="N731" s="29">
        <v>40000000</v>
      </c>
      <c r="O731" s="71"/>
      <c r="P731" s="75" t="s">
        <v>5754</v>
      </c>
      <c r="Q731" s="47" t="s">
        <v>5755</v>
      </c>
      <c r="R731" s="68" t="s">
        <v>5756</v>
      </c>
      <c r="S731" s="48" t="s">
        <v>24</v>
      </c>
      <c r="T731" s="42"/>
      <c r="U731" s="54"/>
    </row>
    <row r="732" spans="2:21" ht="20.25" customHeight="1" x14ac:dyDescent="0.15">
      <c r="B732" s="25">
        <v>2021</v>
      </c>
      <c r="C732" s="27">
        <v>5</v>
      </c>
      <c r="D732" s="27" t="s">
        <v>14</v>
      </c>
      <c r="E732" s="15" t="s">
        <v>99</v>
      </c>
      <c r="F732" s="57" t="s">
        <v>43</v>
      </c>
      <c r="G732" s="36" t="s">
        <v>16</v>
      </c>
      <c r="H732" s="58" t="s">
        <v>62</v>
      </c>
      <c r="I732" s="76">
        <v>30000000</v>
      </c>
      <c r="J732" s="29"/>
      <c r="K732" s="29"/>
      <c r="L732" s="70">
        <v>30000000</v>
      </c>
      <c r="M732" s="76">
        <v>30000000</v>
      </c>
      <c r="N732" s="29">
        <v>30000000</v>
      </c>
      <c r="O732" s="71"/>
      <c r="P732" s="75" t="s">
        <v>85</v>
      </c>
      <c r="Q732" s="47" t="s">
        <v>96</v>
      </c>
      <c r="R732" s="68" t="s">
        <v>97</v>
      </c>
      <c r="S732" s="48" t="s">
        <v>24</v>
      </c>
      <c r="T732" s="42"/>
      <c r="U732" s="54"/>
    </row>
    <row r="733" spans="2:21" ht="20.25" customHeight="1" x14ac:dyDescent="0.15">
      <c r="B733" s="25">
        <v>2021</v>
      </c>
      <c r="C733" s="27">
        <v>5</v>
      </c>
      <c r="D733" s="27" t="s">
        <v>14</v>
      </c>
      <c r="E733" s="15" t="s">
        <v>266</v>
      </c>
      <c r="F733" s="57" t="s">
        <v>230</v>
      </c>
      <c r="G733" s="36" t="s">
        <v>38</v>
      </c>
      <c r="H733" s="58" t="s">
        <v>63</v>
      </c>
      <c r="I733" s="76">
        <v>30000000</v>
      </c>
      <c r="J733" s="29"/>
      <c r="K733" s="29"/>
      <c r="L733" s="70">
        <v>30000000</v>
      </c>
      <c r="M733" s="76">
        <v>30000000</v>
      </c>
      <c r="N733" s="29">
        <v>30000000</v>
      </c>
      <c r="O733" s="71"/>
      <c r="P733" s="75" t="s">
        <v>235</v>
      </c>
      <c r="Q733" s="47" t="s">
        <v>236</v>
      </c>
      <c r="R733" s="68" t="s">
        <v>237</v>
      </c>
      <c r="S733" s="48" t="s">
        <v>24</v>
      </c>
      <c r="T733" s="42"/>
      <c r="U733" s="54"/>
    </row>
    <row r="734" spans="2:21" ht="20.25" customHeight="1" x14ac:dyDescent="0.15">
      <c r="B734" s="25">
        <v>2021</v>
      </c>
      <c r="C734" s="27">
        <v>5</v>
      </c>
      <c r="D734" s="27" t="s">
        <v>14</v>
      </c>
      <c r="E734" s="15" t="s">
        <v>5757</v>
      </c>
      <c r="F734" s="57" t="s">
        <v>230</v>
      </c>
      <c r="G734" s="36" t="s">
        <v>38</v>
      </c>
      <c r="H734" s="58" t="s">
        <v>63</v>
      </c>
      <c r="I734" s="76">
        <v>30000000</v>
      </c>
      <c r="J734" s="29"/>
      <c r="K734" s="29"/>
      <c r="L734" s="70">
        <v>30000000</v>
      </c>
      <c r="M734" s="76">
        <v>30000000</v>
      </c>
      <c r="N734" s="29">
        <v>30000000</v>
      </c>
      <c r="O734" s="71"/>
      <c r="P734" s="75" t="s">
        <v>235</v>
      </c>
      <c r="Q734" s="47" t="s">
        <v>236</v>
      </c>
      <c r="R734" s="68" t="s">
        <v>237</v>
      </c>
      <c r="S734" s="48" t="s">
        <v>24</v>
      </c>
      <c r="T734" s="42"/>
      <c r="U734" s="54"/>
    </row>
    <row r="735" spans="2:21" ht="20.25" customHeight="1" x14ac:dyDescent="0.15">
      <c r="B735" s="25">
        <v>2021</v>
      </c>
      <c r="C735" s="27">
        <v>5</v>
      </c>
      <c r="D735" s="27" t="s">
        <v>14</v>
      </c>
      <c r="E735" s="15" t="s">
        <v>2180</v>
      </c>
      <c r="F735" s="57" t="s">
        <v>2175</v>
      </c>
      <c r="G735" s="36" t="s">
        <v>16</v>
      </c>
      <c r="H735" s="58" t="s">
        <v>63</v>
      </c>
      <c r="I735" s="76">
        <v>30000000</v>
      </c>
      <c r="J735" s="29">
        <v>30000000</v>
      </c>
      <c r="K735" s="29">
        <v>0</v>
      </c>
      <c r="L735" s="70">
        <f>SUM(I735:K735)</f>
        <v>60000000</v>
      </c>
      <c r="M735" s="76">
        <v>35000000</v>
      </c>
      <c r="N735" s="29"/>
      <c r="O735" s="71"/>
      <c r="P735" s="75" t="s">
        <v>2176</v>
      </c>
      <c r="Q735" s="47" t="s">
        <v>2177</v>
      </c>
      <c r="R735" s="68" t="s">
        <v>2178</v>
      </c>
      <c r="S735" s="48" t="s">
        <v>24</v>
      </c>
      <c r="T735" s="42"/>
      <c r="U735" s="54"/>
    </row>
    <row r="736" spans="2:21" ht="20.25" customHeight="1" x14ac:dyDescent="0.15">
      <c r="B736" s="25">
        <v>2021</v>
      </c>
      <c r="C736" s="27">
        <v>5</v>
      </c>
      <c r="D736" s="27" t="s">
        <v>14</v>
      </c>
      <c r="E736" s="15" t="s">
        <v>4343</v>
      </c>
      <c r="F736" s="57" t="s">
        <v>800</v>
      </c>
      <c r="G736" s="36" t="s">
        <v>84</v>
      </c>
      <c r="H736" s="58" t="s">
        <v>62</v>
      </c>
      <c r="I736" s="76">
        <v>29018000</v>
      </c>
      <c r="J736" s="29"/>
      <c r="K736" s="29"/>
      <c r="L736" s="70">
        <v>29018000</v>
      </c>
      <c r="M736" s="76">
        <v>29018000</v>
      </c>
      <c r="N736" s="29">
        <v>29018000</v>
      </c>
      <c r="O736" s="71"/>
      <c r="P736" s="75" t="s">
        <v>4329</v>
      </c>
      <c r="Q736" s="47" t="s">
        <v>4338</v>
      </c>
      <c r="R736" s="68" t="s">
        <v>4339</v>
      </c>
      <c r="S736" s="48" t="s">
        <v>24</v>
      </c>
      <c r="T736" s="42"/>
      <c r="U736" s="54"/>
    </row>
    <row r="737" spans="2:21" ht="20.25" customHeight="1" x14ac:dyDescent="0.15">
      <c r="B737" s="25">
        <v>2021</v>
      </c>
      <c r="C737" s="27">
        <v>5</v>
      </c>
      <c r="D737" s="27" t="s">
        <v>14</v>
      </c>
      <c r="E737" s="15" t="s">
        <v>4361</v>
      </c>
      <c r="F737" s="57" t="s">
        <v>800</v>
      </c>
      <c r="G737" s="36" t="s">
        <v>38</v>
      </c>
      <c r="H737" s="58" t="s">
        <v>63</v>
      </c>
      <c r="I737" s="76">
        <v>26000000</v>
      </c>
      <c r="J737" s="29"/>
      <c r="K737" s="29"/>
      <c r="L737" s="70">
        <v>26000000</v>
      </c>
      <c r="M737" s="76">
        <v>50000000</v>
      </c>
      <c r="N737" s="29">
        <v>35000000</v>
      </c>
      <c r="O737" s="71"/>
      <c r="P737" s="75" t="s">
        <v>4349</v>
      </c>
      <c r="Q737" s="47" t="s">
        <v>4358</v>
      </c>
      <c r="R737" s="68" t="s">
        <v>4359</v>
      </c>
      <c r="S737" s="48" t="s">
        <v>24</v>
      </c>
      <c r="T737" s="42"/>
      <c r="U737" s="54"/>
    </row>
    <row r="738" spans="2:21" ht="20.25" customHeight="1" x14ac:dyDescent="0.15">
      <c r="B738" s="25">
        <v>2021</v>
      </c>
      <c r="C738" s="27">
        <v>5</v>
      </c>
      <c r="D738" s="27" t="s">
        <v>14</v>
      </c>
      <c r="E738" s="15" t="s">
        <v>5758</v>
      </c>
      <c r="F738" s="57" t="s">
        <v>800</v>
      </c>
      <c r="G738" s="36" t="s">
        <v>39</v>
      </c>
      <c r="H738" s="58" t="s">
        <v>63</v>
      </c>
      <c r="I738" s="76">
        <v>25000000</v>
      </c>
      <c r="J738" s="29"/>
      <c r="K738" s="29"/>
      <c r="L738" s="70">
        <v>25000000</v>
      </c>
      <c r="M738" s="76">
        <v>50000000</v>
      </c>
      <c r="N738" s="29">
        <v>35000000</v>
      </c>
      <c r="O738" s="71"/>
      <c r="P738" s="75" t="s">
        <v>5759</v>
      </c>
      <c r="Q738" s="47" t="s">
        <v>5760</v>
      </c>
      <c r="R738" s="68" t="s">
        <v>5761</v>
      </c>
      <c r="S738" s="48" t="s">
        <v>24</v>
      </c>
      <c r="T738" s="42"/>
      <c r="U738" s="54"/>
    </row>
    <row r="739" spans="2:21" ht="20.25" customHeight="1" x14ac:dyDescent="0.15">
      <c r="B739" s="25">
        <v>2021</v>
      </c>
      <c r="C739" s="27">
        <v>5</v>
      </c>
      <c r="D739" s="27" t="s">
        <v>14</v>
      </c>
      <c r="E739" s="15" t="s">
        <v>3648</v>
      </c>
      <c r="F739" s="57" t="s">
        <v>3620</v>
      </c>
      <c r="G739" s="36" t="s">
        <v>84</v>
      </c>
      <c r="H739" s="58" t="s">
        <v>63</v>
      </c>
      <c r="I739" s="76">
        <v>22000000</v>
      </c>
      <c r="J739" s="29">
        <v>0</v>
      </c>
      <c r="K739" s="29">
        <v>0</v>
      </c>
      <c r="L739" s="70">
        <v>22000000</v>
      </c>
      <c r="M739" s="76">
        <v>22000000</v>
      </c>
      <c r="N739" s="29">
        <v>17600000</v>
      </c>
      <c r="O739" s="71"/>
      <c r="P739" s="75" t="s">
        <v>3645</v>
      </c>
      <c r="Q739" s="47" t="s">
        <v>3649</v>
      </c>
      <c r="R739" s="68" t="s">
        <v>3650</v>
      </c>
      <c r="S739" s="48" t="s">
        <v>24</v>
      </c>
      <c r="T739" s="42"/>
      <c r="U739" s="54"/>
    </row>
    <row r="740" spans="2:21" ht="20.25" customHeight="1" x14ac:dyDescent="0.15">
      <c r="B740" s="25">
        <v>2021</v>
      </c>
      <c r="C740" s="27">
        <v>5</v>
      </c>
      <c r="D740" s="27" t="s">
        <v>14</v>
      </c>
      <c r="E740" s="15" t="s">
        <v>1614</v>
      </c>
      <c r="F740" s="57" t="s">
        <v>1608</v>
      </c>
      <c r="G740" s="36" t="s">
        <v>37</v>
      </c>
      <c r="H740" s="58" t="s">
        <v>64</v>
      </c>
      <c r="I740" s="76">
        <v>21560000</v>
      </c>
      <c r="J740" s="29"/>
      <c r="K740" s="29"/>
      <c r="L740" s="70">
        <v>21560000</v>
      </c>
      <c r="M740" s="76">
        <v>21560000</v>
      </c>
      <c r="N740" s="29">
        <v>21560000</v>
      </c>
      <c r="O740" s="71"/>
      <c r="P740" s="75" t="s">
        <v>1609</v>
      </c>
      <c r="Q740" s="47" t="s">
        <v>1615</v>
      </c>
      <c r="R740" s="68" t="s">
        <v>1616</v>
      </c>
      <c r="S740" s="48" t="s">
        <v>751</v>
      </c>
      <c r="T740" s="42"/>
      <c r="U740" s="54"/>
    </row>
    <row r="741" spans="2:21" ht="20.25" customHeight="1" x14ac:dyDescent="0.15">
      <c r="B741" s="25">
        <v>2021</v>
      </c>
      <c r="C741" s="27">
        <v>5</v>
      </c>
      <c r="D741" s="27" t="s">
        <v>14</v>
      </c>
      <c r="E741" s="15" t="s">
        <v>925</v>
      </c>
      <c r="F741" s="57" t="s">
        <v>748</v>
      </c>
      <c r="G741" s="36" t="s">
        <v>39</v>
      </c>
      <c r="H741" s="58" t="s">
        <v>62</v>
      </c>
      <c r="I741" s="76">
        <v>20000000</v>
      </c>
      <c r="J741" s="29">
        <v>10000000</v>
      </c>
      <c r="K741" s="29"/>
      <c r="L741" s="70">
        <v>30000000</v>
      </c>
      <c r="M741" s="76">
        <v>30000000</v>
      </c>
      <c r="N741" s="29">
        <v>30000000</v>
      </c>
      <c r="O741" s="71"/>
      <c r="P741" s="75" t="s">
        <v>903</v>
      </c>
      <c r="Q741" s="47" t="s">
        <v>921</v>
      </c>
      <c r="R741" s="68" t="s">
        <v>922</v>
      </c>
      <c r="S741" s="48" t="s">
        <v>24</v>
      </c>
      <c r="T741" s="42"/>
      <c r="U741" s="54"/>
    </row>
    <row r="742" spans="2:21" ht="20.25" customHeight="1" x14ac:dyDescent="0.15">
      <c r="B742" s="25">
        <v>2021</v>
      </c>
      <c r="C742" s="27">
        <v>5</v>
      </c>
      <c r="D742" s="27" t="s">
        <v>14</v>
      </c>
      <c r="E742" s="15" t="s">
        <v>3643</v>
      </c>
      <c r="F742" s="57" t="s">
        <v>3620</v>
      </c>
      <c r="G742" s="36" t="s">
        <v>16</v>
      </c>
      <c r="H742" s="58" t="s">
        <v>64</v>
      </c>
      <c r="I742" s="76">
        <v>20000000</v>
      </c>
      <c r="J742" s="29">
        <v>0</v>
      </c>
      <c r="K742" s="29">
        <v>0</v>
      </c>
      <c r="L742" s="70">
        <v>20000000</v>
      </c>
      <c r="M742" s="76">
        <v>20000000</v>
      </c>
      <c r="N742" s="29">
        <v>20000000</v>
      </c>
      <c r="O742" s="71"/>
      <c r="P742" s="75" t="s">
        <v>3640</v>
      </c>
      <c r="Q742" s="47" t="s">
        <v>3641</v>
      </c>
      <c r="R742" s="68" t="s">
        <v>3642</v>
      </c>
      <c r="S742" s="48" t="s">
        <v>24</v>
      </c>
      <c r="T742" s="42"/>
      <c r="U742" s="54" t="s">
        <v>94</v>
      </c>
    </row>
    <row r="743" spans="2:21" ht="20.25" customHeight="1" x14ac:dyDescent="0.15">
      <c r="B743" s="25">
        <v>2021</v>
      </c>
      <c r="C743" s="27">
        <v>5</v>
      </c>
      <c r="D743" s="27" t="s">
        <v>14</v>
      </c>
      <c r="E743" s="15" t="s">
        <v>5762</v>
      </c>
      <c r="F743" s="57" t="s">
        <v>43</v>
      </c>
      <c r="G743" s="36" t="s">
        <v>37</v>
      </c>
      <c r="H743" s="58" t="s">
        <v>64</v>
      </c>
      <c r="I743" s="76">
        <v>17000000</v>
      </c>
      <c r="J743" s="29"/>
      <c r="K743" s="29"/>
      <c r="L743" s="70">
        <v>17000000</v>
      </c>
      <c r="M743" s="76"/>
      <c r="N743" s="29"/>
      <c r="O743" s="71"/>
      <c r="P743" s="75" t="s">
        <v>5763</v>
      </c>
      <c r="Q743" s="47" t="s">
        <v>5764</v>
      </c>
      <c r="R743" s="68" t="s">
        <v>5765</v>
      </c>
      <c r="S743" s="48" t="s">
        <v>24</v>
      </c>
      <c r="T743" s="42"/>
      <c r="U743" s="54" t="s">
        <v>94</v>
      </c>
    </row>
    <row r="744" spans="2:21" ht="20.25" customHeight="1" x14ac:dyDescent="0.15">
      <c r="B744" s="25">
        <v>2021</v>
      </c>
      <c r="C744" s="27">
        <v>5</v>
      </c>
      <c r="D744" s="27" t="s">
        <v>5156</v>
      </c>
      <c r="E744" s="15" t="s">
        <v>5171</v>
      </c>
      <c r="F744" s="57" t="s">
        <v>5157</v>
      </c>
      <c r="G744" s="36" t="s">
        <v>5164</v>
      </c>
      <c r="H744" s="58" t="s">
        <v>5151</v>
      </c>
      <c r="I744" s="76">
        <v>17000000</v>
      </c>
      <c r="J744" s="29"/>
      <c r="K744" s="29"/>
      <c r="L744" s="70">
        <f>SUM(I744:K744)</f>
        <v>17000000</v>
      </c>
      <c r="M744" s="76"/>
      <c r="N744" s="29"/>
      <c r="O744" s="71"/>
      <c r="P744" s="75" t="s">
        <v>5152</v>
      </c>
      <c r="Q744" s="47" t="s">
        <v>5165</v>
      </c>
      <c r="R744" s="68" t="s">
        <v>5166</v>
      </c>
      <c r="S744" s="48" t="s">
        <v>5155</v>
      </c>
      <c r="T744" s="42"/>
      <c r="U744" s="54"/>
    </row>
    <row r="745" spans="2:21" ht="20.25" customHeight="1" x14ac:dyDescent="0.15">
      <c r="B745" s="25">
        <v>2021</v>
      </c>
      <c r="C745" s="27">
        <v>5</v>
      </c>
      <c r="D745" s="27" t="s">
        <v>14</v>
      </c>
      <c r="E745" s="15" t="s">
        <v>2337</v>
      </c>
      <c r="F745" s="57" t="s">
        <v>2182</v>
      </c>
      <c r="G745" s="36" t="s">
        <v>37</v>
      </c>
      <c r="H745" s="58" t="s">
        <v>63</v>
      </c>
      <c r="I745" s="76">
        <v>16390000</v>
      </c>
      <c r="J745" s="29"/>
      <c r="K745" s="29"/>
      <c r="L745" s="70">
        <f>SUM(I745:K745)</f>
        <v>16390000</v>
      </c>
      <c r="M745" s="76">
        <v>16390000</v>
      </c>
      <c r="N745" s="29">
        <v>16390000</v>
      </c>
      <c r="O745" s="71"/>
      <c r="P745" s="75" t="s">
        <v>2338</v>
      </c>
      <c r="Q745" s="47" t="s">
        <v>2339</v>
      </c>
      <c r="R745" s="68" t="s">
        <v>2340</v>
      </c>
      <c r="S745" s="48" t="s">
        <v>41</v>
      </c>
      <c r="T745" s="42"/>
      <c r="U745" s="54" t="s">
        <v>2179</v>
      </c>
    </row>
    <row r="746" spans="2:21" ht="20.25" customHeight="1" x14ac:dyDescent="0.15">
      <c r="B746" s="25">
        <v>2021</v>
      </c>
      <c r="C746" s="27">
        <v>5</v>
      </c>
      <c r="D746" s="27" t="s">
        <v>14</v>
      </c>
      <c r="E746" s="15" t="s">
        <v>5766</v>
      </c>
      <c r="F746" s="57" t="s">
        <v>230</v>
      </c>
      <c r="G746" s="36" t="s">
        <v>37</v>
      </c>
      <c r="H746" s="58" t="s">
        <v>64</v>
      </c>
      <c r="I746" s="76">
        <v>15000000</v>
      </c>
      <c r="J746" s="29">
        <v>0</v>
      </c>
      <c r="K746" s="29">
        <v>0</v>
      </c>
      <c r="L746" s="70">
        <v>15000000</v>
      </c>
      <c r="M746" s="76">
        <v>15000000</v>
      </c>
      <c r="N746" s="29">
        <v>0</v>
      </c>
      <c r="O746" s="71"/>
      <c r="P746" s="75" t="s">
        <v>303</v>
      </c>
      <c r="Q746" s="47" t="s">
        <v>313</v>
      </c>
      <c r="R746" s="68" t="s">
        <v>314</v>
      </c>
      <c r="S746" s="48" t="s">
        <v>24</v>
      </c>
      <c r="T746" s="42"/>
      <c r="U746" s="54" t="s">
        <v>94</v>
      </c>
    </row>
    <row r="747" spans="2:21" ht="20.25" customHeight="1" x14ac:dyDescent="0.15">
      <c r="B747" s="25">
        <v>2021</v>
      </c>
      <c r="C747" s="27">
        <v>5</v>
      </c>
      <c r="D747" s="27" t="s">
        <v>14</v>
      </c>
      <c r="E747" s="15" t="s">
        <v>4354</v>
      </c>
      <c r="F747" s="57" t="s">
        <v>800</v>
      </c>
      <c r="G747" s="36" t="s">
        <v>37</v>
      </c>
      <c r="H747" s="58" t="s">
        <v>63</v>
      </c>
      <c r="I747" s="76">
        <v>15000000</v>
      </c>
      <c r="J747" s="29"/>
      <c r="K747" s="29"/>
      <c r="L747" s="70">
        <v>15000000</v>
      </c>
      <c r="M747" s="76">
        <v>7000000</v>
      </c>
      <c r="N747" s="29"/>
      <c r="O747" s="71"/>
      <c r="P747" s="75" t="s">
        <v>4349</v>
      </c>
      <c r="Q747" s="47" t="s">
        <v>4350</v>
      </c>
      <c r="R747" s="68" t="s">
        <v>4351</v>
      </c>
      <c r="S747" s="48" t="s">
        <v>24</v>
      </c>
      <c r="T747" s="42"/>
      <c r="U747" s="54"/>
    </row>
    <row r="748" spans="2:21" ht="20.25" customHeight="1" x14ac:dyDescent="0.15">
      <c r="B748" s="25">
        <v>2021</v>
      </c>
      <c r="C748" s="27">
        <v>5</v>
      </c>
      <c r="D748" s="27" t="s">
        <v>14</v>
      </c>
      <c r="E748" s="15" t="s">
        <v>4355</v>
      </c>
      <c r="F748" s="57" t="s">
        <v>800</v>
      </c>
      <c r="G748" s="36" t="s">
        <v>37</v>
      </c>
      <c r="H748" s="58" t="s">
        <v>63</v>
      </c>
      <c r="I748" s="76">
        <v>15000000</v>
      </c>
      <c r="J748" s="29"/>
      <c r="K748" s="29"/>
      <c r="L748" s="70">
        <v>15000000</v>
      </c>
      <c r="M748" s="76">
        <v>7000000</v>
      </c>
      <c r="N748" s="29"/>
      <c r="O748" s="71"/>
      <c r="P748" s="75" t="s">
        <v>4349</v>
      </c>
      <c r="Q748" s="47" t="s">
        <v>4350</v>
      </c>
      <c r="R748" s="68" t="s">
        <v>4351</v>
      </c>
      <c r="S748" s="48" t="s">
        <v>24</v>
      </c>
      <c r="T748" s="42"/>
      <c r="U748" s="54"/>
    </row>
    <row r="749" spans="2:21" ht="20.25" customHeight="1" x14ac:dyDescent="0.15">
      <c r="B749" s="25">
        <v>2021</v>
      </c>
      <c r="C749" s="27">
        <v>5</v>
      </c>
      <c r="D749" s="27" t="s">
        <v>14</v>
      </c>
      <c r="E749" s="15" t="s">
        <v>4356</v>
      </c>
      <c r="F749" s="57" t="s">
        <v>800</v>
      </c>
      <c r="G749" s="36" t="s">
        <v>37</v>
      </c>
      <c r="H749" s="58" t="s">
        <v>63</v>
      </c>
      <c r="I749" s="76">
        <v>11000000</v>
      </c>
      <c r="J749" s="29"/>
      <c r="K749" s="29"/>
      <c r="L749" s="70">
        <v>11000000</v>
      </c>
      <c r="M749" s="76">
        <v>7000000</v>
      </c>
      <c r="N749" s="29"/>
      <c r="O749" s="71"/>
      <c r="P749" s="75" t="s">
        <v>4349</v>
      </c>
      <c r="Q749" s="47" t="s">
        <v>4350</v>
      </c>
      <c r="R749" s="68" t="s">
        <v>4351</v>
      </c>
      <c r="S749" s="48" t="s">
        <v>24</v>
      </c>
      <c r="T749" s="42"/>
      <c r="U749" s="54"/>
    </row>
    <row r="750" spans="2:21" ht="20.25" customHeight="1" x14ac:dyDescent="0.15">
      <c r="B750" s="25">
        <v>2021</v>
      </c>
      <c r="C750" s="27">
        <v>6</v>
      </c>
      <c r="D750" s="27" t="s">
        <v>14</v>
      </c>
      <c r="E750" s="15" t="s">
        <v>5767</v>
      </c>
      <c r="F750" s="57" t="s">
        <v>4675</v>
      </c>
      <c r="G750" s="36" t="s">
        <v>2785</v>
      </c>
      <c r="H750" s="58" t="s">
        <v>62</v>
      </c>
      <c r="I750" s="76">
        <v>50000000000</v>
      </c>
      <c r="J750" s="29">
        <v>200000000</v>
      </c>
      <c r="K750" s="29">
        <v>5000000</v>
      </c>
      <c r="L750" s="70">
        <f>SUM(I750:K750)</f>
        <v>50205000000</v>
      </c>
      <c r="M750" s="76">
        <v>6000000000</v>
      </c>
      <c r="N750" s="29"/>
      <c r="O750" s="71"/>
      <c r="P750" s="75" t="s">
        <v>5768</v>
      </c>
      <c r="Q750" s="47" t="s">
        <v>5769</v>
      </c>
      <c r="R750" s="68" t="s">
        <v>5770</v>
      </c>
      <c r="S750" s="48" t="s">
        <v>41</v>
      </c>
      <c r="T750" s="42"/>
      <c r="U750" s="54"/>
    </row>
    <row r="751" spans="2:21" ht="20.25" customHeight="1" x14ac:dyDescent="0.15">
      <c r="B751" s="25">
        <v>2021</v>
      </c>
      <c r="C751" s="27">
        <v>6</v>
      </c>
      <c r="D751" s="27" t="s">
        <v>14</v>
      </c>
      <c r="E751" s="15" t="s">
        <v>4850</v>
      </c>
      <c r="F751" s="57" t="s">
        <v>3757</v>
      </c>
      <c r="G751" s="36" t="s">
        <v>16</v>
      </c>
      <c r="H751" s="58" t="s">
        <v>62</v>
      </c>
      <c r="I751" s="76">
        <v>16369000000</v>
      </c>
      <c r="J751" s="29">
        <v>9688000000</v>
      </c>
      <c r="K751" s="29">
        <v>0</v>
      </c>
      <c r="L751" s="70">
        <v>26057000000</v>
      </c>
      <c r="M751" s="76">
        <v>300000000</v>
      </c>
      <c r="N751" s="29"/>
      <c r="O751" s="71"/>
      <c r="P751" s="75" t="s">
        <v>4851</v>
      </c>
      <c r="Q751" s="47" t="s">
        <v>4852</v>
      </c>
      <c r="R751" s="68" t="s">
        <v>4853</v>
      </c>
      <c r="S751" s="48" t="s">
        <v>24</v>
      </c>
      <c r="T751" s="42"/>
      <c r="U751" s="54"/>
    </row>
    <row r="752" spans="2:21" ht="20.25" customHeight="1" x14ac:dyDescent="0.15">
      <c r="B752" s="25">
        <v>2021</v>
      </c>
      <c r="C752" s="27">
        <v>6</v>
      </c>
      <c r="D752" s="27" t="s">
        <v>14</v>
      </c>
      <c r="E752" s="15" t="s">
        <v>808</v>
      </c>
      <c r="F752" s="57" t="s">
        <v>748</v>
      </c>
      <c r="G752" s="36" t="s">
        <v>16</v>
      </c>
      <c r="H752" s="58" t="s">
        <v>62</v>
      </c>
      <c r="I752" s="76">
        <v>5454931000</v>
      </c>
      <c r="J752" s="29">
        <v>2269514000</v>
      </c>
      <c r="K752" s="29">
        <v>314758000</v>
      </c>
      <c r="L752" s="70">
        <v>8039203000</v>
      </c>
      <c r="M752" s="76">
        <v>650000000</v>
      </c>
      <c r="N752" s="29">
        <v>8039203000</v>
      </c>
      <c r="O752" s="71"/>
      <c r="P752" s="75" t="s">
        <v>791</v>
      </c>
      <c r="Q752" s="47" t="s">
        <v>809</v>
      </c>
      <c r="R752" s="68" t="s">
        <v>810</v>
      </c>
      <c r="S752" s="48" t="s">
        <v>41</v>
      </c>
      <c r="T752" s="42"/>
      <c r="U752" s="54"/>
    </row>
    <row r="753" spans="2:21" ht="20.25" customHeight="1" x14ac:dyDescent="0.15">
      <c r="B753" s="25">
        <v>2021</v>
      </c>
      <c r="C753" s="27">
        <v>6</v>
      </c>
      <c r="D753" s="27" t="s">
        <v>14</v>
      </c>
      <c r="E753" s="15" t="s">
        <v>2327</v>
      </c>
      <c r="F753" s="57" t="s">
        <v>2182</v>
      </c>
      <c r="G753" s="36" t="s">
        <v>16</v>
      </c>
      <c r="H753" s="58" t="s">
        <v>63</v>
      </c>
      <c r="I753" s="76">
        <v>3000000000</v>
      </c>
      <c r="J753" s="29">
        <v>1500000000</v>
      </c>
      <c r="K753" s="29">
        <v>1500000000</v>
      </c>
      <c r="L753" s="70">
        <f>SUM(I753:K753)</f>
        <v>6000000000</v>
      </c>
      <c r="M753" s="76">
        <v>700000000</v>
      </c>
      <c r="N753" s="29">
        <v>1000000000</v>
      </c>
      <c r="O753" s="71"/>
      <c r="P753" s="75" t="s">
        <v>2299</v>
      </c>
      <c r="Q753" s="47" t="s">
        <v>2300</v>
      </c>
      <c r="R753" s="68" t="s">
        <v>2301</v>
      </c>
      <c r="S753" s="48" t="s">
        <v>751</v>
      </c>
      <c r="T753" s="42"/>
      <c r="U753" s="54"/>
    </row>
    <row r="754" spans="2:21" ht="20.25" customHeight="1" x14ac:dyDescent="0.15">
      <c r="B754" s="25">
        <v>2021</v>
      </c>
      <c r="C754" s="27">
        <v>6</v>
      </c>
      <c r="D754" s="27" t="s">
        <v>15</v>
      </c>
      <c r="E754" s="15" t="s">
        <v>2230</v>
      </c>
      <c r="F754" s="57" t="s">
        <v>2182</v>
      </c>
      <c r="G754" s="36" t="s">
        <v>17</v>
      </c>
      <c r="H754" s="58" t="s">
        <v>62</v>
      </c>
      <c r="I754" s="76">
        <v>3000000000</v>
      </c>
      <c r="J754" s="29"/>
      <c r="K754" s="29"/>
      <c r="L754" s="70">
        <v>3000000000</v>
      </c>
      <c r="M754" s="76"/>
      <c r="N754" s="29"/>
      <c r="O754" s="71"/>
      <c r="P754" s="75" t="s">
        <v>2231</v>
      </c>
      <c r="Q754" s="47" t="s">
        <v>2232</v>
      </c>
      <c r="R754" s="68" t="s">
        <v>2233</v>
      </c>
      <c r="S754" s="48" t="s">
        <v>24</v>
      </c>
      <c r="T754" s="42"/>
      <c r="U754" s="54"/>
    </row>
    <row r="755" spans="2:21" ht="20.25" customHeight="1" x14ac:dyDescent="0.15">
      <c r="B755" s="25">
        <v>2021</v>
      </c>
      <c r="C755" s="27">
        <v>6</v>
      </c>
      <c r="D755" s="27" t="s">
        <v>15</v>
      </c>
      <c r="E755" s="15" t="s">
        <v>5771</v>
      </c>
      <c r="F755" s="57" t="s">
        <v>1415</v>
      </c>
      <c r="G755" s="36" t="s">
        <v>112</v>
      </c>
      <c r="H755" s="58" t="s">
        <v>63</v>
      </c>
      <c r="I755" s="76">
        <v>2944000000</v>
      </c>
      <c r="J755" s="29"/>
      <c r="K755" s="29">
        <v>143000000</v>
      </c>
      <c r="L755" s="70">
        <v>3087000000</v>
      </c>
      <c r="M755" s="76">
        <v>1184000000</v>
      </c>
      <c r="N755" s="29">
        <v>2160900000</v>
      </c>
      <c r="O755" s="71"/>
      <c r="P755" s="75" t="s">
        <v>5772</v>
      </c>
      <c r="Q755" s="47" t="s">
        <v>5773</v>
      </c>
      <c r="R755" s="68" t="s">
        <v>5774</v>
      </c>
      <c r="S755" s="48" t="s">
        <v>24</v>
      </c>
      <c r="T755" s="42"/>
      <c r="U755" s="54"/>
    </row>
    <row r="756" spans="2:21" ht="20.25" customHeight="1" x14ac:dyDescent="0.15">
      <c r="B756" s="25">
        <v>2021</v>
      </c>
      <c r="C756" s="27">
        <v>6</v>
      </c>
      <c r="D756" s="27" t="s">
        <v>14</v>
      </c>
      <c r="E756" s="15" t="s">
        <v>3032</v>
      </c>
      <c r="F756" s="57" t="s">
        <v>2931</v>
      </c>
      <c r="G756" s="36" t="s">
        <v>16</v>
      </c>
      <c r="H756" s="58" t="s">
        <v>63</v>
      </c>
      <c r="I756" s="76">
        <v>2642000000</v>
      </c>
      <c r="J756" s="29">
        <v>0</v>
      </c>
      <c r="K756" s="29">
        <v>0</v>
      </c>
      <c r="L756" s="70">
        <v>2642000000</v>
      </c>
      <c r="M756" s="76">
        <v>500000000</v>
      </c>
      <c r="N756" s="29">
        <v>350000000</v>
      </c>
      <c r="O756" s="71">
        <v>0</v>
      </c>
      <c r="P756" s="75" t="s">
        <v>3028</v>
      </c>
      <c r="Q756" s="47" t="s">
        <v>3033</v>
      </c>
      <c r="R756" s="68" t="s">
        <v>3034</v>
      </c>
      <c r="S756" s="48" t="s">
        <v>24</v>
      </c>
      <c r="T756" s="42"/>
      <c r="U756" s="54"/>
    </row>
    <row r="757" spans="2:21" ht="20.25" customHeight="1" x14ac:dyDescent="0.15">
      <c r="B757" s="25">
        <v>2021</v>
      </c>
      <c r="C757" s="27">
        <v>6</v>
      </c>
      <c r="D757" s="27" t="s">
        <v>14</v>
      </c>
      <c r="E757" s="15" t="s">
        <v>1583</v>
      </c>
      <c r="F757" s="57" t="s">
        <v>1415</v>
      </c>
      <c r="G757" s="36" t="s">
        <v>112</v>
      </c>
      <c r="H757" s="58" t="s">
        <v>63</v>
      </c>
      <c r="I757" s="76">
        <v>2449000000</v>
      </c>
      <c r="J757" s="29"/>
      <c r="K757" s="29"/>
      <c r="L757" s="70">
        <v>2449000000</v>
      </c>
      <c r="M757" s="76">
        <v>1604000000</v>
      </c>
      <c r="N757" s="29">
        <v>1714300000</v>
      </c>
      <c r="O757" s="71"/>
      <c r="P757" s="75" t="s">
        <v>1571</v>
      </c>
      <c r="Q757" s="47" t="s">
        <v>1579</v>
      </c>
      <c r="R757" s="68" t="s">
        <v>1582</v>
      </c>
      <c r="S757" s="48" t="s">
        <v>24</v>
      </c>
      <c r="T757" s="42"/>
      <c r="U757" s="54"/>
    </row>
    <row r="758" spans="2:21" ht="20.25" customHeight="1" x14ac:dyDescent="0.15">
      <c r="B758" s="25">
        <v>2021</v>
      </c>
      <c r="C758" s="27">
        <v>6</v>
      </c>
      <c r="D758" s="27" t="s">
        <v>14</v>
      </c>
      <c r="E758" s="15" t="s">
        <v>5775</v>
      </c>
      <c r="F758" s="57" t="s">
        <v>3757</v>
      </c>
      <c r="G758" s="36" t="s">
        <v>17</v>
      </c>
      <c r="H758" s="58" t="s">
        <v>62</v>
      </c>
      <c r="I758" s="76">
        <v>2000000000</v>
      </c>
      <c r="J758" s="29">
        <v>600000000</v>
      </c>
      <c r="K758" s="29">
        <v>100000000</v>
      </c>
      <c r="L758" s="70">
        <v>2700000000</v>
      </c>
      <c r="M758" s="76">
        <v>2000000000</v>
      </c>
      <c r="N758" s="29">
        <v>1000000000</v>
      </c>
      <c r="O758" s="71" t="s">
        <v>3868</v>
      </c>
      <c r="P758" s="75" t="s">
        <v>3868</v>
      </c>
      <c r="Q758" s="47" t="s">
        <v>3869</v>
      </c>
      <c r="R758" s="68" t="s">
        <v>3871</v>
      </c>
      <c r="S758" s="48" t="s">
        <v>24</v>
      </c>
      <c r="T758" s="42"/>
      <c r="U758" s="54"/>
    </row>
    <row r="759" spans="2:21" ht="20.25" customHeight="1" x14ac:dyDescent="0.15">
      <c r="B759" s="25">
        <v>2021</v>
      </c>
      <c r="C759" s="27">
        <v>6</v>
      </c>
      <c r="D759" s="27" t="s">
        <v>14</v>
      </c>
      <c r="E759" s="15" t="s">
        <v>1580</v>
      </c>
      <c r="F759" s="57" t="s">
        <v>1415</v>
      </c>
      <c r="G759" s="36" t="s">
        <v>112</v>
      </c>
      <c r="H759" s="58" t="s">
        <v>63</v>
      </c>
      <c r="I759" s="76">
        <v>1939829000</v>
      </c>
      <c r="J759" s="29">
        <v>1040643000</v>
      </c>
      <c r="K759" s="29">
        <v>8300000</v>
      </c>
      <c r="L759" s="70">
        <v>2988772000</v>
      </c>
      <c r="M759" s="76">
        <v>2000000000</v>
      </c>
      <c r="N759" s="29">
        <v>0</v>
      </c>
      <c r="O759" s="71"/>
      <c r="P759" s="75" t="s">
        <v>1571</v>
      </c>
      <c r="Q759" s="47" t="s">
        <v>1579</v>
      </c>
      <c r="R759" s="68" t="s">
        <v>1581</v>
      </c>
      <c r="S759" s="48" t="s">
        <v>24</v>
      </c>
      <c r="T759" s="42"/>
      <c r="U759" s="54"/>
    </row>
    <row r="760" spans="2:21" ht="20.25" customHeight="1" x14ac:dyDescent="0.15">
      <c r="B760" s="25">
        <v>2021</v>
      </c>
      <c r="C760" s="27">
        <v>6</v>
      </c>
      <c r="D760" s="27" t="s">
        <v>14</v>
      </c>
      <c r="E760" s="15" t="s">
        <v>3872</v>
      </c>
      <c r="F760" s="57" t="s">
        <v>3757</v>
      </c>
      <c r="G760" s="36" t="s">
        <v>17</v>
      </c>
      <c r="H760" s="58" t="s">
        <v>62</v>
      </c>
      <c r="I760" s="76">
        <v>1800000000</v>
      </c>
      <c r="J760" s="29">
        <v>600000000</v>
      </c>
      <c r="K760" s="29">
        <v>106000000</v>
      </c>
      <c r="L760" s="70">
        <v>2506000000</v>
      </c>
      <c r="M760" s="76">
        <v>1800000000</v>
      </c>
      <c r="N760" s="29">
        <v>1000000000</v>
      </c>
      <c r="O760" s="71" t="s">
        <v>3868</v>
      </c>
      <c r="P760" s="75" t="s">
        <v>3868</v>
      </c>
      <c r="Q760" s="47" t="s">
        <v>3869</v>
      </c>
      <c r="R760" s="68" t="s">
        <v>3873</v>
      </c>
      <c r="S760" s="48" t="s">
        <v>24</v>
      </c>
      <c r="T760" s="42"/>
      <c r="U760" s="54"/>
    </row>
    <row r="761" spans="2:21" ht="20.25" customHeight="1" x14ac:dyDescent="0.15">
      <c r="B761" s="25">
        <v>2021</v>
      </c>
      <c r="C761" s="27">
        <v>6</v>
      </c>
      <c r="D761" s="27" t="s">
        <v>14</v>
      </c>
      <c r="E761" s="15" t="s">
        <v>4921</v>
      </c>
      <c r="F761" s="57" t="s">
        <v>43</v>
      </c>
      <c r="G761" s="36" t="s">
        <v>16</v>
      </c>
      <c r="H761" s="58" t="s">
        <v>62</v>
      </c>
      <c r="I761" s="76">
        <v>1300000000</v>
      </c>
      <c r="J761" s="29">
        <v>200000000</v>
      </c>
      <c r="K761" s="29">
        <v>0</v>
      </c>
      <c r="L761" s="70">
        <v>1500000000</v>
      </c>
      <c r="M761" s="76">
        <v>1300000000</v>
      </c>
      <c r="N761" s="29">
        <v>1080000000</v>
      </c>
      <c r="O761" s="71"/>
      <c r="P761" s="75" t="s">
        <v>4913</v>
      </c>
      <c r="Q761" s="47" t="s">
        <v>4922</v>
      </c>
      <c r="R761" s="68" t="s">
        <v>4923</v>
      </c>
      <c r="S761" s="48" t="s">
        <v>24</v>
      </c>
      <c r="T761" s="42"/>
      <c r="U761" s="54"/>
    </row>
    <row r="762" spans="2:21" ht="20.25" customHeight="1" x14ac:dyDescent="0.15">
      <c r="B762" s="25">
        <v>2021</v>
      </c>
      <c r="C762" s="27">
        <v>6</v>
      </c>
      <c r="D762" s="27" t="s">
        <v>14</v>
      </c>
      <c r="E762" s="15" t="s">
        <v>5776</v>
      </c>
      <c r="F762" s="57" t="s">
        <v>1415</v>
      </c>
      <c r="G762" s="36" t="s">
        <v>16</v>
      </c>
      <c r="H762" s="58" t="s">
        <v>63</v>
      </c>
      <c r="I762" s="76">
        <v>1230000000</v>
      </c>
      <c r="J762" s="29">
        <v>1077042000</v>
      </c>
      <c r="K762" s="29">
        <v>55800000</v>
      </c>
      <c r="L762" s="70">
        <v>2362842000</v>
      </c>
      <c r="M762" s="76">
        <v>1500000000</v>
      </c>
      <c r="N762" s="29">
        <v>0</v>
      </c>
      <c r="O762" s="71"/>
      <c r="P762" s="75" t="s">
        <v>5772</v>
      </c>
      <c r="Q762" s="47" t="s">
        <v>5773</v>
      </c>
      <c r="R762" s="68" t="s">
        <v>5777</v>
      </c>
      <c r="S762" s="48" t="s">
        <v>24</v>
      </c>
      <c r="T762" s="42"/>
      <c r="U762" s="54"/>
    </row>
    <row r="763" spans="2:21" ht="20.25" customHeight="1" x14ac:dyDescent="0.15">
      <c r="B763" s="25">
        <v>2021</v>
      </c>
      <c r="C763" s="27">
        <v>6</v>
      </c>
      <c r="D763" s="27" t="s">
        <v>14</v>
      </c>
      <c r="E763" s="15" t="s">
        <v>1574</v>
      </c>
      <c r="F763" s="57" t="s">
        <v>1415</v>
      </c>
      <c r="G763" s="36" t="s">
        <v>16</v>
      </c>
      <c r="H763" s="58" t="s">
        <v>63</v>
      </c>
      <c r="I763" s="76">
        <v>1200000000</v>
      </c>
      <c r="J763" s="29">
        <v>200000000</v>
      </c>
      <c r="K763" s="29"/>
      <c r="L763" s="70">
        <v>1400000000</v>
      </c>
      <c r="M763" s="76">
        <v>600000000</v>
      </c>
      <c r="N763" s="29">
        <v>700000000</v>
      </c>
      <c r="O763" s="71"/>
      <c r="P763" s="75" t="s">
        <v>1571</v>
      </c>
      <c r="Q763" s="47" t="s">
        <v>1575</v>
      </c>
      <c r="R763" s="68" t="s">
        <v>1576</v>
      </c>
      <c r="S763" s="48" t="s">
        <v>24</v>
      </c>
      <c r="T763" s="42"/>
      <c r="U763" s="54"/>
    </row>
    <row r="764" spans="2:21" ht="20.25" customHeight="1" x14ac:dyDescent="0.15">
      <c r="B764" s="25">
        <v>2021</v>
      </c>
      <c r="C764" s="27">
        <v>6</v>
      </c>
      <c r="D764" s="27" t="s">
        <v>14</v>
      </c>
      <c r="E764" s="15" t="s">
        <v>122</v>
      </c>
      <c r="F764" s="57" t="s">
        <v>43</v>
      </c>
      <c r="G764" s="36" t="s">
        <v>16</v>
      </c>
      <c r="H764" s="58" t="s">
        <v>62</v>
      </c>
      <c r="I764" s="76">
        <v>1100000000</v>
      </c>
      <c r="J764" s="29"/>
      <c r="K764" s="29"/>
      <c r="L764" s="70">
        <v>1100000000</v>
      </c>
      <c r="M764" s="76">
        <v>1100000000</v>
      </c>
      <c r="N764" s="29">
        <v>770000000</v>
      </c>
      <c r="O764" s="71"/>
      <c r="P764" s="75" t="s">
        <v>105</v>
      </c>
      <c r="Q764" s="47" t="s">
        <v>123</v>
      </c>
      <c r="R764" s="68" t="s">
        <v>124</v>
      </c>
      <c r="S764" s="48" t="s">
        <v>24</v>
      </c>
      <c r="T764" s="42"/>
      <c r="U764" s="54"/>
    </row>
    <row r="765" spans="2:21" ht="20.25" customHeight="1" x14ac:dyDescent="0.15">
      <c r="B765" s="25">
        <v>2021</v>
      </c>
      <c r="C765" s="27">
        <v>6</v>
      </c>
      <c r="D765" s="27" t="s">
        <v>14</v>
      </c>
      <c r="E765" s="15" t="s">
        <v>3035</v>
      </c>
      <c r="F765" s="57" t="s">
        <v>2931</v>
      </c>
      <c r="G765" s="36" t="s">
        <v>16</v>
      </c>
      <c r="H765" s="58" t="s">
        <v>63</v>
      </c>
      <c r="I765" s="76">
        <v>1100000000</v>
      </c>
      <c r="J765" s="29">
        <v>200000000</v>
      </c>
      <c r="K765" s="29">
        <v>0</v>
      </c>
      <c r="L765" s="70">
        <v>1300000000</v>
      </c>
      <c r="M765" s="76">
        <v>1100000000</v>
      </c>
      <c r="N765" s="29">
        <v>1100000000</v>
      </c>
      <c r="O765" s="71">
        <v>0</v>
      </c>
      <c r="P765" s="75" t="s">
        <v>3028</v>
      </c>
      <c r="Q765" s="47" t="s">
        <v>3036</v>
      </c>
      <c r="R765" s="68" t="s">
        <v>3037</v>
      </c>
      <c r="S765" s="48" t="s">
        <v>24</v>
      </c>
      <c r="T765" s="42"/>
      <c r="U765" s="54"/>
    </row>
    <row r="766" spans="2:21" ht="20.25" customHeight="1" x14ac:dyDescent="0.15">
      <c r="B766" s="25">
        <v>2021</v>
      </c>
      <c r="C766" s="27">
        <v>6</v>
      </c>
      <c r="D766" s="27" t="s">
        <v>14</v>
      </c>
      <c r="E766" s="15" t="s">
        <v>3038</v>
      </c>
      <c r="F766" s="57" t="s">
        <v>2931</v>
      </c>
      <c r="G766" s="36" t="s">
        <v>16</v>
      </c>
      <c r="H766" s="58" t="s">
        <v>63</v>
      </c>
      <c r="I766" s="76">
        <v>1100000000</v>
      </c>
      <c r="J766" s="29">
        <v>200000000</v>
      </c>
      <c r="K766" s="29">
        <v>0</v>
      </c>
      <c r="L766" s="70">
        <v>1300000000</v>
      </c>
      <c r="M766" s="76">
        <v>1100000000</v>
      </c>
      <c r="N766" s="29">
        <v>1100000000</v>
      </c>
      <c r="O766" s="71">
        <v>0</v>
      </c>
      <c r="P766" s="75" t="s">
        <v>3028</v>
      </c>
      <c r="Q766" s="47" t="s">
        <v>3039</v>
      </c>
      <c r="R766" s="68" t="s">
        <v>3040</v>
      </c>
      <c r="S766" s="48" t="s">
        <v>24</v>
      </c>
      <c r="T766" s="42"/>
      <c r="U766" s="54"/>
    </row>
    <row r="767" spans="2:21" ht="20.25" customHeight="1" x14ac:dyDescent="0.15">
      <c r="B767" s="25">
        <v>2021</v>
      </c>
      <c r="C767" s="27">
        <v>6</v>
      </c>
      <c r="D767" s="27" t="s">
        <v>14</v>
      </c>
      <c r="E767" s="15" t="s">
        <v>5778</v>
      </c>
      <c r="F767" s="57" t="s">
        <v>230</v>
      </c>
      <c r="G767" s="36" t="s">
        <v>112</v>
      </c>
      <c r="H767" s="58" t="s">
        <v>62</v>
      </c>
      <c r="I767" s="76">
        <v>1000000000</v>
      </c>
      <c r="J767" s="29">
        <v>200000000</v>
      </c>
      <c r="K767" s="29"/>
      <c r="L767" s="70">
        <v>1200000000</v>
      </c>
      <c r="M767" s="76">
        <v>1200000000</v>
      </c>
      <c r="N767" s="29">
        <v>840000000</v>
      </c>
      <c r="O767" s="71"/>
      <c r="P767" s="75" t="s">
        <v>5699</v>
      </c>
      <c r="Q767" s="47" t="s">
        <v>5779</v>
      </c>
      <c r="R767" s="68" t="s">
        <v>5780</v>
      </c>
      <c r="S767" s="48" t="s">
        <v>24</v>
      </c>
      <c r="T767" s="42"/>
      <c r="U767" s="54"/>
    </row>
    <row r="768" spans="2:21" ht="20.25" customHeight="1" x14ac:dyDescent="0.15">
      <c r="B768" s="25">
        <v>2021</v>
      </c>
      <c r="C768" s="27">
        <v>6</v>
      </c>
      <c r="D768" s="27" t="s">
        <v>14</v>
      </c>
      <c r="E768" s="15" t="s">
        <v>288</v>
      </c>
      <c r="F768" s="57" t="s">
        <v>230</v>
      </c>
      <c r="G768" s="36" t="s">
        <v>112</v>
      </c>
      <c r="H768" s="58" t="s">
        <v>62</v>
      </c>
      <c r="I768" s="76">
        <v>1000000000</v>
      </c>
      <c r="J768" s="29">
        <v>200000000</v>
      </c>
      <c r="K768" s="29"/>
      <c r="L768" s="70">
        <v>1200000000</v>
      </c>
      <c r="M768" s="76">
        <v>1200000000</v>
      </c>
      <c r="N768" s="29">
        <v>840000000</v>
      </c>
      <c r="O768" s="71"/>
      <c r="P768" s="75" t="s">
        <v>283</v>
      </c>
      <c r="Q768" s="47" t="s">
        <v>286</v>
      </c>
      <c r="R768" s="68" t="s">
        <v>287</v>
      </c>
      <c r="S768" s="48" t="s">
        <v>24</v>
      </c>
      <c r="T768" s="42"/>
      <c r="U768" s="54"/>
    </row>
    <row r="769" spans="2:21" ht="20.25" customHeight="1" x14ac:dyDescent="0.15">
      <c r="B769" s="25">
        <v>2021</v>
      </c>
      <c r="C769" s="27">
        <v>6</v>
      </c>
      <c r="D769" s="27" t="s">
        <v>14</v>
      </c>
      <c r="E769" s="15" t="s">
        <v>3668</v>
      </c>
      <c r="F769" s="57" t="s">
        <v>3620</v>
      </c>
      <c r="G769" s="36" t="s">
        <v>16</v>
      </c>
      <c r="H769" s="58" t="s">
        <v>63</v>
      </c>
      <c r="I769" s="76">
        <v>709000000</v>
      </c>
      <c r="J769" s="29">
        <v>0</v>
      </c>
      <c r="K769" s="29">
        <v>0</v>
      </c>
      <c r="L769" s="70">
        <v>709000000</v>
      </c>
      <c r="M769" s="76">
        <v>709000000</v>
      </c>
      <c r="N769" s="29">
        <v>496299999.99999994</v>
      </c>
      <c r="O769" s="71"/>
      <c r="P769" s="75" t="s">
        <v>3659</v>
      </c>
      <c r="Q769" s="47" t="s">
        <v>3669</v>
      </c>
      <c r="R769" s="68" t="s">
        <v>5120</v>
      </c>
      <c r="S769" s="48" t="s">
        <v>24</v>
      </c>
      <c r="T769" s="42"/>
      <c r="U769" s="54"/>
    </row>
    <row r="770" spans="2:21" ht="20.25" customHeight="1" x14ac:dyDescent="0.15">
      <c r="B770" s="25">
        <v>2021</v>
      </c>
      <c r="C770" s="27">
        <v>6</v>
      </c>
      <c r="D770" s="27" t="s">
        <v>14</v>
      </c>
      <c r="E770" s="15" t="s">
        <v>5781</v>
      </c>
      <c r="F770" s="57" t="s">
        <v>748</v>
      </c>
      <c r="G770" s="36" t="s">
        <v>112</v>
      </c>
      <c r="H770" s="58" t="s">
        <v>63</v>
      </c>
      <c r="I770" s="76">
        <v>700000000</v>
      </c>
      <c r="J770" s="29">
        <v>300000000</v>
      </c>
      <c r="K770" s="29"/>
      <c r="L770" s="70">
        <v>1000000000</v>
      </c>
      <c r="M770" s="76">
        <v>1000000000</v>
      </c>
      <c r="N770" s="29">
        <v>2000000000</v>
      </c>
      <c r="O770" s="71"/>
      <c r="P770" s="75" t="s">
        <v>770</v>
      </c>
      <c r="Q770" s="47" t="s">
        <v>775</v>
      </c>
      <c r="R770" s="68" t="s">
        <v>776</v>
      </c>
      <c r="S770" s="48" t="s">
        <v>24</v>
      </c>
      <c r="T770" s="42"/>
      <c r="U770" s="54"/>
    </row>
    <row r="771" spans="2:21" ht="20.25" customHeight="1" x14ac:dyDescent="0.15">
      <c r="B771" s="25">
        <v>2021</v>
      </c>
      <c r="C771" s="27">
        <v>6</v>
      </c>
      <c r="D771" s="27" t="s">
        <v>14</v>
      </c>
      <c r="E771" s="15" t="s">
        <v>3635</v>
      </c>
      <c r="F771" s="57" t="s">
        <v>3620</v>
      </c>
      <c r="G771" s="36" t="s">
        <v>17</v>
      </c>
      <c r="H771" s="58" t="s">
        <v>63</v>
      </c>
      <c r="I771" s="76">
        <v>600000000</v>
      </c>
      <c r="J771" s="29">
        <v>50000000</v>
      </c>
      <c r="K771" s="29">
        <v>0</v>
      </c>
      <c r="L771" s="70">
        <v>650000000</v>
      </c>
      <c r="M771" s="76">
        <v>650000000</v>
      </c>
      <c r="N771" s="29">
        <v>0</v>
      </c>
      <c r="O771" s="71"/>
      <c r="P771" s="75" t="s">
        <v>3621</v>
      </c>
      <c r="Q771" s="47" t="s">
        <v>3633</v>
      </c>
      <c r="R771" s="68" t="s">
        <v>3634</v>
      </c>
      <c r="S771" s="48" t="s">
        <v>24</v>
      </c>
      <c r="T771" s="42"/>
      <c r="U771" s="54"/>
    </row>
    <row r="772" spans="2:21" ht="20.25" customHeight="1" x14ac:dyDescent="0.15">
      <c r="B772" s="25">
        <v>2021</v>
      </c>
      <c r="C772" s="27">
        <v>6</v>
      </c>
      <c r="D772" s="27" t="s">
        <v>14</v>
      </c>
      <c r="E772" s="15" t="s">
        <v>5007</v>
      </c>
      <c r="F772" s="57" t="s">
        <v>5001</v>
      </c>
      <c r="G772" s="36" t="s">
        <v>84</v>
      </c>
      <c r="H772" s="58" t="s">
        <v>63</v>
      </c>
      <c r="I772" s="76">
        <v>489172000</v>
      </c>
      <c r="J772" s="29"/>
      <c r="K772" s="29">
        <v>10828000</v>
      </c>
      <c r="L772" s="70">
        <f>SUM(I772:K772)</f>
        <v>500000000</v>
      </c>
      <c r="M772" s="76"/>
      <c r="N772" s="29"/>
      <c r="O772" s="71"/>
      <c r="P772" s="75" t="s">
        <v>5002</v>
      </c>
      <c r="Q772" s="47" t="s">
        <v>5008</v>
      </c>
      <c r="R772" s="68" t="s">
        <v>5009</v>
      </c>
      <c r="S772" s="48" t="s">
        <v>4998</v>
      </c>
      <c r="T772" s="42"/>
      <c r="U772" s="54"/>
    </row>
    <row r="773" spans="2:21" ht="20.25" customHeight="1" x14ac:dyDescent="0.15">
      <c r="B773" s="25">
        <v>2021</v>
      </c>
      <c r="C773" s="27">
        <v>6</v>
      </c>
      <c r="D773" s="27" t="s">
        <v>14</v>
      </c>
      <c r="E773" s="15" t="s">
        <v>3904</v>
      </c>
      <c r="F773" s="57" t="s">
        <v>3757</v>
      </c>
      <c r="G773" s="36" t="s">
        <v>37</v>
      </c>
      <c r="H773" s="58" t="s">
        <v>63</v>
      </c>
      <c r="I773" s="76">
        <v>310464000</v>
      </c>
      <c r="J773" s="29">
        <v>48255000</v>
      </c>
      <c r="K773" s="29"/>
      <c r="L773" s="70">
        <v>358719000</v>
      </c>
      <c r="M773" s="76">
        <v>310464000</v>
      </c>
      <c r="N773" s="29"/>
      <c r="O773" s="71"/>
      <c r="P773" s="75" t="s">
        <v>3880</v>
      </c>
      <c r="Q773" s="47" t="s">
        <v>3889</v>
      </c>
      <c r="R773" s="68" t="s">
        <v>3890</v>
      </c>
      <c r="S773" s="48" t="s">
        <v>24</v>
      </c>
      <c r="T773" s="42"/>
      <c r="U773" s="54"/>
    </row>
    <row r="774" spans="2:21" ht="20.25" customHeight="1" x14ac:dyDescent="0.15">
      <c r="B774" s="25">
        <v>2021</v>
      </c>
      <c r="C774" s="27">
        <v>6</v>
      </c>
      <c r="D774" s="27" t="s">
        <v>14</v>
      </c>
      <c r="E774" s="15" t="s">
        <v>5782</v>
      </c>
      <c r="F774" s="57" t="s">
        <v>230</v>
      </c>
      <c r="G774" s="36" t="s">
        <v>17</v>
      </c>
      <c r="H774" s="58" t="s">
        <v>63</v>
      </c>
      <c r="I774" s="76">
        <v>250000000</v>
      </c>
      <c r="J774" s="29">
        <v>50000000</v>
      </c>
      <c r="K774" s="29"/>
      <c r="L774" s="70">
        <v>300000000</v>
      </c>
      <c r="M774" s="76">
        <v>300000000</v>
      </c>
      <c r="N774" s="29">
        <v>300000000</v>
      </c>
      <c r="O774" s="71"/>
      <c r="P774" s="75" t="s">
        <v>5602</v>
      </c>
      <c r="Q774" s="47" t="s">
        <v>5603</v>
      </c>
      <c r="R774" s="68" t="s">
        <v>5604</v>
      </c>
      <c r="S774" s="48" t="s">
        <v>24</v>
      </c>
      <c r="T774" s="42"/>
      <c r="U774" s="54"/>
    </row>
    <row r="775" spans="2:21" ht="20.25" customHeight="1" x14ac:dyDescent="0.15">
      <c r="B775" s="25">
        <v>2021</v>
      </c>
      <c r="C775" s="27">
        <v>6</v>
      </c>
      <c r="D775" s="27" t="s">
        <v>14</v>
      </c>
      <c r="E775" s="15" t="s">
        <v>269</v>
      </c>
      <c r="F775" s="57" t="s">
        <v>230</v>
      </c>
      <c r="G775" s="36" t="s">
        <v>16</v>
      </c>
      <c r="H775" s="58" t="s">
        <v>63</v>
      </c>
      <c r="I775" s="76">
        <v>250000000</v>
      </c>
      <c r="J775" s="29">
        <v>50000000</v>
      </c>
      <c r="K775" s="29"/>
      <c r="L775" s="70">
        <v>300000000</v>
      </c>
      <c r="M775" s="76">
        <v>300000000</v>
      </c>
      <c r="N775" s="29">
        <v>300000000</v>
      </c>
      <c r="O775" s="71"/>
      <c r="P775" s="75" t="s">
        <v>235</v>
      </c>
      <c r="Q775" s="47" t="s">
        <v>236</v>
      </c>
      <c r="R775" s="68" t="s">
        <v>237</v>
      </c>
      <c r="S775" s="48" t="s">
        <v>24</v>
      </c>
      <c r="T775" s="42"/>
      <c r="U775" s="54"/>
    </row>
    <row r="776" spans="2:21" ht="20.25" customHeight="1" x14ac:dyDescent="0.15">
      <c r="B776" s="25">
        <v>2021</v>
      </c>
      <c r="C776" s="27">
        <v>6</v>
      </c>
      <c r="D776" s="27" t="s">
        <v>14</v>
      </c>
      <c r="E776" s="15" t="s">
        <v>270</v>
      </c>
      <c r="F776" s="57" t="s">
        <v>230</v>
      </c>
      <c r="G776" s="36" t="s">
        <v>16</v>
      </c>
      <c r="H776" s="58" t="s">
        <v>63</v>
      </c>
      <c r="I776" s="76">
        <v>250000000</v>
      </c>
      <c r="J776" s="29">
        <v>50000000</v>
      </c>
      <c r="K776" s="29"/>
      <c r="L776" s="70">
        <v>300000000</v>
      </c>
      <c r="M776" s="76">
        <v>300000000</v>
      </c>
      <c r="N776" s="29">
        <v>300000000</v>
      </c>
      <c r="O776" s="71"/>
      <c r="P776" s="75" t="s">
        <v>235</v>
      </c>
      <c r="Q776" s="47" t="s">
        <v>236</v>
      </c>
      <c r="R776" s="68" t="s">
        <v>237</v>
      </c>
      <c r="S776" s="48" t="s">
        <v>24</v>
      </c>
      <c r="T776" s="42"/>
      <c r="U776" s="54"/>
    </row>
    <row r="777" spans="2:21" ht="20.25" customHeight="1" x14ac:dyDescent="0.15">
      <c r="B777" s="25">
        <v>2021</v>
      </c>
      <c r="C777" s="27">
        <v>6</v>
      </c>
      <c r="D777" s="27" t="s">
        <v>14</v>
      </c>
      <c r="E777" s="15" t="s">
        <v>2369</v>
      </c>
      <c r="F777" s="57" t="s">
        <v>2182</v>
      </c>
      <c r="G777" s="36" t="s">
        <v>17</v>
      </c>
      <c r="H777" s="58" t="s">
        <v>62</v>
      </c>
      <c r="I777" s="76">
        <v>220000000</v>
      </c>
      <c r="J777" s="29">
        <v>50000000</v>
      </c>
      <c r="K777" s="29">
        <v>0</v>
      </c>
      <c r="L777" s="70">
        <v>270000000</v>
      </c>
      <c r="M777" s="76">
        <v>220000000</v>
      </c>
      <c r="N777" s="29">
        <v>270000000</v>
      </c>
      <c r="O777" s="71"/>
      <c r="P777" s="75" t="s">
        <v>2359</v>
      </c>
      <c r="Q777" s="47" t="s">
        <v>2365</v>
      </c>
      <c r="R777" s="68" t="s">
        <v>2366</v>
      </c>
      <c r="S777" s="48" t="s">
        <v>24</v>
      </c>
      <c r="T777" s="42"/>
      <c r="U777" s="54"/>
    </row>
    <row r="778" spans="2:21" ht="20.25" customHeight="1" x14ac:dyDescent="0.15">
      <c r="B778" s="25">
        <v>2021</v>
      </c>
      <c r="C778" s="27">
        <v>6</v>
      </c>
      <c r="D778" s="27" t="s">
        <v>14</v>
      </c>
      <c r="E778" s="15" t="s">
        <v>3670</v>
      </c>
      <c r="F778" s="57" t="s">
        <v>3620</v>
      </c>
      <c r="G778" s="36" t="s">
        <v>16</v>
      </c>
      <c r="H778" s="58" t="s">
        <v>63</v>
      </c>
      <c r="I778" s="76">
        <v>210000000</v>
      </c>
      <c r="J778" s="29">
        <v>0</v>
      </c>
      <c r="K778" s="29">
        <v>0</v>
      </c>
      <c r="L778" s="70">
        <v>210000000</v>
      </c>
      <c r="M778" s="76">
        <v>210000000</v>
      </c>
      <c r="N778" s="29">
        <v>147000000</v>
      </c>
      <c r="O778" s="71"/>
      <c r="P778" s="75" t="s">
        <v>3659</v>
      </c>
      <c r="Q778" s="47" t="s">
        <v>3669</v>
      </c>
      <c r="R778" s="68" t="s">
        <v>5120</v>
      </c>
      <c r="S778" s="48" t="s">
        <v>24</v>
      </c>
      <c r="T778" s="42"/>
      <c r="U778" s="54"/>
    </row>
    <row r="779" spans="2:21" ht="20.25" customHeight="1" x14ac:dyDescent="0.15">
      <c r="B779" s="25">
        <v>2021</v>
      </c>
      <c r="C779" s="27">
        <v>6</v>
      </c>
      <c r="D779" s="27" t="s">
        <v>14</v>
      </c>
      <c r="E779" s="15" t="s">
        <v>5783</v>
      </c>
      <c r="F779" s="57" t="s">
        <v>748</v>
      </c>
      <c r="G779" s="36" t="s">
        <v>16</v>
      </c>
      <c r="H779" s="58" t="s">
        <v>62</v>
      </c>
      <c r="I779" s="76">
        <v>200000000</v>
      </c>
      <c r="J779" s="29">
        <v>100000000</v>
      </c>
      <c r="K779" s="29"/>
      <c r="L779" s="70">
        <v>300000000</v>
      </c>
      <c r="M779" s="76">
        <v>200000000</v>
      </c>
      <c r="N779" s="29">
        <v>300000000</v>
      </c>
      <c r="O779" s="71"/>
      <c r="P779" s="75" t="s">
        <v>5317</v>
      </c>
      <c r="Q779" s="47" t="s">
        <v>5784</v>
      </c>
      <c r="R779" s="68" t="s">
        <v>5785</v>
      </c>
      <c r="S779" s="48" t="s">
        <v>24</v>
      </c>
      <c r="T779" s="42"/>
      <c r="U779" s="54"/>
    </row>
    <row r="780" spans="2:21" ht="20.25" customHeight="1" x14ac:dyDescent="0.15">
      <c r="B780" s="25">
        <v>2021</v>
      </c>
      <c r="C780" s="27">
        <v>6</v>
      </c>
      <c r="D780" s="27" t="s">
        <v>14</v>
      </c>
      <c r="E780" s="15" t="s">
        <v>814</v>
      </c>
      <c r="F780" s="57" t="s">
        <v>748</v>
      </c>
      <c r="G780" s="36" t="s">
        <v>16</v>
      </c>
      <c r="H780" s="58" t="s">
        <v>62</v>
      </c>
      <c r="I780" s="76">
        <v>200000000</v>
      </c>
      <c r="J780" s="29">
        <v>100000000</v>
      </c>
      <c r="K780" s="29"/>
      <c r="L780" s="70">
        <v>300000000</v>
      </c>
      <c r="M780" s="76">
        <v>200000000</v>
      </c>
      <c r="N780" s="29">
        <v>300000000</v>
      </c>
      <c r="O780" s="71"/>
      <c r="P780" s="75" t="s">
        <v>811</v>
      </c>
      <c r="Q780" s="47" t="s">
        <v>815</v>
      </c>
      <c r="R780" s="68" t="s">
        <v>816</v>
      </c>
      <c r="S780" s="48" t="s">
        <v>24</v>
      </c>
      <c r="T780" s="42"/>
      <c r="U780" s="54"/>
    </row>
    <row r="781" spans="2:21" ht="20.25" customHeight="1" x14ac:dyDescent="0.15">
      <c r="B781" s="25">
        <v>2021</v>
      </c>
      <c r="C781" s="27">
        <v>6</v>
      </c>
      <c r="D781" s="27" t="s">
        <v>14</v>
      </c>
      <c r="E781" s="15" t="s">
        <v>817</v>
      </c>
      <c r="F781" s="57" t="s">
        <v>748</v>
      </c>
      <c r="G781" s="36" t="s">
        <v>16</v>
      </c>
      <c r="H781" s="58" t="s">
        <v>62</v>
      </c>
      <c r="I781" s="76">
        <v>200000000</v>
      </c>
      <c r="J781" s="29">
        <v>100000000</v>
      </c>
      <c r="K781" s="29"/>
      <c r="L781" s="70">
        <v>300000000</v>
      </c>
      <c r="M781" s="76">
        <v>200000000</v>
      </c>
      <c r="N781" s="29">
        <v>300000000</v>
      </c>
      <c r="O781" s="71"/>
      <c r="P781" s="75" t="s">
        <v>811</v>
      </c>
      <c r="Q781" s="47" t="s">
        <v>815</v>
      </c>
      <c r="R781" s="68" t="s">
        <v>816</v>
      </c>
      <c r="S781" s="48" t="s">
        <v>24</v>
      </c>
      <c r="T781" s="42"/>
      <c r="U781" s="54"/>
    </row>
    <row r="782" spans="2:21" ht="20.25" customHeight="1" x14ac:dyDescent="0.15">
      <c r="B782" s="25">
        <v>2021</v>
      </c>
      <c r="C782" s="27">
        <v>6</v>
      </c>
      <c r="D782" s="27" t="s">
        <v>14</v>
      </c>
      <c r="E782" s="15" t="s">
        <v>5786</v>
      </c>
      <c r="F782" s="57" t="s">
        <v>748</v>
      </c>
      <c r="G782" s="36" t="s">
        <v>16</v>
      </c>
      <c r="H782" s="58" t="s">
        <v>62</v>
      </c>
      <c r="I782" s="76">
        <v>200000000</v>
      </c>
      <c r="J782" s="29">
        <v>100000000</v>
      </c>
      <c r="K782" s="29"/>
      <c r="L782" s="70">
        <v>300000000</v>
      </c>
      <c r="M782" s="76">
        <v>200000000</v>
      </c>
      <c r="N782" s="29">
        <v>300000000</v>
      </c>
      <c r="O782" s="71"/>
      <c r="P782" s="75" t="s">
        <v>811</v>
      </c>
      <c r="Q782" s="47" t="s">
        <v>818</v>
      </c>
      <c r="R782" s="68" t="s">
        <v>819</v>
      </c>
      <c r="S782" s="48" t="s">
        <v>24</v>
      </c>
      <c r="T782" s="42"/>
      <c r="U782" s="54"/>
    </row>
    <row r="783" spans="2:21" ht="20.25" customHeight="1" x14ac:dyDescent="0.15">
      <c r="B783" s="25">
        <v>2021</v>
      </c>
      <c r="C783" s="27">
        <v>6</v>
      </c>
      <c r="D783" s="27" t="s">
        <v>14</v>
      </c>
      <c r="E783" s="15" t="s">
        <v>820</v>
      </c>
      <c r="F783" s="57" t="s">
        <v>748</v>
      </c>
      <c r="G783" s="36" t="s">
        <v>16</v>
      </c>
      <c r="H783" s="58" t="s">
        <v>62</v>
      </c>
      <c r="I783" s="76">
        <v>200000000</v>
      </c>
      <c r="J783" s="29">
        <v>100000000</v>
      </c>
      <c r="K783" s="29"/>
      <c r="L783" s="70">
        <v>300000000</v>
      </c>
      <c r="M783" s="76">
        <v>200000000</v>
      </c>
      <c r="N783" s="29">
        <v>300000000</v>
      </c>
      <c r="O783" s="71"/>
      <c r="P783" s="75" t="s">
        <v>811</v>
      </c>
      <c r="Q783" s="47" t="s">
        <v>821</v>
      </c>
      <c r="R783" s="68" t="s">
        <v>822</v>
      </c>
      <c r="S783" s="48" t="s">
        <v>24</v>
      </c>
      <c r="T783" s="42"/>
      <c r="U783" s="54"/>
    </row>
    <row r="784" spans="2:21" ht="20.25" customHeight="1" x14ac:dyDescent="0.15">
      <c r="B784" s="25">
        <v>2021</v>
      </c>
      <c r="C784" s="27">
        <v>6</v>
      </c>
      <c r="D784" s="27" t="s">
        <v>14</v>
      </c>
      <c r="E784" s="15" t="s">
        <v>4344</v>
      </c>
      <c r="F784" s="57" t="s">
        <v>800</v>
      </c>
      <c r="G784" s="36" t="s">
        <v>84</v>
      </c>
      <c r="H784" s="58" t="s">
        <v>62</v>
      </c>
      <c r="I784" s="76">
        <v>92136000</v>
      </c>
      <c r="J784" s="29"/>
      <c r="K784" s="29"/>
      <c r="L784" s="70">
        <v>92136000</v>
      </c>
      <c r="M784" s="76">
        <v>64500000</v>
      </c>
      <c r="N784" s="29">
        <v>64500000</v>
      </c>
      <c r="O784" s="71"/>
      <c r="P784" s="75" t="s">
        <v>4329</v>
      </c>
      <c r="Q784" s="47" t="s">
        <v>4338</v>
      </c>
      <c r="R784" s="68" t="s">
        <v>4339</v>
      </c>
      <c r="S784" s="48" t="s">
        <v>24</v>
      </c>
      <c r="T784" s="42"/>
      <c r="U784" s="54"/>
    </row>
    <row r="785" spans="2:21" ht="20.25" customHeight="1" x14ac:dyDescent="0.15">
      <c r="B785" s="25">
        <v>2021</v>
      </c>
      <c r="C785" s="27">
        <v>6</v>
      </c>
      <c r="D785" s="27" t="s">
        <v>14</v>
      </c>
      <c r="E785" s="15" t="s">
        <v>2973</v>
      </c>
      <c r="F785" s="57" t="s">
        <v>2931</v>
      </c>
      <c r="G785" s="36" t="s">
        <v>16</v>
      </c>
      <c r="H785" s="58" t="s">
        <v>63</v>
      </c>
      <c r="I785" s="76">
        <v>68602000</v>
      </c>
      <c r="J785" s="29">
        <v>30000000</v>
      </c>
      <c r="K785" s="29">
        <v>0</v>
      </c>
      <c r="L785" s="70">
        <v>98602000</v>
      </c>
      <c r="M785" s="76">
        <v>98602000</v>
      </c>
      <c r="N785" s="29">
        <v>69021400</v>
      </c>
      <c r="O785" s="71"/>
      <c r="P785" s="75" t="s">
        <v>2970</v>
      </c>
      <c r="Q785" s="47" t="s">
        <v>1032</v>
      </c>
      <c r="R785" s="68" t="s">
        <v>2974</v>
      </c>
      <c r="S785" s="48" t="s">
        <v>24</v>
      </c>
      <c r="T785" s="42"/>
      <c r="U785" s="54"/>
    </row>
    <row r="786" spans="2:21" ht="20.25" customHeight="1" x14ac:dyDescent="0.15">
      <c r="B786" s="25">
        <v>2021</v>
      </c>
      <c r="C786" s="27">
        <v>6</v>
      </c>
      <c r="D786" s="27" t="s">
        <v>14</v>
      </c>
      <c r="E786" s="15" t="s">
        <v>5787</v>
      </c>
      <c r="F786" s="57" t="s">
        <v>3757</v>
      </c>
      <c r="G786" s="36" t="s">
        <v>84</v>
      </c>
      <c r="H786" s="58" t="s">
        <v>62</v>
      </c>
      <c r="I786" s="76">
        <v>65000000</v>
      </c>
      <c r="J786" s="29">
        <v>0</v>
      </c>
      <c r="K786" s="29">
        <v>0</v>
      </c>
      <c r="L786" s="70">
        <v>65000000</v>
      </c>
      <c r="M786" s="76">
        <v>0</v>
      </c>
      <c r="N786" s="29">
        <v>65000000</v>
      </c>
      <c r="O786" s="71"/>
      <c r="P786" s="75" t="s">
        <v>5590</v>
      </c>
      <c r="Q786" s="47" t="s">
        <v>5788</v>
      </c>
      <c r="R786" s="68" t="s">
        <v>5789</v>
      </c>
      <c r="S786" s="48" t="s">
        <v>24</v>
      </c>
      <c r="T786" s="42"/>
      <c r="U786" s="54"/>
    </row>
    <row r="787" spans="2:21" ht="20.25" customHeight="1" x14ac:dyDescent="0.15">
      <c r="B787" s="25">
        <v>2021</v>
      </c>
      <c r="C787" s="27">
        <v>6</v>
      </c>
      <c r="D787" s="27" t="s">
        <v>14</v>
      </c>
      <c r="E787" s="15" t="s">
        <v>3635</v>
      </c>
      <c r="F787" s="57" t="s">
        <v>3620</v>
      </c>
      <c r="G787" s="36" t="s">
        <v>37</v>
      </c>
      <c r="H787" s="58" t="s">
        <v>63</v>
      </c>
      <c r="I787" s="76">
        <v>60000000</v>
      </c>
      <c r="J787" s="29">
        <v>0</v>
      </c>
      <c r="K787" s="29">
        <v>0</v>
      </c>
      <c r="L787" s="70">
        <v>60000000</v>
      </c>
      <c r="M787" s="76">
        <v>60000000</v>
      </c>
      <c r="N787" s="29">
        <v>0</v>
      </c>
      <c r="O787" s="71"/>
      <c r="P787" s="75" t="s">
        <v>3621</v>
      </c>
      <c r="Q787" s="47" t="s">
        <v>3633</v>
      </c>
      <c r="R787" s="68" t="s">
        <v>3634</v>
      </c>
      <c r="S787" s="48" t="s">
        <v>24</v>
      </c>
      <c r="T787" s="42"/>
      <c r="U787" s="54"/>
    </row>
    <row r="788" spans="2:21" ht="20.25" customHeight="1" x14ac:dyDescent="0.15">
      <c r="B788" s="25">
        <v>2021</v>
      </c>
      <c r="C788" s="27">
        <v>6</v>
      </c>
      <c r="D788" s="27" t="s">
        <v>14</v>
      </c>
      <c r="E788" s="15" t="s">
        <v>2368</v>
      </c>
      <c r="F788" s="57" t="s">
        <v>2182</v>
      </c>
      <c r="G788" s="36" t="s">
        <v>16</v>
      </c>
      <c r="H788" s="58" t="s">
        <v>62</v>
      </c>
      <c r="I788" s="76">
        <v>50000000</v>
      </c>
      <c r="J788" s="29">
        <v>20000000</v>
      </c>
      <c r="K788" s="29">
        <v>0</v>
      </c>
      <c r="L788" s="70">
        <v>70000000</v>
      </c>
      <c r="M788" s="76">
        <v>50000000</v>
      </c>
      <c r="N788" s="29">
        <v>70000000</v>
      </c>
      <c r="O788" s="71"/>
      <c r="P788" s="75" t="s">
        <v>2359</v>
      </c>
      <c r="Q788" s="47" t="s">
        <v>2365</v>
      </c>
      <c r="R788" s="68" t="s">
        <v>2366</v>
      </c>
      <c r="S788" s="48" t="s">
        <v>24</v>
      </c>
      <c r="T788" s="42"/>
      <c r="U788" s="54"/>
    </row>
    <row r="789" spans="2:21" ht="20.25" customHeight="1" x14ac:dyDescent="0.15">
      <c r="B789" s="25">
        <v>2021</v>
      </c>
      <c r="C789" s="27">
        <v>6</v>
      </c>
      <c r="D789" s="27" t="s">
        <v>14</v>
      </c>
      <c r="E789" s="15" t="s">
        <v>2325</v>
      </c>
      <c r="F789" s="57" t="s">
        <v>2182</v>
      </c>
      <c r="G789" s="36" t="s">
        <v>38</v>
      </c>
      <c r="H789" s="58" t="s">
        <v>63</v>
      </c>
      <c r="I789" s="76">
        <v>50000000</v>
      </c>
      <c r="J789" s="29">
        <v>20000000</v>
      </c>
      <c r="K789" s="29">
        <v>30000000</v>
      </c>
      <c r="L789" s="70">
        <f>SUM(I789:K789)</f>
        <v>100000000</v>
      </c>
      <c r="M789" s="76">
        <v>30000000</v>
      </c>
      <c r="N789" s="29">
        <v>50000000</v>
      </c>
      <c r="O789" s="71"/>
      <c r="P789" s="75" t="s">
        <v>2299</v>
      </c>
      <c r="Q789" s="47" t="s">
        <v>2300</v>
      </c>
      <c r="R789" s="68" t="s">
        <v>2301</v>
      </c>
      <c r="S789" s="48" t="s">
        <v>751</v>
      </c>
      <c r="T789" s="42"/>
      <c r="U789" s="54"/>
    </row>
    <row r="790" spans="2:21" ht="20.25" customHeight="1" x14ac:dyDescent="0.15">
      <c r="B790" s="25">
        <v>2021</v>
      </c>
      <c r="C790" s="27">
        <v>6</v>
      </c>
      <c r="D790" s="27" t="s">
        <v>14</v>
      </c>
      <c r="E790" s="15" t="s">
        <v>2326</v>
      </c>
      <c r="F790" s="57" t="s">
        <v>2182</v>
      </c>
      <c r="G790" s="36" t="s">
        <v>39</v>
      </c>
      <c r="H790" s="58" t="s">
        <v>63</v>
      </c>
      <c r="I790" s="76">
        <v>50000000</v>
      </c>
      <c r="J790" s="29">
        <v>20000000</v>
      </c>
      <c r="K790" s="29">
        <v>30000000</v>
      </c>
      <c r="L790" s="70">
        <f>SUM(I790:K790)</f>
        <v>100000000</v>
      </c>
      <c r="M790" s="76">
        <v>30000000</v>
      </c>
      <c r="N790" s="29">
        <v>50000000</v>
      </c>
      <c r="O790" s="71"/>
      <c r="P790" s="75" t="s">
        <v>2299</v>
      </c>
      <c r="Q790" s="47" t="s">
        <v>2300</v>
      </c>
      <c r="R790" s="68" t="s">
        <v>2301</v>
      </c>
      <c r="S790" s="48" t="s">
        <v>751</v>
      </c>
      <c r="T790" s="42"/>
      <c r="U790" s="54"/>
    </row>
    <row r="791" spans="2:21" ht="20.25" customHeight="1" x14ac:dyDescent="0.15">
      <c r="B791" s="25">
        <v>2021</v>
      </c>
      <c r="C791" s="27">
        <v>6</v>
      </c>
      <c r="D791" s="27" t="s">
        <v>14</v>
      </c>
      <c r="E791" s="15" t="s">
        <v>5790</v>
      </c>
      <c r="F791" s="57" t="s">
        <v>2182</v>
      </c>
      <c r="G791" s="36" t="s">
        <v>37</v>
      </c>
      <c r="H791" s="58" t="s">
        <v>62</v>
      </c>
      <c r="I791" s="76">
        <v>30000000</v>
      </c>
      <c r="J791" s="29">
        <v>0</v>
      </c>
      <c r="K791" s="29">
        <v>0</v>
      </c>
      <c r="L791" s="70">
        <v>30000000</v>
      </c>
      <c r="M791" s="76">
        <v>30000000</v>
      </c>
      <c r="N791" s="29">
        <v>30000000</v>
      </c>
      <c r="O791" s="71"/>
      <c r="P791" s="75" t="s">
        <v>5383</v>
      </c>
      <c r="Q791" s="47" t="s">
        <v>5733</v>
      </c>
      <c r="R791" s="68" t="s">
        <v>5734</v>
      </c>
      <c r="S791" s="48" t="s">
        <v>24</v>
      </c>
      <c r="T791" s="42"/>
      <c r="U791" s="54"/>
    </row>
    <row r="792" spans="2:21" ht="20.25" customHeight="1" x14ac:dyDescent="0.15">
      <c r="B792" s="25">
        <v>2021</v>
      </c>
      <c r="C792" s="27">
        <v>6</v>
      </c>
      <c r="D792" s="27" t="s">
        <v>14</v>
      </c>
      <c r="E792" s="15" t="s">
        <v>403</v>
      </c>
      <c r="F792" s="57" t="s">
        <v>230</v>
      </c>
      <c r="G792" s="36" t="s">
        <v>84</v>
      </c>
      <c r="H792" s="58" t="s">
        <v>64</v>
      </c>
      <c r="I792" s="76">
        <v>20000000</v>
      </c>
      <c r="J792" s="29">
        <v>0</v>
      </c>
      <c r="K792" s="29">
        <v>0</v>
      </c>
      <c r="L792" s="70">
        <v>20000000</v>
      </c>
      <c r="M792" s="76"/>
      <c r="N792" s="29"/>
      <c r="O792" s="71"/>
      <c r="P792" s="75" t="s">
        <v>397</v>
      </c>
      <c r="Q792" s="47" t="s">
        <v>398</v>
      </c>
      <c r="R792" s="68" t="s">
        <v>399</v>
      </c>
      <c r="S792" s="48" t="s">
        <v>24</v>
      </c>
      <c r="T792" s="42"/>
      <c r="U792" s="54"/>
    </row>
    <row r="793" spans="2:21" ht="20.25" customHeight="1" x14ac:dyDescent="0.15">
      <c r="B793" s="25">
        <v>2021</v>
      </c>
      <c r="C793" s="27">
        <v>6</v>
      </c>
      <c r="D793" s="27" t="s">
        <v>15</v>
      </c>
      <c r="E793" s="15" t="s">
        <v>315</v>
      </c>
      <c r="F793" s="57" t="s">
        <v>230</v>
      </c>
      <c r="G793" s="36" t="s">
        <v>84</v>
      </c>
      <c r="H793" s="58" t="s">
        <v>64</v>
      </c>
      <c r="I793" s="76">
        <v>15000000</v>
      </c>
      <c r="J793" s="29">
        <v>0</v>
      </c>
      <c r="K793" s="29">
        <v>0</v>
      </c>
      <c r="L793" s="70">
        <v>15000000</v>
      </c>
      <c r="M793" s="76">
        <v>15000000</v>
      </c>
      <c r="N793" s="29">
        <v>0</v>
      </c>
      <c r="O793" s="71"/>
      <c r="P793" s="75" t="s">
        <v>303</v>
      </c>
      <c r="Q793" s="47" t="s">
        <v>313</v>
      </c>
      <c r="R793" s="68" t="s">
        <v>314</v>
      </c>
      <c r="S793" s="48" t="s">
        <v>24</v>
      </c>
      <c r="T793" s="42"/>
      <c r="U793" s="54" t="s">
        <v>94</v>
      </c>
    </row>
    <row r="794" spans="2:21" ht="20.25" customHeight="1" x14ac:dyDescent="0.15">
      <c r="B794" s="25">
        <v>2021</v>
      </c>
      <c r="C794" s="27">
        <v>6</v>
      </c>
      <c r="D794" s="27" t="s">
        <v>14</v>
      </c>
      <c r="E794" s="15" t="s">
        <v>5791</v>
      </c>
      <c r="F794" s="57" t="s">
        <v>3620</v>
      </c>
      <c r="G794" s="36" t="s">
        <v>38</v>
      </c>
      <c r="H794" s="58" t="s">
        <v>63</v>
      </c>
      <c r="I794" s="76">
        <v>13000000</v>
      </c>
      <c r="J794" s="29">
        <v>0</v>
      </c>
      <c r="K794" s="29">
        <v>0</v>
      </c>
      <c r="L794" s="70">
        <v>13000000</v>
      </c>
      <c r="M794" s="76">
        <v>13000000</v>
      </c>
      <c r="N794" s="29">
        <v>0</v>
      </c>
      <c r="O794" s="71"/>
      <c r="P794" s="75" t="s">
        <v>3621</v>
      </c>
      <c r="Q794" s="47" t="s">
        <v>3633</v>
      </c>
      <c r="R794" s="68" t="s">
        <v>3634</v>
      </c>
      <c r="S794" s="48" t="s">
        <v>24</v>
      </c>
      <c r="T794" s="42"/>
      <c r="U794" s="54"/>
    </row>
    <row r="795" spans="2:21" ht="20.25" customHeight="1" x14ac:dyDescent="0.15">
      <c r="B795" s="25">
        <v>2021</v>
      </c>
      <c r="C795" s="27">
        <v>7</v>
      </c>
      <c r="D795" s="27" t="s">
        <v>15</v>
      </c>
      <c r="E795" s="15" t="s">
        <v>4916</v>
      </c>
      <c r="F795" s="57" t="s">
        <v>43</v>
      </c>
      <c r="G795" s="36" t="s">
        <v>16</v>
      </c>
      <c r="H795" s="58" t="s">
        <v>62</v>
      </c>
      <c r="I795" s="76">
        <v>26000000000</v>
      </c>
      <c r="J795" s="29">
        <v>3000000000</v>
      </c>
      <c r="K795" s="29">
        <v>0</v>
      </c>
      <c r="L795" s="70">
        <v>29000000000</v>
      </c>
      <c r="M795" s="76">
        <v>10000000000</v>
      </c>
      <c r="N795" s="29">
        <v>14500000000</v>
      </c>
      <c r="O795" s="71"/>
      <c r="P795" s="75" t="s">
        <v>4913</v>
      </c>
      <c r="Q795" s="47" t="s">
        <v>4914</v>
      </c>
      <c r="R795" s="68" t="s">
        <v>4915</v>
      </c>
      <c r="S795" s="48" t="s">
        <v>24</v>
      </c>
      <c r="T795" s="42"/>
      <c r="U795" s="54"/>
    </row>
    <row r="796" spans="2:21" ht="20.25" customHeight="1" x14ac:dyDescent="0.15">
      <c r="B796" s="25">
        <v>2021</v>
      </c>
      <c r="C796" s="27">
        <v>7</v>
      </c>
      <c r="D796" s="27" t="s">
        <v>14</v>
      </c>
      <c r="E796" s="15" t="s">
        <v>4676</v>
      </c>
      <c r="F796" s="57" t="s">
        <v>4675</v>
      </c>
      <c r="G796" s="36" t="s">
        <v>2785</v>
      </c>
      <c r="H796" s="58" t="s">
        <v>62</v>
      </c>
      <c r="I796" s="76">
        <v>14431296000</v>
      </c>
      <c r="J796" s="29">
        <v>12287550000</v>
      </c>
      <c r="K796" s="29"/>
      <c r="L796" s="70">
        <f>SUM(I796:K796)</f>
        <v>26718846000</v>
      </c>
      <c r="M796" s="76">
        <v>3000000000</v>
      </c>
      <c r="N796" s="29"/>
      <c r="O796" s="71"/>
      <c r="P796" s="75" t="s">
        <v>4672</v>
      </c>
      <c r="Q796" s="47" t="s">
        <v>4673</v>
      </c>
      <c r="R796" s="68" t="s">
        <v>4674</v>
      </c>
      <c r="S796" s="48" t="s">
        <v>24</v>
      </c>
      <c r="T796" s="42"/>
      <c r="U796" s="54"/>
    </row>
    <row r="797" spans="2:21" ht="20.25" customHeight="1" x14ac:dyDescent="0.15">
      <c r="B797" s="25">
        <v>2021</v>
      </c>
      <c r="C797" s="27">
        <v>7</v>
      </c>
      <c r="D797" s="27" t="s">
        <v>14</v>
      </c>
      <c r="E797" s="15" t="s">
        <v>4912</v>
      </c>
      <c r="F797" s="57" t="s">
        <v>43</v>
      </c>
      <c r="G797" s="36" t="s">
        <v>17</v>
      </c>
      <c r="H797" s="58" t="s">
        <v>62</v>
      </c>
      <c r="I797" s="76">
        <v>8500000000</v>
      </c>
      <c r="J797" s="29">
        <v>500000000</v>
      </c>
      <c r="K797" s="29">
        <v>0</v>
      </c>
      <c r="L797" s="70">
        <v>9000000000</v>
      </c>
      <c r="M797" s="76">
        <v>3000000000</v>
      </c>
      <c r="N797" s="29">
        <v>4500000000</v>
      </c>
      <c r="O797" s="71"/>
      <c r="P797" s="75" t="s">
        <v>4913</v>
      </c>
      <c r="Q797" s="47" t="s">
        <v>4914</v>
      </c>
      <c r="R797" s="68" t="s">
        <v>4915</v>
      </c>
      <c r="S797" s="48" t="s">
        <v>24</v>
      </c>
      <c r="T797" s="42"/>
      <c r="U797" s="54"/>
    </row>
    <row r="798" spans="2:21" ht="20.25" customHeight="1" x14ac:dyDescent="0.15">
      <c r="B798" s="25">
        <v>2021</v>
      </c>
      <c r="C798" s="27">
        <v>7</v>
      </c>
      <c r="D798" s="27" t="s">
        <v>15</v>
      </c>
      <c r="E798" s="15" t="s">
        <v>5792</v>
      </c>
      <c r="F798" s="57" t="s">
        <v>800</v>
      </c>
      <c r="G798" s="36" t="s">
        <v>112</v>
      </c>
      <c r="H798" s="58" t="s">
        <v>63</v>
      </c>
      <c r="I798" s="76">
        <v>6609219000</v>
      </c>
      <c r="J798" s="29">
        <v>559828000</v>
      </c>
      <c r="K798" s="29"/>
      <c r="L798" s="70">
        <v>7169047000</v>
      </c>
      <c r="M798" s="76">
        <v>2000000000</v>
      </c>
      <c r="N798" s="29">
        <v>2000000000</v>
      </c>
      <c r="O798" s="71"/>
      <c r="P798" s="75" t="s">
        <v>5793</v>
      </c>
      <c r="Q798" s="47" t="s">
        <v>5794</v>
      </c>
      <c r="R798" s="68" t="s">
        <v>5795</v>
      </c>
      <c r="S798" s="48" t="s">
        <v>24</v>
      </c>
      <c r="T798" s="42"/>
      <c r="U798" s="54"/>
    </row>
    <row r="799" spans="2:21" ht="20.25" customHeight="1" x14ac:dyDescent="0.15">
      <c r="B799" s="25">
        <v>2021</v>
      </c>
      <c r="C799" s="27">
        <v>7</v>
      </c>
      <c r="D799" s="27" t="s">
        <v>15</v>
      </c>
      <c r="E799" s="15" t="s">
        <v>378</v>
      </c>
      <c r="F799" s="57" t="s">
        <v>230</v>
      </c>
      <c r="G799" s="36" t="s">
        <v>16</v>
      </c>
      <c r="H799" s="58" t="s">
        <v>62</v>
      </c>
      <c r="I799" s="76">
        <v>3585330000</v>
      </c>
      <c r="J799" s="29">
        <v>150000000</v>
      </c>
      <c r="K799" s="29">
        <v>10000000</v>
      </c>
      <c r="L799" s="70">
        <v>3745330000</v>
      </c>
      <c r="M799" s="76">
        <v>720000000</v>
      </c>
      <c r="N799" s="29">
        <v>3745330000</v>
      </c>
      <c r="O799" s="71"/>
      <c r="P799" s="75" t="s">
        <v>375</v>
      </c>
      <c r="Q799" s="47" t="s">
        <v>376</v>
      </c>
      <c r="R799" s="68" t="s">
        <v>377</v>
      </c>
      <c r="S799" s="48" t="s">
        <v>24</v>
      </c>
      <c r="T799" s="42"/>
      <c r="U799" s="54"/>
    </row>
    <row r="800" spans="2:21" ht="20.25" customHeight="1" x14ac:dyDescent="0.15">
      <c r="B800" s="25">
        <v>2021</v>
      </c>
      <c r="C800" s="27">
        <v>7</v>
      </c>
      <c r="D800" s="27" t="s">
        <v>14</v>
      </c>
      <c r="E800" s="15" t="s">
        <v>880</v>
      </c>
      <c r="F800" s="57" t="s">
        <v>748</v>
      </c>
      <c r="G800" s="36" t="s">
        <v>16</v>
      </c>
      <c r="H800" s="58" t="s">
        <v>62</v>
      </c>
      <c r="I800" s="76">
        <v>3100000000</v>
      </c>
      <c r="J800" s="29"/>
      <c r="K800" s="29"/>
      <c r="L800" s="70">
        <v>3100000000</v>
      </c>
      <c r="M800" s="76">
        <v>300000000</v>
      </c>
      <c r="N800" s="29">
        <v>3100000000</v>
      </c>
      <c r="O800" s="71"/>
      <c r="P800" s="75" t="s">
        <v>876</v>
      </c>
      <c r="Q800" s="47" t="s">
        <v>881</v>
      </c>
      <c r="R800" s="68" t="s">
        <v>882</v>
      </c>
      <c r="S800" s="48" t="s">
        <v>24</v>
      </c>
      <c r="T800" s="42"/>
      <c r="U800" s="54"/>
    </row>
    <row r="801" spans="2:21" ht="20.25" customHeight="1" x14ac:dyDescent="0.15">
      <c r="B801" s="25">
        <v>2021</v>
      </c>
      <c r="C801" s="27">
        <v>7</v>
      </c>
      <c r="D801" s="27" t="s">
        <v>14</v>
      </c>
      <c r="E801" s="15" t="s">
        <v>2181</v>
      </c>
      <c r="F801" s="57" t="s">
        <v>2182</v>
      </c>
      <c r="G801" s="36" t="s">
        <v>16</v>
      </c>
      <c r="H801" s="58" t="s">
        <v>63</v>
      </c>
      <c r="I801" s="76">
        <v>3000000000</v>
      </c>
      <c r="J801" s="29">
        <v>2000000000</v>
      </c>
      <c r="K801" s="29">
        <v>0</v>
      </c>
      <c r="L801" s="70">
        <f>SUM(I801:K801)</f>
        <v>5000000000</v>
      </c>
      <c r="M801" s="76">
        <v>500000000</v>
      </c>
      <c r="N801" s="29">
        <v>5000000000</v>
      </c>
      <c r="O801" s="71"/>
      <c r="P801" s="75" t="s">
        <v>2176</v>
      </c>
      <c r="Q801" s="47" t="s">
        <v>2183</v>
      </c>
      <c r="R801" s="68" t="s">
        <v>2184</v>
      </c>
      <c r="S801" s="48" t="s">
        <v>24</v>
      </c>
      <c r="T801" s="42"/>
      <c r="U801" s="54"/>
    </row>
    <row r="802" spans="2:21" ht="20.25" customHeight="1" x14ac:dyDescent="0.15">
      <c r="B802" s="25">
        <v>2021</v>
      </c>
      <c r="C802" s="27">
        <v>7</v>
      </c>
      <c r="D802" s="27" t="s">
        <v>14</v>
      </c>
      <c r="E802" s="15" t="s">
        <v>361</v>
      </c>
      <c r="F802" s="57" t="s">
        <v>339</v>
      </c>
      <c r="G802" s="36" t="s">
        <v>16</v>
      </c>
      <c r="H802" s="58" t="s">
        <v>62</v>
      </c>
      <c r="I802" s="76">
        <v>2871200000</v>
      </c>
      <c r="J802" s="29">
        <v>4306800000</v>
      </c>
      <c r="K802" s="29">
        <v>2390000000</v>
      </c>
      <c r="L802" s="70">
        <v>9568000000</v>
      </c>
      <c r="M802" s="76">
        <v>968664000</v>
      </c>
      <c r="N802" s="29">
        <v>968664000</v>
      </c>
      <c r="O802" s="71"/>
      <c r="P802" s="75" t="s">
        <v>362</v>
      </c>
      <c r="Q802" s="47" t="s">
        <v>363</v>
      </c>
      <c r="R802" s="68" t="s">
        <v>364</v>
      </c>
      <c r="S802" s="48" t="s">
        <v>24</v>
      </c>
      <c r="T802" s="42"/>
      <c r="U802" s="54"/>
    </row>
    <row r="803" spans="2:21" ht="20.25" customHeight="1" x14ac:dyDescent="0.15">
      <c r="B803" s="25">
        <v>2021</v>
      </c>
      <c r="C803" s="27">
        <v>7</v>
      </c>
      <c r="D803" s="27" t="s">
        <v>14</v>
      </c>
      <c r="E803" s="15" t="s">
        <v>5796</v>
      </c>
      <c r="F803" s="57" t="s">
        <v>800</v>
      </c>
      <c r="G803" s="36" t="s">
        <v>16</v>
      </c>
      <c r="H803" s="58" t="s">
        <v>63</v>
      </c>
      <c r="I803" s="76">
        <v>1600000000</v>
      </c>
      <c r="J803" s="29">
        <v>400000000</v>
      </c>
      <c r="K803" s="29"/>
      <c r="L803" s="70">
        <v>2000000000</v>
      </c>
      <c r="M803" s="76">
        <v>100000000</v>
      </c>
      <c r="N803" s="29">
        <v>2000000000</v>
      </c>
      <c r="O803" s="71"/>
      <c r="P803" s="75" t="s">
        <v>5708</v>
      </c>
      <c r="Q803" s="47" t="s">
        <v>5797</v>
      </c>
      <c r="R803" s="68" t="s">
        <v>5798</v>
      </c>
      <c r="S803" s="48" t="s">
        <v>41</v>
      </c>
      <c r="T803" s="42"/>
      <c r="U803" s="54"/>
    </row>
    <row r="804" spans="2:21" ht="20.25" customHeight="1" x14ac:dyDescent="0.15">
      <c r="B804" s="25">
        <v>2021</v>
      </c>
      <c r="C804" s="27">
        <v>7</v>
      </c>
      <c r="D804" s="27" t="s">
        <v>14</v>
      </c>
      <c r="E804" s="15" t="s">
        <v>1550</v>
      </c>
      <c r="F804" s="57" t="s">
        <v>1415</v>
      </c>
      <c r="G804" s="36" t="s">
        <v>112</v>
      </c>
      <c r="H804" s="58" t="s">
        <v>63</v>
      </c>
      <c r="I804" s="76">
        <v>1300000000</v>
      </c>
      <c r="J804" s="29"/>
      <c r="K804" s="29"/>
      <c r="L804" s="70">
        <v>1300000000</v>
      </c>
      <c r="M804" s="76">
        <v>500000000</v>
      </c>
      <c r="N804" s="29">
        <v>500000000</v>
      </c>
      <c r="O804" s="71"/>
      <c r="P804" s="75" t="s">
        <v>1538</v>
      </c>
      <c r="Q804" s="47" t="s">
        <v>1546</v>
      </c>
      <c r="R804" s="68" t="s">
        <v>1547</v>
      </c>
      <c r="S804" s="48" t="s">
        <v>751</v>
      </c>
      <c r="T804" s="42"/>
      <c r="U804" s="54"/>
    </row>
    <row r="805" spans="2:21" ht="20.25" customHeight="1" x14ac:dyDescent="0.15">
      <c r="B805" s="25">
        <v>2021</v>
      </c>
      <c r="C805" s="27">
        <v>7</v>
      </c>
      <c r="D805" s="27" t="s">
        <v>14</v>
      </c>
      <c r="E805" s="15" t="s">
        <v>2185</v>
      </c>
      <c r="F805" s="57" t="s">
        <v>2182</v>
      </c>
      <c r="G805" s="36" t="s">
        <v>84</v>
      </c>
      <c r="H805" s="58" t="s">
        <v>63</v>
      </c>
      <c r="I805" s="76">
        <v>1200000000</v>
      </c>
      <c r="J805" s="29">
        <v>600000000</v>
      </c>
      <c r="K805" s="29">
        <v>0</v>
      </c>
      <c r="L805" s="70">
        <f>SUM(I805:K805)</f>
        <v>1800000000</v>
      </c>
      <c r="M805" s="76">
        <v>600000000</v>
      </c>
      <c r="N805" s="29">
        <v>2800000000</v>
      </c>
      <c r="O805" s="71"/>
      <c r="P805" s="75" t="s">
        <v>2176</v>
      </c>
      <c r="Q805" s="47" t="s">
        <v>2183</v>
      </c>
      <c r="R805" s="68" t="s">
        <v>2184</v>
      </c>
      <c r="S805" s="48" t="s">
        <v>24</v>
      </c>
      <c r="T805" s="42"/>
      <c r="U805" s="54"/>
    </row>
    <row r="806" spans="2:21" ht="20.25" customHeight="1" x14ac:dyDescent="0.15">
      <c r="B806" s="25">
        <v>2021</v>
      </c>
      <c r="C806" s="27">
        <v>7</v>
      </c>
      <c r="D806" s="27" t="s">
        <v>14</v>
      </c>
      <c r="E806" s="15" t="s">
        <v>5799</v>
      </c>
      <c r="F806" s="57" t="s">
        <v>2182</v>
      </c>
      <c r="G806" s="36" t="s">
        <v>112</v>
      </c>
      <c r="H806" s="58" t="s">
        <v>62</v>
      </c>
      <c r="I806" s="76">
        <v>1100000000</v>
      </c>
      <c r="J806" s="29"/>
      <c r="K806" s="29"/>
      <c r="L806" s="70">
        <f>SUM(I806:K806)</f>
        <v>1100000000</v>
      </c>
      <c r="M806" s="76"/>
      <c r="N806" s="29"/>
      <c r="O806" s="71"/>
      <c r="P806" s="75" t="s">
        <v>2246</v>
      </c>
      <c r="Q806" s="47" t="s">
        <v>2257</v>
      </c>
      <c r="R806" s="68" t="s">
        <v>2258</v>
      </c>
      <c r="S806" s="48" t="s">
        <v>24</v>
      </c>
      <c r="T806" s="42"/>
      <c r="U806" s="54"/>
    </row>
    <row r="807" spans="2:21" ht="20.25" customHeight="1" x14ac:dyDescent="0.15">
      <c r="B807" s="25">
        <v>2021</v>
      </c>
      <c r="C807" s="27">
        <v>7</v>
      </c>
      <c r="D807" s="27" t="s">
        <v>14</v>
      </c>
      <c r="E807" s="15" t="s">
        <v>2269</v>
      </c>
      <c r="F807" s="57" t="s">
        <v>2182</v>
      </c>
      <c r="G807" s="36" t="s">
        <v>112</v>
      </c>
      <c r="H807" s="58" t="s">
        <v>62</v>
      </c>
      <c r="I807" s="76">
        <v>1100000000</v>
      </c>
      <c r="J807" s="29"/>
      <c r="K807" s="29"/>
      <c r="L807" s="70">
        <f>SUM(I807:K807)</f>
        <v>1100000000</v>
      </c>
      <c r="M807" s="76"/>
      <c r="N807" s="29"/>
      <c r="O807" s="71"/>
      <c r="P807" s="75" t="s">
        <v>2246</v>
      </c>
      <c r="Q807" s="47" t="s">
        <v>2270</v>
      </c>
      <c r="R807" s="68" t="s">
        <v>2271</v>
      </c>
      <c r="S807" s="48" t="s">
        <v>24</v>
      </c>
      <c r="T807" s="42"/>
      <c r="U807" s="54"/>
    </row>
    <row r="808" spans="2:21" ht="20.25" customHeight="1" x14ac:dyDescent="0.15">
      <c r="B808" s="25">
        <v>2021</v>
      </c>
      <c r="C808" s="27">
        <v>7</v>
      </c>
      <c r="D808" s="27" t="s">
        <v>14</v>
      </c>
      <c r="E808" s="15" t="s">
        <v>2272</v>
      </c>
      <c r="F808" s="57" t="s">
        <v>2182</v>
      </c>
      <c r="G808" s="36" t="s">
        <v>112</v>
      </c>
      <c r="H808" s="58" t="s">
        <v>62</v>
      </c>
      <c r="I808" s="76">
        <v>1100000000</v>
      </c>
      <c r="J808" s="29"/>
      <c r="K808" s="29"/>
      <c r="L808" s="70">
        <f>SUM(I808:K808)</f>
        <v>1100000000</v>
      </c>
      <c r="M808" s="76"/>
      <c r="N808" s="29"/>
      <c r="O808" s="71"/>
      <c r="P808" s="75" t="s">
        <v>2246</v>
      </c>
      <c r="Q808" s="47" t="s">
        <v>2251</v>
      </c>
      <c r="R808" s="68" t="s">
        <v>2253</v>
      </c>
      <c r="S808" s="48" t="s">
        <v>24</v>
      </c>
      <c r="T808" s="42"/>
      <c r="U808" s="54"/>
    </row>
    <row r="809" spans="2:21" ht="20.25" customHeight="1" x14ac:dyDescent="0.15">
      <c r="B809" s="25">
        <v>2021</v>
      </c>
      <c r="C809" s="27">
        <v>7</v>
      </c>
      <c r="D809" s="27" t="s">
        <v>14</v>
      </c>
      <c r="E809" s="15" t="s">
        <v>777</v>
      </c>
      <c r="F809" s="57" t="s">
        <v>748</v>
      </c>
      <c r="G809" s="36" t="s">
        <v>112</v>
      </c>
      <c r="H809" s="58" t="s">
        <v>63</v>
      </c>
      <c r="I809" s="76">
        <v>961800000</v>
      </c>
      <c r="J809" s="29">
        <v>412200000</v>
      </c>
      <c r="K809" s="29"/>
      <c r="L809" s="70">
        <v>1374000000</v>
      </c>
      <c r="M809" s="76">
        <v>1374000000</v>
      </c>
      <c r="N809" s="29">
        <v>1850000000</v>
      </c>
      <c r="O809" s="71"/>
      <c r="P809" s="75" t="s">
        <v>770</v>
      </c>
      <c r="Q809" s="47" t="s">
        <v>778</v>
      </c>
      <c r="R809" s="68" t="s">
        <v>779</v>
      </c>
      <c r="S809" s="48" t="s">
        <v>24</v>
      </c>
      <c r="T809" s="42"/>
      <c r="U809" s="54"/>
    </row>
    <row r="810" spans="2:21" ht="20.25" customHeight="1" x14ac:dyDescent="0.15">
      <c r="B810" s="25">
        <v>2021</v>
      </c>
      <c r="C810" s="27">
        <v>7</v>
      </c>
      <c r="D810" s="27" t="s">
        <v>14</v>
      </c>
      <c r="E810" s="15" t="s">
        <v>5800</v>
      </c>
      <c r="F810" s="57" t="s">
        <v>2931</v>
      </c>
      <c r="G810" s="36" t="s">
        <v>16</v>
      </c>
      <c r="H810" s="58" t="s">
        <v>63</v>
      </c>
      <c r="I810" s="76">
        <v>800000000</v>
      </c>
      <c r="J810" s="29">
        <v>10000000</v>
      </c>
      <c r="K810" s="29">
        <v>10000000</v>
      </c>
      <c r="L810" s="70">
        <v>820000000</v>
      </c>
      <c r="M810" s="76">
        <v>800000000</v>
      </c>
      <c r="N810" s="29">
        <v>574000000</v>
      </c>
      <c r="O810" s="71">
        <v>0</v>
      </c>
      <c r="P810" s="75" t="s">
        <v>5801</v>
      </c>
      <c r="Q810" s="47" t="s">
        <v>5802</v>
      </c>
      <c r="R810" s="68" t="s">
        <v>5803</v>
      </c>
      <c r="S810" s="48" t="s">
        <v>24</v>
      </c>
      <c r="T810" s="42"/>
      <c r="U810" s="54"/>
    </row>
    <row r="811" spans="2:21" ht="20.25" customHeight="1" x14ac:dyDescent="0.15">
      <c r="B811" s="25">
        <v>2021</v>
      </c>
      <c r="C811" s="27">
        <v>7</v>
      </c>
      <c r="D811" s="27" t="s">
        <v>14</v>
      </c>
      <c r="E811" s="15" t="s">
        <v>3636</v>
      </c>
      <c r="F811" s="57" t="s">
        <v>3620</v>
      </c>
      <c r="G811" s="36" t="s">
        <v>17</v>
      </c>
      <c r="H811" s="58" t="s">
        <v>63</v>
      </c>
      <c r="I811" s="76">
        <v>709917000</v>
      </c>
      <c r="J811" s="29">
        <v>0</v>
      </c>
      <c r="K811" s="29">
        <v>0</v>
      </c>
      <c r="L811" s="70">
        <v>709917000</v>
      </c>
      <c r="M811" s="76">
        <v>300000000</v>
      </c>
      <c r="N811" s="29">
        <f>L811*54%</f>
        <v>383355180</v>
      </c>
      <c r="O811" s="71"/>
      <c r="P811" s="75" t="s">
        <v>3621</v>
      </c>
      <c r="Q811" s="47" t="s">
        <v>3630</v>
      </c>
      <c r="R811" s="68" t="s">
        <v>3631</v>
      </c>
      <c r="S811" s="48" t="s">
        <v>24</v>
      </c>
      <c r="T811" s="42"/>
      <c r="U811" s="54"/>
    </row>
    <row r="812" spans="2:21" ht="20.25" customHeight="1" x14ac:dyDescent="0.15">
      <c r="B812" s="25">
        <v>2021</v>
      </c>
      <c r="C812" s="27">
        <v>7</v>
      </c>
      <c r="D812" s="27" t="s">
        <v>14</v>
      </c>
      <c r="E812" s="15" t="s">
        <v>385</v>
      </c>
      <c r="F812" s="57" t="s">
        <v>230</v>
      </c>
      <c r="G812" s="36" t="s">
        <v>112</v>
      </c>
      <c r="H812" s="58" t="s">
        <v>62</v>
      </c>
      <c r="I812" s="76">
        <v>639900000</v>
      </c>
      <c r="J812" s="29">
        <v>4265000000</v>
      </c>
      <c r="K812" s="29"/>
      <c r="L812" s="70">
        <v>4904900000</v>
      </c>
      <c r="M812" s="76">
        <v>316100000</v>
      </c>
      <c r="N812" s="29">
        <v>3433430000</v>
      </c>
      <c r="O812" s="71"/>
      <c r="P812" s="75" t="s">
        <v>375</v>
      </c>
      <c r="Q812" s="47" t="s">
        <v>386</v>
      </c>
      <c r="R812" s="68" t="s">
        <v>387</v>
      </c>
      <c r="S812" s="48" t="s">
        <v>24</v>
      </c>
      <c r="T812" s="42"/>
      <c r="U812" s="54"/>
    </row>
    <row r="813" spans="2:21" ht="20.25" customHeight="1" x14ac:dyDescent="0.15">
      <c r="B813" s="25">
        <v>2021</v>
      </c>
      <c r="C813" s="27">
        <v>7</v>
      </c>
      <c r="D813" s="27" t="s">
        <v>14</v>
      </c>
      <c r="E813" s="15" t="s">
        <v>3905</v>
      </c>
      <c r="F813" s="57" t="s">
        <v>3757</v>
      </c>
      <c r="G813" s="36" t="s">
        <v>112</v>
      </c>
      <c r="H813" s="58" t="s">
        <v>63</v>
      </c>
      <c r="I813" s="76">
        <v>400000000</v>
      </c>
      <c r="J813" s="29">
        <v>200000000</v>
      </c>
      <c r="K813" s="29"/>
      <c r="L813" s="70">
        <v>600000000</v>
      </c>
      <c r="M813" s="76">
        <v>200000000</v>
      </c>
      <c r="N813" s="29"/>
      <c r="O813" s="71"/>
      <c r="P813" s="75" t="s">
        <v>3880</v>
      </c>
      <c r="Q813" s="47" t="s">
        <v>3893</v>
      </c>
      <c r="R813" s="68" t="s">
        <v>3894</v>
      </c>
      <c r="S813" s="48" t="s">
        <v>24</v>
      </c>
      <c r="T813" s="42"/>
      <c r="U813" s="54"/>
    </row>
    <row r="814" spans="2:21" ht="20.25" customHeight="1" x14ac:dyDescent="0.15">
      <c r="B814" s="25">
        <v>2021</v>
      </c>
      <c r="C814" s="27">
        <v>7</v>
      </c>
      <c r="D814" s="27" t="s">
        <v>14</v>
      </c>
      <c r="E814" s="15" t="s">
        <v>3637</v>
      </c>
      <c r="F814" s="57" t="s">
        <v>3620</v>
      </c>
      <c r="G814" s="36" t="s">
        <v>17</v>
      </c>
      <c r="H814" s="58" t="s">
        <v>63</v>
      </c>
      <c r="I814" s="76">
        <v>274000000</v>
      </c>
      <c r="J814" s="29">
        <v>0</v>
      </c>
      <c r="K814" s="29">
        <v>0</v>
      </c>
      <c r="L814" s="70">
        <v>274000000</v>
      </c>
      <c r="M814" s="76">
        <v>274000000</v>
      </c>
      <c r="N814" s="29">
        <v>147767000</v>
      </c>
      <c r="O814" s="71"/>
      <c r="P814" s="75" t="s">
        <v>3621</v>
      </c>
      <c r="Q814" s="47" t="s">
        <v>3630</v>
      </c>
      <c r="R814" s="68" t="s">
        <v>3631</v>
      </c>
      <c r="S814" s="48" t="s">
        <v>24</v>
      </c>
      <c r="T814" s="42"/>
      <c r="U814" s="54"/>
    </row>
    <row r="815" spans="2:21" ht="20.25" customHeight="1" x14ac:dyDescent="0.15">
      <c r="B815" s="25">
        <v>2021</v>
      </c>
      <c r="C815" s="27">
        <v>7</v>
      </c>
      <c r="D815" s="27" t="s">
        <v>14</v>
      </c>
      <c r="E815" s="15" t="s">
        <v>5804</v>
      </c>
      <c r="F815" s="57" t="s">
        <v>3757</v>
      </c>
      <c r="G815" s="36" t="s">
        <v>17</v>
      </c>
      <c r="H815" s="58" t="s">
        <v>62</v>
      </c>
      <c r="I815" s="76">
        <v>270000000</v>
      </c>
      <c r="J815" s="29">
        <v>20000000</v>
      </c>
      <c r="K815" s="29">
        <v>0</v>
      </c>
      <c r="L815" s="70">
        <v>290000000</v>
      </c>
      <c r="M815" s="76"/>
      <c r="N815" s="29">
        <v>290000000</v>
      </c>
      <c r="O815" s="71"/>
      <c r="P815" s="75" t="s">
        <v>5805</v>
      </c>
      <c r="Q815" s="47" t="s">
        <v>5806</v>
      </c>
      <c r="R815" s="68" t="s">
        <v>5807</v>
      </c>
      <c r="S815" s="48" t="s">
        <v>24</v>
      </c>
      <c r="T815" s="42"/>
      <c r="U815" s="54"/>
    </row>
    <row r="816" spans="2:21" ht="20.25" customHeight="1" x14ac:dyDescent="0.15">
      <c r="B816" s="25">
        <v>2021</v>
      </c>
      <c r="C816" s="27">
        <v>7</v>
      </c>
      <c r="D816" s="27" t="s">
        <v>14</v>
      </c>
      <c r="E816" s="15" t="s">
        <v>3942</v>
      </c>
      <c r="F816" s="57" t="s">
        <v>3757</v>
      </c>
      <c r="G816" s="36" t="s">
        <v>16</v>
      </c>
      <c r="H816" s="58" t="s">
        <v>63</v>
      </c>
      <c r="I816" s="76">
        <v>250000000</v>
      </c>
      <c r="J816" s="29">
        <v>50000000</v>
      </c>
      <c r="K816" s="29">
        <v>0</v>
      </c>
      <c r="L816" s="70">
        <v>300000000</v>
      </c>
      <c r="M816" s="76">
        <v>250000000</v>
      </c>
      <c r="N816" s="29">
        <v>0</v>
      </c>
      <c r="O816" s="71"/>
      <c r="P816" s="75" t="s">
        <v>3943</v>
      </c>
      <c r="Q816" s="47" t="s">
        <v>3944</v>
      </c>
      <c r="R816" s="68" t="s">
        <v>3945</v>
      </c>
      <c r="S816" s="48" t="s">
        <v>24</v>
      </c>
      <c r="T816" s="42"/>
      <c r="U816" s="54"/>
    </row>
    <row r="817" spans="2:21" ht="20.25" customHeight="1" x14ac:dyDescent="0.15">
      <c r="B817" s="25">
        <v>2021</v>
      </c>
      <c r="C817" s="27">
        <v>7</v>
      </c>
      <c r="D817" s="27" t="s">
        <v>14</v>
      </c>
      <c r="E817" s="15" t="s">
        <v>385</v>
      </c>
      <c r="F817" s="57" t="s">
        <v>230</v>
      </c>
      <c r="G817" s="36" t="s">
        <v>37</v>
      </c>
      <c r="H817" s="58" t="s">
        <v>62</v>
      </c>
      <c r="I817" s="76">
        <v>165600000</v>
      </c>
      <c r="J817" s="29">
        <v>110400000</v>
      </c>
      <c r="K817" s="29"/>
      <c r="L817" s="70">
        <v>276000000</v>
      </c>
      <c r="M817" s="76"/>
      <c r="N817" s="29">
        <v>193200000</v>
      </c>
      <c r="O817" s="71"/>
      <c r="P817" s="75" t="s">
        <v>375</v>
      </c>
      <c r="Q817" s="47" t="s">
        <v>386</v>
      </c>
      <c r="R817" s="68" t="s">
        <v>387</v>
      </c>
      <c r="S817" s="48" t="s">
        <v>24</v>
      </c>
      <c r="T817" s="42"/>
      <c r="U817" s="54"/>
    </row>
    <row r="818" spans="2:21" ht="20.25" customHeight="1" x14ac:dyDescent="0.15">
      <c r="B818" s="25">
        <v>2021</v>
      </c>
      <c r="C818" s="27">
        <v>7</v>
      </c>
      <c r="D818" s="27" t="s">
        <v>14</v>
      </c>
      <c r="E818" s="15" t="s">
        <v>5808</v>
      </c>
      <c r="F818" s="57" t="s">
        <v>3757</v>
      </c>
      <c r="G818" s="36" t="s">
        <v>38</v>
      </c>
      <c r="H818" s="58" t="s">
        <v>63</v>
      </c>
      <c r="I818" s="76">
        <v>140151000</v>
      </c>
      <c r="J818" s="29"/>
      <c r="K818" s="29"/>
      <c r="L818" s="70">
        <v>140151000</v>
      </c>
      <c r="M818" s="76">
        <v>140151000</v>
      </c>
      <c r="N818" s="29"/>
      <c r="O818" s="71"/>
      <c r="P818" s="75" t="s">
        <v>3880</v>
      </c>
      <c r="Q818" s="47" t="s">
        <v>3889</v>
      </c>
      <c r="R818" s="68" t="s">
        <v>3890</v>
      </c>
      <c r="S818" s="48" t="s">
        <v>24</v>
      </c>
      <c r="T818" s="42"/>
      <c r="U818" s="54"/>
    </row>
    <row r="819" spans="2:21" ht="20.25" customHeight="1" x14ac:dyDescent="0.15">
      <c r="B819" s="25">
        <v>2021</v>
      </c>
      <c r="C819" s="27">
        <v>7</v>
      </c>
      <c r="D819" s="27" t="s">
        <v>14</v>
      </c>
      <c r="E819" s="15" t="s">
        <v>92</v>
      </c>
      <c r="F819" s="57" t="s">
        <v>43</v>
      </c>
      <c r="G819" s="36" t="s">
        <v>84</v>
      </c>
      <c r="H819" s="58" t="s">
        <v>62</v>
      </c>
      <c r="I819" s="76">
        <v>85000000</v>
      </c>
      <c r="J819" s="29"/>
      <c r="K819" s="29"/>
      <c r="L819" s="70">
        <v>85000000</v>
      </c>
      <c r="M819" s="76"/>
      <c r="N819" s="29"/>
      <c r="O819" s="71"/>
      <c r="P819" s="75" t="s">
        <v>85</v>
      </c>
      <c r="Q819" s="47" t="s">
        <v>86</v>
      </c>
      <c r="R819" s="68" t="s">
        <v>87</v>
      </c>
      <c r="S819" s="48" t="s">
        <v>24</v>
      </c>
      <c r="T819" s="42"/>
      <c r="U819" s="54"/>
    </row>
    <row r="820" spans="2:21" ht="20.25" customHeight="1" x14ac:dyDescent="0.15">
      <c r="B820" s="25">
        <v>2021</v>
      </c>
      <c r="C820" s="27">
        <v>7</v>
      </c>
      <c r="D820" s="27" t="s">
        <v>14</v>
      </c>
      <c r="E820" s="15" t="s">
        <v>1551</v>
      </c>
      <c r="F820" s="57" t="s">
        <v>1415</v>
      </c>
      <c r="G820" s="36" t="s">
        <v>37</v>
      </c>
      <c r="H820" s="58" t="s">
        <v>64</v>
      </c>
      <c r="I820" s="76">
        <v>20000000</v>
      </c>
      <c r="J820" s="29"/>
      <c r="K820" s="29"/>
      <c r="L820" s="70">
        <v>20000000</v>
      </c>
      <c r="M820" s="76">
        <v>5000000</v>
      </c>
      <c r="N820" s="29">
        <v>5000000</v>
      </c>
      <c r="O820" s="71"/>
      <c r="P820" s="75" t="s">
        <v>1538</v>
      </c>
      <c r="Q820" s="47" t="s">
        <v>1546</v>
      </c>
      <c r="R820" s="68" t="s">
        <v>1547</v>
      </c>
      <c r="S820" s="48" t="s">
        <v>751</v>
      </c>
      <c r="T820" s="42"/>
      <c r="U820" s="54"/>
    </row>
    <row r="821" spans="2:21" ht="20.25" customHeight="1" x14ac:dyDescent="0.15">
      <c r="B821" s="25">
        <v>2021</v>
      </c>
      <c r="C821" s="27">
        <v>7</v>
      </c>
      <c r="D821" s="27" t="s">
        <v>14</v>
      </c>
      <c r="E821" s="15" t="s">
        <v>95</v>
      </c>
      <c r="F821" s="57" t="s">
        <v>43</v>
      </c>
      <c r="G821" s="36" t="s">
        <v>37</v>
      </c>
      <c r="H821" s="58" t="s">
        <v>64</v>
      </c>
      <c r="I821" s="76">
        <v>17000000</v>
      </c>
      <c r="J821" s="29"/>
      <c r="K821" s="29"/>
      <c r="L821" s="70">
        <v>17000000</v>
      </c>
      <c r="M821" s="76"/>
      <c r="N821" s="29"/>
      <c r="O821" s="71"/>
      <c r="P821" s="75" t="s">
        <v>85</v>
      </c>
      <c r="Q821" s="47" t="s">
        <v>86</v>
      </c>
      <c r="R821" s="68" t="s">
        <v>87</v>
      </c>
      <c r="S821" s="48" t="s">
        <v>24</v>
      </c>
      <c r="T821" s="42"/>
      <c r="U821" s="54" t="s">
        <v>5406</v>
      </c>
    </row>
    <row r="822" spans="2:21" ht="20.25" customHeight="1" x14ac:dyDescent="0.15">
      <c r="B822" s="25">
        <v>2021</v>
      </c>
      <c r="C822" s="27">
        <v>8</v>
      </c>
      <c r="D822" s="27" t="s">
        <v>14</v>
      </c>
      <c r="E822" s="15" t="s">
        <v>5809</v>
      </c>
      <c r="F822" s="57" t="s">
        <v>3757</v>
      </c>
      <c r="G822" s="36" t="s">
        <v>16</v>
      </c>
      <c r="H822" s="58" t="s">
        <v>62</v>
      </c>
      <c r="I822" s="76">
        <v>10000000000</v>
      </c>
      <c r="J822" s="29">
        <v>5000000000</v>
      </c>
      <c r="K822" s="29">
        <v>0</v>
      </c>
      <c r="L822" s="70">
        <v>15000000000</v>
      </c>
      <c r="M822" s="76">
        <v>1000000000</v>
      </c>
      <c r="N822" s="29">
        <v>700000000</v>
      </c>
      <c r="O822" s="71"/>
      <c r="P822" s="75" t="s">
        <v>5741</v>
      </c>
      <c r="Q822" s="47" t="s">
        <v>5810</v>
      </c>
      <c r="R822" s="68" t="s">
        <v>5811</v>
      </c>
      <c r="S822" s="48" t="s">
        <v>24</v>
      </c>
      <c r="T822" s="42"/>
      <c r="U822" s="54"/>
    </row>
    <row r="823" spans="2:21" ht="20.25" customHeight="1" x14ac:dyDescent="0.15">
      <c r="B823" s="25">
        <v>2021</v>
      </c>
      <c r="C823" s="27">
        <v>8</v>
      </c>
      <c r="D823" s="27" t="s">
        <v>15</v>
      </c>
      <c r="E823" s="15" t="s">
        <v>902</v>
      </c>
      <c r="F823" s="57" t="s">
        <v>748</v>
      </c>
      <c r="G823" s="36" t="s">
        <v>16</v>
      </c>
      <c r="H823" s="58" t="s">
        <v>62</v>
      </c>
      <c r="I823" s="76">
        <v>9365614000</v>
      </c>
      <c r="J823" s="29">
        <v>2373904000</v>
      </c>
      <c r="K823" s="29"/>
      <c r="L823" s="70">
        <v>11739518000</v>
      </c>
      <c r="M823" s="76">
        <v>200000000</v>
      </c>
      <c r="N823" s="29">
        <v>11739518000</v>
      </c>
      <c r="O823" s="71"/>
      <c r="P823" s="75" t="s">
        <v>903</v>
      </c>
      <c r="Q823" s="47" t="s">
        <v>904</v>
      </c>
      <c r="R823" s="68" t="s">
        <v>905</v>
      </c>
      <c r="S823" s="48" t="s">
        <v>24</v>
      </c>
      <c r="T823" s="42"/>
      <c r="U823" s="54"/>
    </row>
    <row r="824" spans="2:21" ht="20.25" customHeight="1" x14ac:dyDescent="0.15">
      <c r="B824" s="25">
        <v>2021</v>
      </c>
      <c r="C824" s="27">
        <v>8</v>
      </c>
      <c r="D824" s="27" t="s">
        <v>15</v>
      </c>
      <c r="E824" s="15" t="s">
        <v>4286</v>
      </c>
      <c r="F824" s="57" t="s">
        <v>800</v>
      </c>
      <c r="G824" s="36" t="s">
        <v>16</v>
      </c>
      <c r="H824" s="58" t="s">
        <v>62</v>
      </c>
      <c r="I824" s="76">
        <v>4071000000</v>
      </c>
      <c r="J824" s="29">
        <v>838000000</v>
      </c>
      <c r="K824" s="29"/>
      <c r="L824" s="70">
        <v>4909000000</v>
      </c>
      <c r="M824" s="76">
        <v>814000000</v>
      </c>
      <c r="N824" s="29">
        <v>2849700000</v>
      </c>
      <c r="O824" s="71"/>
      <c r="P824" s="75" t="s">
        <v>4277</v>
      </c>
      <c r="Q824" s="47" t="s">
        <v>4278</v>
      </c>
      <c r="R824" s="68" t="s">
        <v>4287</v>
      </c>
      <c r="S824" s="48" t="s">
        <v>41</v>
      </c>
      <c r="T824" s="42"/>
      <c r="U824" s="54"/>
    </row>
    <row r="825" spans="2:21" ht="20.25" customHeight="1" x14ac:dyDescent="0.15">
      <c r="B825" s="25">
        <v>2021</v>
      </c>
      <c r="C825" s="27">
        <v>8</v>
      </c>
      <c r="D825" s="27" t="s">
        <v>15</v>
      </c>
      <c r="E825" s="15" t="s">
        <v>4295</v>
      </c>
      <c r="F825" s="57" t="s">
        <v>800</v>
      </c>
      <c r="G825" s="36" t="s">
        <v>16</v>
      </c>
      <c r="H825" s="58" t="s">
        <v>63</v>
      </c>
      <c r="I825" s="76">
        <v>3500000000</v>
      </c>
      <c r="J825" s="29">
        <v>1200000000</v>
      </c>
      <c r="K825" s="29"/>
      <c r="L825" s="70">
        <v>4700000000</v>
      </c>
      <c r="M825" s="76">
        <v>1200000000</v>
      </c>
      <c r="N825" s="29">
        <v>0</v>
      </c>
      <c r="O825" s="71"/>
      <c r="P825" s="75" t="s">
        <v>4292</v>
      </c>
      <c r="Q825" s="47" t="s">
        <v>4293</v>
      </c>
      <c r="R825" s="68" t="s">
        <v>4294</v>
      </c>
      <c r="S825" s="48" t="s">
        <v>41</v>
      </c>
      <c r="T825" s="42"/>
      <c r="U825" s="54"/>
    </row>
    <row r="826" spans="2:21" ht="20.25" customHeight="1" x14ac:dyDescent="0.15">
      <c r="B826" s="25">
        <v>2021</v>
      </c>
      <c r="C826" s="27">
        <v>8</v>
      </c>
      <c r="D826" s="27" t="s">
        <v>15</v>
      </c>
      <c r="E826" s="15" t="s">
        <v>4296</v>
      </c>
      <c r="F826" s="57" t="s">
        <v>800</v>
      </c>
      <c r="G826" s="36" t="s">
        <v>16</v>
      </c>
      <c r="H826" s="58" t="s">
        <v>63</v>
      </c>
      <c r="I826" s="76">
        <v>3000000000</v>
      </c>
      <c r="J826" s="29">
        <v>1000000000</v>
      </c>
      <c r="K826" s="29"/>
      <c r="L826" s="70">
        <v>4000000000</v>
      </c>
      <c r="M826" s="76">
        <v>1000000000</v>
      </c>
      <c r="N826" s="29">
        <v>2000000000</v>
      </c>
      <c r="O826" s="71"/>
      <c r="P826" s="75" t="s">
        <v>4292</v>
      </c>
      <c r="Q826" s="47" t="s">
        <v>4297</v>
      </c>
      <c r="R826" s="68" t="s">
        <v>4298</v>
      </c>
      <c r="S826" s="48" t="s">
        <v>41</v>
      </c>
      <c r="T826" s="42"/>
      <c r="U826" s="54"/>
    </row>
    <row r="827" spans="2:21" ht="20.25" customHeight="1" x14ac:dyDescent="0.15">
      <c r="B827" s="25">
        <v>2021</v>
      </c>
      <c r="C827" s="27">
        <v>8</v>
      </c>
      <c r="D827" s="27" t="s">
        <v>15</v>
      </c>
      <c r="E827" s="15" t="s">
        <v>5812</v>
      </c>
      <c r="F827" s="57" t="s">
        <v>800</v>
      </c>
      <c r="G827" s="36" t="s">
        <v>16</v>
      </c>
      <c r="H827" s="58" t="s">
        <v>63</v>
      </c>
      <c r="I827" s="76">
        <v>3000000000</v>
      </c>
      <c r="J827" s="29">
        <v>800000000</v>
      </c>
      <c r="K827" s="29"/>
      <c r="L827" s="70">
        <v>3800000000</v>
      </c>
      <c r="M827" s="76">
        <v>2000000000</v>
      </c>
      <c r="N827" s="29">
        <v>2660000000</v>
      </c>
      <c r="O827" s="71"/>
      <c r="P827" s="75" t="s">
        <v>5708</v>
      </c>
      <c r="Q827" s="47" t="s">
        <v>5813</v>
      </c>
      <c r="R827" s="68" t="s">
        <v>5814</v>
      </c>
      <c r="S827" s="48" t="s">
        <v>41</v>
      </c>
      <c r="T827" s="42"/>
      <c r="U827" s="54"/>
    </row>
    <row r="828" spans="2:21" ht="20.25" customHeight="1" x14ac:dyDescent="0.15">
      <c r="B828" s="25">
        <v>2021</v>
      </c>
      <c r="C828" s="27">
        <v>8</v>
      </c>
      <c r="D828" s="27" t="s">
        <v>14</v>
      </c>
      <c r="E828" s="15" t="s">
        <v>3771</v>
      </c>
      <c r="F828" s="57" t="s">
        <v>3757</v>
      </c>
      <c r="G828" s="36" t="s">
        <v>16</v>
      </c>
      <c r="H828" s="58" t="s">
        <v>62</v>
      </c>
      <c r="I828" s="76">
        <v>1000000000</v>
      </c>
      <c r="J828" s="29">
        <v>500000000</v>
      </c>
      <c r="K828" s="29"/>
      <c r="L828" s="70">
        <v>1500000000</v>
      </c>
      <c r="M828" s="76">
        <v>500000000</v>
      </c>
      <c r="N828" s="29">
        <v>300000000</v>
      </c>
      <c r="O828" s="71"/>
      <c r="P828" s="75" t="s">
        <v>3762</v>
      </c>
      <c r="Q828" s="47" t="s">
        <v>3772</v>
      </c>
      <c r="R828" s="68" t="s">
        <v>3773</v>
      </c>
      <c r="S828" s="48" t="s">
        <v>24</v>
      </c>
      <c r="T828" s="42"/>
      <c r="U828" s="54"/>
    </row>
    <row r="829" spans="2:21" ht="20.25" customHeight="1" x14ac:dyDescent="0.15">
      <c r="B829" s="25">
        <v>2021</v>
      </c>
      <c r="C829" s="27">
        <v>8</v>
      </c>
      <c r="D829" s="27" t="s">
        <v>14</v>
      </c>
      <c r="E829" s="15" t="s">
        <v>4289</v>
      </c>
      <c r="F829" s="57" t="s">
        <v>800</v>
      </c>
      <c r="G829" s="36" t="s">
        <v>38</v>
      </c>
      <c r="H829" s="58" t="s">
        <v>62</v>
      </c>
      <c r="I829" s="76">
        <v>985000000</v>
      </c>
      <c r="J829" s="29">
        <v>214000000</v>
      </c>
      <c r="K829" s="29">
        <v>0</v>
      </c>
      <c r="L829" s="70">
        <v>1199000000</v>
      </c>
      <c r="M829" s="76">
        <v>197000000</v>
      </c>
      <c r="N829" s="29">
        <v>689500000</v>
      </c>
      <c r="O829" s="71"/>
      <c r="P829" s="75" t="s">
        <v>4277</v>
      </c>
      <c r="Q829" s="47" t="s">
        <v>4278</v>
      </c>
      <c r="R829" s="68" t="s">
        <v>4290</v>
      </c>
      <c r="S829" s="48" t="s">
        <v>24</v>
      </c>
      <c r="T829" s="42"/>
      <c r="U829" s="54"/>
    </row>
    <row r="830" spans="2:21" ht="20.25" customHeight="1" x14ac:dyDescent="0.15">
      <c r="B830" s="25">
        <v>2021</v>
      </c>
      <c r="C830" s="27">
        <v>8</v>
      </c>
      <c r="D830" s="27" t="s">
        <v>14</v>
      </c>
      <c r="E830" s="15" t="s">
        <v>5815</v>
      </c>
      <c r="F830" s="57" t="s">
        <v>800</v>
      </c>
      <c r="G830" s="36" t="s">
        <v>37</v>
      </c>
      <c r="H830" s="58" t="s">
        <v>62</v>
      </c>
      <c r="I830" s="76">
        <v>464000000</v>
      </c>
      <c r="J830" s="29">
        <v>0</v>
      </c>
      <c r="K830" s="29">
        <v>0</v>
      </c>
      <c r="L830" s="70">
        <v>464000000</v>
      </c>
      <c r="M830" s="76">
        <v>93000000</v>
      </c>
      <c r="N830" s="29">
        <v>324800000</v>
      </c>
      <c r="O830" s="71"/>
      <c r="P830" s="75" t="s">
        <v>4277</v>
      </c>
      <c r="Q830" s="47" t="s">
        <v>4278</v>
      </c>
      <c r="R830" s="68" t="s">
        <v>4288</v>
      </c>
      <c r="S830" s="48" t="s">
        <v>24</v>
      </c>
      <c r="T830" s="42"/>
      <c r="U830" s="54"/>
    </row>
    <row r="831" spans="2:21" ht="20.25" customHeight="1" x14ac:dyDescent="0.15">
      <c r="B831" s="25">
        <v>2021</v>
      </c>
      <c r="C831" s="27">
        <v>8</v>
      </c>
      <c r="D831" s="27" t="s">
        <v>14</v>
      </c>
      <c r="E831" s="15" t="s">
        <v>4937</v>
      </c>
      <c r="F831" s="57" t="s">
        <v>43</v>
      </c>
      <c r="G831" s="36" t="s">
        <v>17</v>
      </c>
      <c r="H831" s="58" t="s">
        <v>63</v>
      </c>
      <c r="I831" s="76">
        <v>433000000</v>
      </c>
      <c r="J831" s="29">
        <v>51000000</v>
      </c>
      <c r="K831" s="29"/>
      <c r="L831" s="70">
        <v>484000000</v>
      </c>
      <c r="M831" s="76">
        <v>433000000</v>
      </c>
      <c r="N831" s="29">
        <v>484000000</v>
      </c>
      <c r="O831" s="71"/>
      <c r="P831" s="75" t="s">
        <v>4934</v>
      </c>
      <c r="Q831" s="47" t="s">
        <v>4938</v>
      </c>
      <c r="R831" s="68" t="s">
        <v>4939</v>
      </c>
      <c r="S831" s="48" t="s">
        <v>24</v>
      </c>
      <c r="T831" s="42"/>
      <c r="U831" s="54"/>
    </row>
    <row r="832" spans="2:21" ht="20.25" customHeight="1" x14ac:dyDescent="0.15">
      <c r="B832" s="25">
        <v>2021</v>
      </c>
      <c r="C832" s="27">
        <v>8</v>
      </c>
      <c r="D832" s="27" t="s">
        <v>14</v>
      </c>
      <c r="E832" s="15" t="s">
        <v>3789</v>
      </c>
      <c r="F832" s="57" t="s">
        <v>3757</v>
      </c>
      <c r="G832" s="36" t="s">
        <v>17</v>
      </c>
      <c r="H832" s="58" t="s">
        <v>62</v>
      </c>
      <c r="I832" s="76">
        <v>340000000</v>
      </c>
      <c r="J832" s="29">
        <v>20000000</v>
      </c>
      <c r="K832" s="29">
        <v>0</v>
      </c>
      <c r="L832" s="70">
        <v>360000000</v>
      </c>
      <c r="M832" s="76"/>
      <c r="N832" s="29">
        <v>360000000</v>
      </c>
      <c r="O832" s="71"/>
      <c r="P832" s="75" t="s">
        <v>3778</v>
      </c>
      <c r="Q832" s="47" t="s">
        <v>3787</v>
      </c>
      <c r="R832" s="68" t="s">
        <v>3788</v>
      </c>
      <c r="S832" s="48" t="s">
        <v>24</v>
      </c>
      <c r="T832" s="42"/>
      <c r="U832" s="54"/>
    </row>
    <row r="833" spans="2:21" ht="20.25" customHeight="1" x14ac:dyDescent="0.15">
      <c r="B833" s="25">
        <v>2021</v>
      </c>
      <c r="C833" s="27">
        <v>8</v>
      </c>
      <c r="D833" s="27" t="s">
        <v>14</v>
      </c>
      <c r="E833" s="15" t="s">
        <v>4400</v>
      </c>
      <c r="F833" s="57" t="s">
        <v>800</v>
      </c>
      <c r="G833" s="36" t="s">
        <v>17</v>
      </c>
      <c r="H833" s="58" t="s">
        <v>63</v>
      </c>
      <c r="I833" s="76">
        <v>160000000</v>
      </c>
      <c r="J833" s="29">
        <v>30000000</v>
      </c>
      <c r="K833" s="29">
        <v>20000000</v>
      </c>
      <c r="L833" s="70">
        <v>210000000</v>
      </c>
      <c r="M833" s="76">
        <v>150000000</v>
      </c>
      <c r="N833" s="29">
        <v>0</v>
      </c>
      <c r="O833" s="71"/>
      <c r="P833" s="75" t="s">
        <v>4379</v>
      </c>
      <c r="Q833" s="47" t="s">
        <v>4398</v>
      </c>
      <c r="R833" s="68" t="s">
        <v>4399</v>
      </c>
      <c r="S833" s="48" t="s">
        <v>24</v>
      </c>
      <c r="T833" s="42"/>
      <c r="U833" s="54"/>
    </row>
    <row r="834" spans="2:21" ht="20.25" customHeight="1" x14ac:dyDescent="0.15">
      <c r="B834" s="25">
        <v>2021</v>
      </c>
      <c r="C834" s="27">
        <v>8</v>
      </c>
      <c r="D834" s="27" t="s">
        <v>14</v>
      </c>
      <c r="E834" s="15" t="s">
        <v>5816</v>
      </c>
      <c r="F834" s="57" t="s">
        <v>748</v>
      </c>
      <c r="G834" s="36" t="s">
        <v>37</v>
      </c>
      <c r="H834" s="58" t="s">
        <v>62</v>
      </c>
      <c r="I834" s="76">
        <v>144628000</v>
      </c>
      <c r="J834" s="29">
        <v>201320000</v>
      </c>
      <c r="K834" s="29"/>
      <c r="L834" s="70">
        <v>345948000</v>
      </c>
      <c r="M834" s="76">
        <v>0</v>
      </c>
      <c r="N834" s="29">
        <v>345948000</v>
      </c>
      <c r="O834" s="71"/>
      <c r="P834" s="75" t="s">
        <v>5817</v>
      </c>
      <c r="Q834" s="47" t="s">
        <v>5818</v>
      </c>
      <c r="R834" s="68" t="s">
        <v>5819</v>
      </c>
      <c r="S834" s="48" t="s">
        <v>24</v>
      </c>
      <c r="T834" s="42"/>
      <c r="U834" s="54"/>
    </row>
    <row r="835" spans="2:21" ht="20.25" customHeight="1" x14ac:dyDescent="0.15">
      <c r="B835" s="25">
        <v>2021</v>
      </c>
      <c r="C835" s="27">
        <v>8</v>
      </c>
      <c r="D835" s="27" t="s">
        <v>14</v>
      </c>
      <c r="E835" s="15" t="s">
        <v>4396</v>
      </c>
      <c r="F835" s="57" t="s">
        <v>800</v>
      </c>
      <c r="G835" s="36" t="s">
        <v>16</v>
      </c>
      <c r="H835" s="58" t="s">
        <v>63</v>
      </c>
      <c r="I835" s="76">
        <v>62790000</v>
      </c>
      <c r="J835" s="29">
        <v>37660000</v>
      </c>
      <c r="K835" s="29"/>
      <c r="L835" s="70">
        <v>100450000</v>
      </c>
      <c r="M835" s="76">
        <v>100450000</v>
      </c>
      <c r="N835" s="29">
        <v>50250000</v>
      </c>
      <c r="O835" s="71"/>
      <c r="P835" s="75" t="s">
        <v>4379</v>
      </c>
      <c r="Q835" s="47" t="s">
        <v>4383</v>
      </c>
      <c r="R835" s="68" t="s">
        <v>4384</v>
      </c>
      <c r="S835" s="48" t="s">
        <v>24</v>
      </c>
      <c r="T835" s="42"/>
      <c r="U835" s="54"/>
    </row>
    <row r="836" spans="2:21" ht="20.25" customHeight="1" x14ac:dyDescent="0.15">
      <c r="B836" s="25">
        <v>2021</v>
      </c>
      <c r="C836" s="27">
        <v>9</v>
      </c>
      <c r="D836" s="27" t="s">
        <v>14</v>
      </c>
      <c r="E836" s="15" t="s">
        <v>271</v>
      </c>
      <c r="F836" s="57" t="s">
        <v>230</v>
      </c>
      <c r="G836" s="36" t="s">
        <v>112</v>
      </c>
      <c r="H836" s="58" t="s">
        <v>62</v>
      </c>
      <c r="I836" s="76">
        <v>20000000000</v>
      </c>
      <c r="J836" s="29">
        <v>5000000000</v>
      </c>
      <c r="K836" s="29">
        <v>50000000</v>
      </c>
      <c r="L836" s="70">
        <v>25050000000</v>
      </c>
      <c r="M836" s="76">
        <v>1500000000</v>
      </c>
      <c r="N836" s="29">
        <v>1500000000</v>
      </c>
      <c r="O836" s="71"/>
      <c r="P836" s="75" t="s">
        <v>235</v>
      </c>
      <c r="Q836" s="47" t="s">
        <v>272</v>
      </c>
      <c r="R836" s="68" t="s">
        <v>273</v>
      </c>
      <c r="S836" s="48" t="s">
        <v>41</v>
      </c>
      <c r="T836" s="42"/>
      <c r="U836" s="54"/>
    </row>
    <row r="837" spans="2:21" ht="20.25" customHeight="1" x14ac:dyDescent="0.15">
      <c r="B837" s="25">
        <v>2021</v>
      </c>
      <c r="C837" s="27">
        <v>9</v>
      </c>
      <c r="D837" s="27" t="s">
        <v>15</v>
      </c>
      <c r="E837" s="15" t="s">
        <v>4299</v>
      </c>
      <c r="F837" s="57" t="s">
        <v>800</v>
      </c>
      <c r="G837" s="36" t="s">
        <v>16</v>
      </c>
      <c r="H837" s="58" t="s">
        <v>63</v>
      </c>
      <c r="I837" s="76">
        <v>7000000000</v>
      </c>
      <c r="J837" s="29">
        <v>2500000000</v>
      </c>
      <c r="K837" s="29"/>
      <c r="L837" s="70">
        <v>9500000000</v>
      </c>
      <c r="M837" s="76">
        <v>5000000</v>
      </c>
      <c r="N837" s="29">
        <v>0</v>
      </c>
      <c r="O837" s="71"/>
      <c r="P837" s="75" t="s">
        <v>4292</v>
      </c>
      <c r="Q837" s="47" t="s">
        <v>4297</v>
      </c>
      <c r="R837" s="68" t="s">
        <v>4298</v>
      </c>
      <c r="S837" s="48" t="s">
        <v>41</v>
      </c>
      <c r="T837" s="42"/>
      <c r="U837" s="54"/>
    </row>
    <row r="838" spans="2:21" ht="20.25" customHeight="1" x14ac:dyDescent="0.15">
      <c r="B838" s="25">
        <v>2021</v>
      </c>
      <c r="C838" s="27">
        <v>9</v>
      </c>
      <c r="D838" s="27" t="s">
        <v>15</v>
      </c>
      <c r="E838" s="15" t="s">
        <v>1561</v>
      </c>
      <c r="F838" s="57" t="s">
        <v>1415</v>
      </c>
      <c r="G838" s="36" t="s">
        <v>16</v>
      </c>
      <c r="H838" s="58" t="s">
        <v>62</v>
      </c>
      <c r="I838" s="76">
        <v>5294305000</v>
      </c>
      <c r="J838" s="29">
        <v>707440000</v>
      </c>
      <c r="K838" s="29">
        <v>255413000</v>
      </c>
      <c r="L838" s="70">
        <v>6257158000</v>
      </c>
      <c r="M838" s="76">
        <v>1040000000</v>
      </c>
      <c r="N838" s="29">
        <v>520000000</v>
      </c>
      <c r="O838" s="71"/>
      <c r="P838" s="75" t="s">
        <v>1556</v>
      </c>
      <c r="Q838" s="47" t="s">
        <v>1562</v>
      </c>
      <c r="R838" s="68" t="s">
        <v>1563</v>
      </c>
      <c r="S838" s="48" t="s">
        <v>24</v>
      </c>
      <c r="T838" s="42"/>
      <c r="U838" s="54"/>
    </row>
    <row r="839" spans="2:21" ht="20.25" customHeight="1" x14ac:dyDescent="0.15">
      <c r="B839" s="25">
        <v>2021</v>
      </c>
      <c r="C839" s="27">
        <v>9</v>
      </c>
      <c r="D839" s="27" t="s">
        <v>14</v>
      </c>
      <c r="E839" s="15" t="s">
        <v>5820</v>
      </c>
      <c r="F839" s="57" t="s">
        <v>43</v>
      </c>
      <c r="G839" s="36" t="s">
        <v>16</v>
      </c>
      <c r="H839" s="58" t="s">
        <v>62</v>
      </c>
      <c r="I839" s="76">
        <v>5000000000</v>
      </c>
      <c r="J839" s="29">
        <v>500000000</v>
      </c>
      <c r="K839" s="29"/>
      <c r="L839" s="70">
        <v>5500000000</v>
      </c>
      <c r="M839" s="76">
        <v>1000000000</v>
      </c>
      <c r="N839" s="29">
        <v>3849999999.9999995</v>
      </c>
      <c r="O839" s="71"/>
      <c r="P839" s="75" t="s">
        <v>5821</v>
      </c>
      <c r="Q839" s="47" t="s">
        <v>5822</v>
      </c>
      <c r="R839" s="68" t="s">
        <v>5823</v>
      </c>
      <c r="S839" s="48" t="s">
        <v>24</v>
      </c>
      <c r="T839" s="42"/>
      <c r="U839" s="54"/>
    </row>
    <row r="840" spans="2:21" ht="20.25" customHeight="1" x14ac:dyDescent="0.15">
      <c r="B840" s="25">
        <v>2021</v>
      </c>
      <c r="C840" s="27">
        <v>9</v>
      </c>
      <c r="D840" s="27" t="s">
        <v>14</v>
      </c>
      <c r="E840" s="15" t="s">
        <v>125</v>
      </c>
      <c r="F840" s="57" t="s">
        <v>43</v>
      </c>
      <c r="G840" s="36" t="s">
        <v>17</v>
      </c>
      <c r="H840" s="58" t="s">
        <v>62</v>
      </c>
      <c r="I840" s="76">
        <v>4400000000</v>
      </c>
      <c r="J840" s="29"/>
      <c r="K840" s="29"/>
      <c r="L840" s="70">
        <v>4400000000</v>
      </c>
      <c r="M840" s="76">
        <v>500000000</v>
      </c>
      <c r="N840" s="29">
        <v>3264100000</v>
      </c>
      <c r="O840" s="71"/>
      <c r="P840" s="75" t="s">
        <v>105</v>
      </c>
      <c r="Q840" s="47" t="s">
        <v>126</v>
      </c>
      <c r="R840" s="68" t="s">
        <v>127</v>
      </c>
      <c r="S840" s="48" t="s">
        <v>24</v>
      </c>
      <c r="T840" s="42"/>
      <c r="U840" s="54"/>
    </row>
    <row r="841" spans="2:21" ht="20.25" customHeight="1" x14ac:dyDescent="0.15">
      <c r="B841" s="25">
        <v>2021</v>
      </c>
      <c r="C841" s="27">
        <v>9</v>
      </c>
      <c r="D841" s="27" t="s">
        <v>14</v>
      </c>
      <c r="E841" s="15" t="s">
        <v>840</v>
      </c>
      <c r="F841" s="57" t="s">
        <v>748</v>
      </c>
      <c r="G841" s="36" t="s">
        <v>16</v>
      </c>
      <c r="H841" s="58" t="s">
        <v>63</v>
      </c>
      <c r="I841" s="76">
        <v>4398000000</v>
      </c>
      <c r="J841" s="29">
        <v>764278000</v>
      </c>
      <c r="K841" s="29">
        <v>0</v>
      </c>
      <c r="L841" s="70">
        <v>5162278000</v>
      </c>
      <c r="M841" s="76">
        <v>1200000000</v>
      </c>
      <c r="N841" s="29">
        <v>5162278000</v>
      </c>
      <c r="O841" s="71"/>
      <c r="P841" s="75" t="s">
        <v>841</v>
      </c>
      <c r="Q841" s="47" t="s">
        <v>842</v>
      </c>
      <c r="R841" s="68" t="s">
        <v>843</v>
      </c>
      <c r="S841" s="48" t="s">
        <v>24</v>
      </c>
      <c r="T841" s="42"/>
      <c r="U841" s="54"/>
    </row>
    <row r="842" spans="2:21" ht="20.25" customHeight="1" x14ac:dyDescent="0.15">
      <c r="B842" s="25">
        <v>2021</v>
      </c>
      <c r="C842" s="27">
        <v>9</v>
      </c>
      <c r="D842" s="27" t="s">
        <v>14</v>
      </c>
      <c r="E842" s="15" t="s">
        <v>5824</v>
      </c>
      <c r="F842" s="57" t="s">
        <v>2931</v>
      </c>
      <c r="G842" s="36" t="s">
        <v>16</v>
      </c>
      <c r="H842" s="58" t="s">
        <v>63</v>
      </c>
      <c r="I842" s="76">
        <v>3588000000</v>
      </c>
      <c r="J842" s="29"/>
      <c r="K842" s="29"/>
      <c r="L842" s="70">
        <v>3588000000</v>
      </c>
      <c r="M842" s="76">
        <v>10000000</v>
      </c>
      <c r="N842" s="29">
        <v>10000000</v>
      </c>
      <c r="O842" s="71"/>
      <c r="P842" s="75" t="s">
        <v>2940</v>
      </c>
      <c r="Q842" s="47" t="s">
        <v>2941</v>
      </c>
      <c r="R842" s="68" t="s">
        <v>2942</v>
      </c>
      <c r="S842" s="48" t="s">
        <v>24</v>
      </c>
      <c r="T842" s="42"/>
      <c r="U842" s="54"/>
    </row>
    <row r="843" spans="2:21" ht="20.25" customHeight="1" x14ac:dyDescent="0.15">
      <c r="B843" s="25">
        <v>2021</v>
      </c>
      <c r="C843" s="27">
        <v>9</v>
      </c>
      <c r="D843" s="27" t="s">
        <v>14</v>
      </c>
      <c r="E843" s="15" t="s">
        <v>276</v>
      </c>
      <c r="F843" s="57" t="s">
        <v>230</v>
      </c>
      <c r="G843" s="36" t="s">
        <v>17</v>
      </c>
      <c r="H843" s="58" t="s">
        <v>63</v>
      </c>
      <c r="I843" s="76">
        <v>3500000000</v>
      </c>
      <c r="J843" s="29">
        <v>800000000</v>
      </c>
      <c r="K843" s="29"/>
      <c r="L843" s="70">
        <v>4300000000</v>
      </c>
      <c r="M843" s="76">
        <v>2500000000</v>
      </c>
      <c r="N843" s="29">
        <v>2500000000</v>
      </c>
      <c r="O843" s="71"/>
      <c r="P843" s="75" t="s">
        <v>235</v>
      </c>
      <c r="Q843" s="47" t="s">
        <v>277</v>
      </c>
      <c r="R843" s="68" t="s">
        <v>237</v>
      </c>
      <c r="S843" s="48" t="s">
        <v>24</v>
      </c>
      <c r="T843" s="42"/>
      <c r="U843" s="54"/>
    </row>
    <row r="844" spans="2:21" ht="20.25" customHeight="1" x14ac:dyDescent="0.15">
      <c r="B844" s="25">
        <v>2021</v>
      </c>
      <c r="C844" s="27">
        <v>9</v>
      </c>
      <c r="D844" s="27" t="s">
        <v>14</v>
      </c>
      <c r="E844" s="15" t="s">
        <v>2947</v>
      </c>
      <c r="F844" s="57" t="s">
        <v>2931</v>
      </c>
      <c r="G844" s="36" t="s">
        <v>16</v>
      </c>
      <c r="H844" s="58" t="s">
        <v>63</v>
      </c>
      <c r="I844" s="76">
        <v>2836000000</v>
      </c>
      <c r="J844" s="29"/>
      <c r="K844" s="29"/>
      <c r="L844" s="70">
        <v>2836000000</v>
      </c>
      <c r="M844" s="76">
        <v>10000000</v>
      </c>
      <c r="N844" s="29">
        <v>10000000</v>
      </c>
      <c r="O844" s="71"/>
      <c r="P844" s="75" t="s">
        <v>2940</v>
      </c>
      <c r="Q844" s="47" t="s">
        <v>2941</v>
      </c>
      <c r="R844" s="68" t="s">
        <v>2942</v>
      </c>
      <c r="S844" s="48" t="s">
        <v>24</v>
      </c>
      <c r="T844" s="42"/>
      <c r="U844" s="54"/>
    </row>
    <row r="845" spans="2:21" ht="20.25" customHeight="1" x14ac:dyDescent="0.15">
      <c r="B845" s="25">
        <v>2021</v>
      </c>
      <c r="C845" s="27">
        <v>9</v>
      </c>
      <c r="D845" s="27" t="s">
        <v>14</v>
      </c>
      <c r="E845" s="15" t="s">
        <v>2948</v>
      </c>
      <c r="F845" s="57" t="s">
        <v>2931</v>
      </c>
      <c r="G845" s="36" t="s">
        <v>16</v>
      </c>
      <c r="H845" s="58" t="s">
        <v>63</v>
      </c>
      <c r="I845" s="76">
        <v>2836000000</v>
      </c>
      <c r="J845" s="29"/>
      <c r="K845" s="29"/>
      <c r="L845" s="70">
        <v>2836000000</v>
      </c>
      <c r="M845" s="76">
        <v>10000000</v>
      </c>
      <c r="N845" s="29">
        <v>10000000</v>
      </c>
      <c r="O845" s="71"/>
      <c r="P845" s="75" t="s">
        <v>2940</v>
      </c>
      <c r="Q845" s="47" t="s">
        <v>2941</v>
      </c>
      <c r="R845" s="68" t="s">
        <v>2942</v>
      </c>
      <c r="S845" s="48" t="s">
        <v>24</v>
      </c>
      <c r="T845" s="42"/>
      <c r="U845" s="54"/>
    </row>
    <row r="846" spans="2:21" ht="20.25" customHeight="1" x14ac:dyDescent="0.15">
      <c r="B846" s="25">
        <v>2021</v>
      </c>
      <c r="C846" s="27">
        <v>9</v>
      </c>
      <c r="D846" s="27" t="s">
        <v>14</v>
      </c>
      <c r="E846" s="15" t="s">
        <v>5825</v>
      </c>
      <c r="F846" s="57" t="s">
        <v>3757</v>
      </c>
      <c r="G846" s="36" t="s">
        <v>112</v>
      </c>
      <c r="H846" s="58" t="s">
        <v>62</v>
      </c>
      <c r="I846" s="76">
        <v>1873000000</v>
      </c>
      <c r="J846" s="29">
        <v>449000000</v>
      </c>
      <c r="K846" s="29">
        <v>0</v>
      </c>
      <c r="L846" s="70">
        <v>2322000000</v>
      </c>
      <c r="M846" s="76">
        <v>936500000</v>
      </c>
      <c r="N846" s="29">
        <v>2322000000</v>
      </c>
      <c r="O846" s="71"/>
      <c r="P846" s="75" t="s">
        <v>5826</v>
      </c>
      <c r="Q846" s="47" t="s">
        <v>5827</v>
      </c>
      <c r="R846" s="68" t="s">
        <v>5828</v>
      </c>
      <c r="S846" s="48" t="s">
        <v>24</v>
      </c>
      <c r="T846" s="42"/>
      <c r="U846" s="54"/>
    </row>
    <row r="847" spans="2:21" ht="20.25" customHeight="1" x14ac:dyDescent="0.15">
      <c r="B847" s="25">
        <v>2021</v>
      </c>
      <c r="C847" s="27">
        <v>9</v>
      </c>
      <c r="D847" s="27" t="s">
        <v>14</v>
      </c>
      <c r="E847" s="15" t="s">
        <v>823</v>
      </c>
      <c r="F847" s="57" t="s">
        <v>748</v>
      </c>
      <c r="G847" s="36" t="s">
        <v>16</v>
      </c>
      <c r="H847" s="58" t="s">
        <v>62</v>
      </c>
      <c r="I847" s="76">
        <v>1663000000</v>
      </c>
      <c r="J847" s="29">
        <v>900000000</v>
      </c>
      <c r="K847" s="29">
        <v>0</v>
      </c>
      <c r="L847" s="70">
        <v>2563000000</v>
      </c>
      <c r="M847" s="76">
        <v>1663000000</v>
      </c>
      <c r="N847" s="29">
        <v>1663000000</v>
      </c>
      <c r="O847" s="71"/>
      <c r="P847" s="75" t="s">
        <v>811</v>
      </c>
      <c r="Q847" s="47" t="s">
        <v>818</v>
      </c>
      <c r="R847" s="68" t="s">
        <v>819</v>
      </c>
      <c r="S847" s="48" t="s">
        <v>24</v>
      </c>
      <c r="T847" s="42"/>
      <c r="U847" s="54"/>
    </row>
    <row r="848" spans="2:21" ht="20.25" customHeight="1" x14ac:dyDescent="0.15">
      <c r="B848" s="25">
        <v>2021</v>
      </c>
      <c r="C848" s="27">
        <v>9</v>
      </c>
      <c r="D848" s="27" t="s">
        <v>14</v>
      </c>
      <c r="E848" s="15" t="s">
        <v>4300</v>
      </c>
      <c r="F848" s="57" t="s">
        <v>800</v>
      </c>
      <c r="G848" s="36" t="s">
        <v>16</v>
      </c>
      <c r="H848" s="58" t="s">
        <v>63</v>
      </c>
      <c r="I848" s="76">
        <v>1500000000</v>
      </c>
      <c r="J848" s="29">
        <v>300000000</v>
      </c>
      <c r="K848" s="29"/>
      <c r="L848" s="70">
        <v>1800000000</v>
      </c>
      <c r="M848" s="76">
        <v>5000000</v>
      </c>
      <c r="N848" s="29">
        <v>1260000000</v>
      </c>
      <c r="O848" s="71"/>
      <c r="P848" s="75" t="s">
        <v>4292</v>
      </c>
      <c r="Q848" s="47" t="s">
        <v>4297</v>
      </c>
      <c r="R848" s="68" t="s">
        <v>4298</v>
      </c>
      <c r="S848" s="48" t="s">
        <v>41</v>
      </c>
      <c r="T848" s="42"/>
      <c r="U848" s="54"/>
    </row>
    <row r="849" spans="2:21" ht="20.25" customHeight="1" x14ac:dyDescent="0.15">
      <c r="B849" s="25">
        <v>2021</v>
      </c>
      <c r="C849" s="27">
        <v>9</v>
      </c>
      <c r="D849" s="27" t="s">
        <v>14</v>
      </c>
      <c r="E849" s="15" t="s">
        <v>3019</v>
      </c>
      <c r="F849" s="57" t="s">
        <v>2931</v>
      </c>
      <c r="G849" s="36" t="s">
        <v>17</v>
      </c>
      <c r="H849" s="58" t="s">
        <v>63</v>
      </c>
      <c r="I849" s="76">
        <v>1495000000</v>
      </c>
      <c r="J849" s="29">
        <v>335000000</v>
      </c>
      <c r="K849" s="29">
        <v>50000000</v>
      </c>
      <c r="L849" s="70">
        <v>1880000000</v>
      </c>
      <c r="M849" s="76">
        <v>750000000</v>
      </c>
      <c r="N849" s="29">
        <v>625000000</v>
      </c>
      <c r="O849" s="71"/>
      <c r="P849" s="75" t="s">
        <v>3010</v>
      </c>
      <c r="Q849" s="47" t="s">
        <v>3011</v>
      </c>
      <c r="R849" s="68" t="s">
        <v>3012</v>
      </c>
      <c r="S849" s="48" t="s">
        <v>24</v>
      </c>
      <c r="T849" s="42"/>
      <c r="U849" s="54"/>
    </row>
    <row r="850" spans="2:21" ht="20.25" customHeight="1" x14ac:dyDescent="0.15">
      <c r="B850" s="25">
        <v>2021</v>
      </c>
      <c r="C850" s="27">
        <v>9</v>
      </c>
      <c r="D850" s="27" t="s">
        <v>14</v>
      </c>
      <c r="E850" s="15" t="s">
        <v>2241</v>
      </c>
      <c r="F850" s="57" t="s">
        <v>2182</v>
      </c>
      <c r="G850" s="36" t="s">
        <v>197</v>
      </c>
      <c r="H850" s="58" t="s">
        <v>62</v>
      </c>
      <c r="I850" s="76">
        <v>1400000000</v>
      </c>
      <c r="J850" s="29"/>
      <c r="K850" s="29"/>
      <c r="L850" s="70">
        <v>1400000000</v>
      </c>
      <c r="M850" s="76"/>
      <c r="N850" s="29"/>
      <c r="O850" s="71"/>
      <c r="P850" s="75" t="s">
        <v>2231</v>
      </c>
      <c r="Q850" s="47" t="s">
        <v>2242</v>
      </c>
      <c r="R850" s="68" t="s">
        <v>2243</v>
      </c>
      <c r="S850" s="48" t="s">
        <v>24</v>
      </c>
      <c r="T850" s="42"/>
      <c r="U850" s="54"/>
    </row>
    <row r="851" spans="2:21" ht="20.25" customHeight="1" x14ac:dyDescent="0.15">
      <c r="B851" s="25">
        <v>2021</v>
      </c>
      <c r="C851" s="27">
        <v>9</v>
      </c>
      <c r="D851" s="27" t="s">
        <v>14</v>
      </c>
      <c r="E851" s="15" t="s">
        <v>5829</v>
      </c>
      <c r="F851" s="57" t="s">
        <v>748</v>
      </c>
      <c r="G851" s="36" t="s">
        <v>112</v>
      </c>
      <c r="H851" s="58" t="s">
        <v>63</v>
      </c>
      <c r="I851" s="76">
        <v>1200000000</v>
      </c>
      <c r="J851" s="29">
        <v>800000000</v>
      </c>
      <c r="K851" s="29">
        <v>0</v>
      </c>
      <c r="L851" s="70">
        <v>2000000000</v>
      </c>
      <c r="M851" s="76">
        <v>500000000</v>
      </c>
      <c r="N851" s="29">
        <v>0</v>
      </c>
      <c r="O851" s="71"/>
      <c r="P851" s="75" t="s">
        <v>5578</v>
      </c>
      <c r="Q851" s="47" t="s">
        <v>5830</v>
      </c>
      <c r="R851" s="68" t="s">
        <v>5831</v>
      </c>
      <c r="S851" s="48" t="s">
        <v>24</v>
      </c>
      <c r="T851" s="42"/>
      <c r="U851" s="54"/>
    </row>
    <row r="852" spans="2:21" ht="20.25" customHeight="1" x14ac:dyDescent="0.15">
      <c r="B852" s="25">
        <v>2021</v>
      </c>
      <c r="C852" s="27">
        <v>9</v>
      </c>
      <c r="D852" s="27" t="s">
        <v>14</v>
      </c>
      <c r="E852" s="15" t="s">
        <v>1542</v>
      </c>
      <c r="F852" s="57" t="s">
        <v>1415</v>
      </c>
      <c r="G852" s="36" t="s">
        <v>16</v>
      </c>
      <c r="H852" s="58" t="s">
        <v>63</v>
      </c>
      <c r="I852" s="76">
        <v>1200000000</v>
      </c>
      <c r="J852" s="29">
        <v>300000000</v>
      </c>
      <c r="K852" s="29">
        <v>100000000</v>
      </c>
      <c r="L852" s="70">
        <v>1600000000</v>
      </c>
      <c r="M852" s="76"/>
      <c r="N852" s="29"/>
      <c r="O852" s="71"/>
      <c r="P852" s="75" t="s">
        <v>1538</v>
      </c>
      <c r="Q852" s="47" t="s">
        <v>1543</v>
      </c>
      <c r="R852" s="68" t="s">
        <v>1544</v>
      </c>
      <c r="S852" s="48" t="s">
        <v>751</v>
      </c>
      <c r="T852" s="42"/>
      <c r="U852" s="54"/>
    </row>
    <row r="853" spans="2:21" ht="20.25" customHeight="1" x14ac:dyDescent="0.15">
      <c r="B853" s="25">
        <v>2021</v>
      </c>
      <c r="C853" s="27">
        <v>9</v>
      </c>
      <c r="D853" s="27" t="s">
        <v>14</v>
      </c>
      <c r="E853" s="15" t="s">
        <v>128</v>
      </c>
      <c r="F853" s="57" t="s">
        <v>43</v>
      </c>
      <c r="G853" s="36" t="s">
        <v>17</v>
      </c>
      <c r="H853" s="58" t="s">
        <v>62</v>
      </c>
      <c r="I853" s="76">
        <v>1089092000</v>
      </c>
      <c r="J853" s="29"/>
      <c r="K853" s="29"/>
      <c r="L853" s="70">
        <v>1089092000</v>
      </c>
      <c r="M853" s="76">
        <v>300000000</v>
      </c>
      <c r="N853" s="29"/>
      <c r="O853" s="71"/>
      <c r="P853" s="75" t="s">
        <v>105</v>
      </c>
      <c r="Q853" s="47" t="s">
        <v>126</v>
      </c>
      <c r="R853" s="68" t="s">
        <v>127</v>
      </c>
      <c r="S853" s="48" t="s">
        <v>24</v>
      </c>
      <c r="T853" s="42"/>
      <c r="U853" s="54"/>
    </row>
    <row r="854" spans="2:21" ht="20.25" customHeight="1" x14ac:dyDescent="0.15">
      <c r="B854" s="25">
        <v>2021</v>
      </c>
      <c r="C854" s="27">
        <v>9</v>
      </c>
      <c r="D854" s="27" t="s">
        <v>14</v>
      </c>
      <c r="E854" s="15" t="s">
        <v>5832</v>
      </c>
      <c r="F854" s="57" t="s">
        <v>1415</v>
      </c>
      <c r="G854" s="36" t="s">
        <v>84</v>
      </c>
      <c r="H854" s="58" t="s">
        <v>62</v>
      </c>
      <c r="I854" s="76">
        <v>1000000000</v>
      </c>
      <c r="J854" s="29"/>
      <c r="K854" s="29"/>
      <c r="L854" s="70">
        <v>1000000000</v>
      </c>
      <c r="M854" s="76">
        <v>1000000000</v>
      </c>
      <c r="N854" s="29"/>
      <c r="O854" s="71"/>
      <c r="P854" s="75" t="s">
        <v>1416</v>
      </c>
      <c r="Q854" s="47" t="s">
        <v>1419</v>
      </c>
      <c r="R854" s="68" t="s">
        <v>1420</v>
      </c>
      <c r="S854" s="48" t="s">
        <v>24</v>
      </c>
      <c r="T854" s="42"/>
      <c r="U854" s="54"/>
    </row>
    <row r="855" spans="2:21" ht="20.25" customHeight="1" x14ac:dyDescent="0.15">
      <c r="B855" s="25">
        <v>2021</v>
      </c>
      <c r="C855" s="27">
        <v>9</v>
      </c>
      <c r="D855" s="27" t="s">
        <v>14</v>
      </c>
      <c r="E855" s="15" t="s">
        <v>2234</v>
      </c>
      <c r="F855" s="57" t="s">
        <v>2182</v>
      </c>
      <c r="G855" s="36" t="s">
        <v>197</v>
      </c>
      <c r="H855" s="58" t="s">
        <v>62</v>
      </c>
      <c r="I855" s="76">
        <v>1000000000</v>
      </c>
      <c r="J855" s="29"/>
      <c r="K855" s="29"/>
      <c r="L855" s="70">
        <v>1000000000</v>
      </c>
      <c r="M855" s="76"/>
      <c r="N855" s="29"/>
      <c r="O855" s="71"/>
      <c r="P855" s="75" t="s">
        <v>2231</v>
      </c>
      <c r="Q855" s="47" t="s">
        <v>2235</v>
      </c>
      <c r="R855" s="68" t="s">
        <v>2236</v>
      </c>
      <c r="S855" s="48" t="s">
        <v>24</v>
      </c>
      <c r="T855" s="42"/>
      <c r="U855" s="54"/>
    </row>
    <row r="856" spans="2:21" ht="20.25" customHeight="1" x14ac:dyDescent="0.15">
      <c r="B856" s="25">
        <v>2021</v>
      </c>
      <c r="C856" s="27">
        <v>9</v>
      </c>
      <c r="D856" s="27" t="s">
        <v>14</v>
      </c>
      <c r="E856" s="15" t="s">
        <v>2237</v>
      </c>
      <c r="F856" s="57" t="s">
        <v>2182</v>
      </c>
      <c r="G856" s="36" t="s">
        <v>197</v>
      </c>
      <c r="H856" s="58" t="s">
        <v>62</v>
      </c>
      <c r="I856" s="76">
        <v>1000000000</v>
      </c>
      <c r="J856" s="29"/>
      <c r="K856" s="29"/>
      <c r="L856" s="70">
        <v>1000000000</v>
      </c>
      <c r="M856" s="76"/>
      <c r="N856" s="29"/>
      <c r="O856" s="71"/>
      <c r="P856" s="75" t="s">
        <v>2231</v>
      </c>
      <c r="Q856" s="47" t="s">
        <v>2235</v>
      </c>
      <c r="R856" s="68" t="s">
        <v>2236</v>
      </c>
      <c r="S856" s="48" t="s">
        <v>24</v>
      </c>
      <c r="T856" s="42"/>
      <c r="U856" s="54"/>
    </row>
    <row r="857" spans="2:21" ht="20.25" customHeight="1" x14ac:dyDescent="0.15">
      <c r="B857" s="25">
        <v>2021</v>
      </c>
      <c r="C857" s="27">
        <v>9</v>
      </c>
      <c r="D857" s="27" t="s">
        <v>14</v>
      </c>
      <c r="E857" s="15" t="s">
        <v>2238</v>
      </c>
      <c r="F857" s="57" t="s">
        <v>2182</v>
      </c>
      <c r="G857" s="36" t="s">
        <v>197</v>
      </c>
      <c r="H857" s="58" t="s">
        <v>62</v>
      </c>
      <c r="I857" s="76">
        <v>1000000000</v>
      </c>
      <c r="J857" s="29"/>
      <c r="K857" s="29"/>
      <c r="L857" s="70">
        <v>1000000000</v>
      </c>
      <c r="M857" s="76"/>
      <c r="N857" s="29"/>
      <c r="O857" s="71"/>
      <c r="P857" s="75" t="s">
        <v>2231</v>
      </c>
      <c r="Q857" s="47" t="s">
        <v>2235</v>
      </c>
      <c r="R857" s="68" t="s">
        <v>2236</v>
      </c>
      <c r="S857" s="48" t="s">
        <v>24</v>
      </c>
      <c r="T857" s="42"/>
      <c r="U857" s="54"/>
    </row>
    <row r="858" spans="2:21" ht="20.25" customHeight="1" x14ac:dyDescent="0.15">
      <c r="B858" s="25">
        <v>2021</v>
      </c>
      <c r="C858" s="27">
        <v>9</v>
      </c>
      <c r="D858" s="27" t="s">
        <v>14</v>
      </c>
      <c r="E858" s="15" t="s">
        <v>5833</v>
      </c>
      <c r="F858" s="57" t="s">
        <v>2182</v>
      </c>
      <c r="G858" s="36" t="s">
        <v>197</v>
      </c>
      <c r="H858" s="58" t="s">
        <v>62</v>
      </c>
      <c r="I858" s="76">
        <v>1000000000</v>
      </c>
      <c r="J858" s="29"/>
      <c r="K858" s="29"/>
      <c r="L858" s="70">
        <v>1000000000</v>
      </c>
      <c r="M858" s="76"/>
      <c r="N858" s="29"/>
      <c r="O858" s="71"/>
      <c r="P858" s="75" t="s">
        <v>5834</v>
      </c>
      <c r="Q858" s="47" t="s">
        <v>5835</v>
      </c>
      <c r="R858" s="68" t="s">
        <v>5836</v>
      </c>
      <c r="S858" s="48" t="s">
        <v>24</v>
      </c>
      <c r="T858" s="42"/>
      <c r="U858" s="54"/>
    </row>
    <row r="859" spans="2:21" ht="20.25" customHeight="1" x14ac:dyDescent="0.15">
      <c r="B859" s="25">
        <v>2021</v>
      </c>
      <c r="C859" s="27">
        <v>9</v>
      </c>
      <c r="D859" s="27" t="s">
        <v>14</v>
      </c>
      <c r="E859" s="15" t="s">
        <v>2239</v>
      </c>
      <c r="F859" s="57" t="s">
        <v>2182</v>
      </c>
      <c r="G859" s="36" t="s">
        <v>197</v>
      </c>
      <c r="H859" s="58" t="s">
        <v>62</v>
      </c>
      <c r="I859" s="76">
        <v>1000000000</v>
      </c>
      <c r="J859" s="29"/>
      <c r="K859" s="29"/>
      <c r="L859" s="70">
        <v>1000000000</v>
      </c>
      <c r="M859" s="76"/>
      <c r="N859" s="29"/>
      <c r="O859" s="71"/>
      <c r="P859" s="75" t="s">
        <v>2231</v>
      </c>
      <c r="Q859" s="47" t="s">
        <v>2235</v>
      </c>
      <c r="R859" s="68" t="s">
        <v>2236</v>
      </c>
      <c r="S859" s="48" t="s">
        <v>24</v>
      </c>
      <c r="T859" s="42"/>
      <c r="U859" s="54"/>
    </row>
    <row r="860" spans="2:21" ht="20.25" customHeight="1" x14ac:dyDescent="0.15">
      <c r="B860" s="25">
        <v>2021</v>
      </c>
      <c r="C860" s="27">
        <v>9</v>
      </c>
      <c r="D860" s="27" t="s">
        <v>14</v>
      </c>
      <c r="E860" s="15" t="s">
        <v>2240</v>
      </c>
      <c r="F860" s="57" t="s">
        <v>2182</v>
      </c>
      <c r="G860" s="36" t="s">
        <v>197</v>
      </c>
      <c r="H860" s="58" t="s">
        <v>62</v>
      </c>
      <c r="I860" s="76">
        <v>1000000000</v>
      </c>
      <c r="J860" s="29"/>
      <c r="K860" s="29"/>
      <c r="L860" s="70">
        <v>1000000000</v>
      </c>
      <c r="M860" s="76"/>
      <c r="N860" s="29"/>
      <c r="O860" s="71"/>
      <c r="P860" s="75" t="s">
        <v>2231</v>
      </c>
      <c r="Q860" s="47" t="s">
        <v>2235</v>
      </c>
      <c r="R860" s="68" t="s">
        <v>2236</v>
      </c>
      <c r="S860" s="48" t="s">
        <v>24</v>
      </c>
      <c r="T860" s="42"/>
      <c r="U860" s="54"/>
    </row>
    <row r="861" spans="2:21" ht="20.25" customHeight="1" x14ac:dyDescent="0.15">
      <c r="B861" s="25">
        <v>2021</v>
      </c>
      <c r="C861" s="27">
        <v>9</v>
      </c>
      <c r="D861" s="27" t="s">
        <v>14</v>
      </c>
      <c r="E861" s="15" t="s">
        <v>2244</v>
      </c>
      <c r="F861" s="57" t="s">
        <v>2182</v>
      </c>
      <c r="G861" s="36" t="s">
        <v>197</v>
      </c>
      <c r="H861" s="58" t="s">
        <v>62</v>
      </c>
      <c r="I861" s="76">
        <v>850000000</v>
      </c>
      <c r="J861" s="29"/>
      <c r="K861" s="29"/>
      <c r="L861" s="70">
        <v>850000000</v>
      </c>
      <c r="M861" s="76"/>
      <c r="N861" s="29"/>
      <c r="O861" s="71"/>
      <c r="P861" s="75" t="s">
        <v>2231</v>
      </c>
      <c r="Q861" s="47" t="s">
        <v>2235</v>
      </c>
      <c r="R861" s="68" t="s">
        <v>2236</v>
      </c>
      <c r="S861" s="48" t="s">
        <v>24</v>
      </c>
      <c r="T861" s="42"/>
      <c r="U861" s="54"/>
    </row>
    <row r="862" spans="2:21" ht="20.25" customHeight="1" x14ac:dyDescent="0.15">
      <c r="B862" s="25">
        <v>2021</v>
      </c>
      <c r="C862" s="27">
        <v>9</v>
      </c>
      <c r="D862" s="27" t="s">
        <v>14</v>
      </c>
      <c r="E862" s="15" t="s">
        <v>274</v>
      </c>
      <c r="F862" s="57" t="s">
        <v>230</v>
      </c>
      <c r="G862" s="36" t="s">
        <v>112</v>
      </c>
      <c r="H862" s="58" t="s">
        <v>63</v>
      </c>
      <c r="I862" s="76">
        <v>700000000</v>
      </c>
      <c r="J862" s="29">
        <v>150000000</v>
      </c>
      <c r="K862" s="29"/>
      <c r="L862" s="70">
        <v>850000000</v>
      </c>
      <c r="M862" s="76">
        <v>500000000</v>
      </c>
      <c r="N862" s="29">
        <v>500000000</v>
      </c>
      <c r="O862" s="71"/>
      <c r="P862" s="75" t="s">
        <v>235</v>
      </c>
      <c r="Q862" s="47" t="s">
        <v>236</v>
      </c>
      <c r="R862" s="68" t="s">
        <v>237</v>
      </c>
      <c r="S862" s="48" t="s">
        <v>24</v>
      </c>
      <c r="T862" s="42"/>
      <c r="U862" s="54"/>
    </row>
    <row r="863" spans="2:21" ht="20.25" customHeight="1" x14ac:dyDescent="0.15">
      <c r="B863" s="25">
        <v>2021</v>
      </c>
      <c r="C863" s="27">
        <v>9</v>
      </c>
      <c r="D863" s="27" t="s">
        <v>14</v>
      </c>
      <c r="E863" s="15" t="s">
        <v>5837</v>
      </c>
      <c r="F863" s="57" t="s">
        <v>2182</v>
      </c>
      <c r="G863" s="36" t="s">
        <v>197</v>
      </c>
      <c r="H863" s="58" t="s">
        <v>62</v>
      </c>
      <c r="I863" s="76">
        <v>500000000</v>
      </c>
      <c r="J863" s="29"/>
      <c r="K863" s="29"/>
      <c r="L863" s="70">
        <v>500000000</v>
      </c>
      <c r="M863" s="76"/>
      <c r="N863" s="29"/>
      <c r="O863" s="71"/>
      <c r="P863" s="75" t="s">
        <v>5834</v>
      </c>
      <c r="Q863" s="47" t="s">
        <v>5835</v>
      </c>
      <c r="R863" s="68" t="s">
        <v>5836</v>
      </c>
      <c r="S863" s="48" t="s">
        <v>24</v>
      </c>
      <c r="T863" s="42"/>
      <c r="U863" s="54"/>
    </row>
    <row r="864" spans="2:21" ht="20.25" customHeight="1" x14ac:dyDescent="0.15">
      <c r="B864" s="25">
        <v>2021</v>
      </c>
      <c r="C864" s="27">
        <v>9</v>
      </c>
      <c r="D864" s="27" t="s">
        <v>14</v>
      </c>
      <c r="E864" s="15" t="s">
        <v>3926</v>
      </c>
      <c r="F864" s="57" t="s">
        <v>3757</v>
      </c>
      <c r="G864" s="36" t="s">
        <v>37</v>
      </c>
      <c r="H864" s="58" t="s">
        <v>62</v>
      </c>
      <c r="I864" s="76">
        <v>201000000</v>
      </c>
      <c r="J864" s="29">
        <v>57000000</v>
      </c>
      <c r="K864" s="29">
        <v>0</v>
      </c>
      <c r="L864" s="70">
        <v>258000000</v>
      </c>
      <c r="M864" s="76">
        <v>100500000</v>
      </c>
      <c r="N864" s="29">
        <v>258000000</v>
      </c>
      <c r="O864" s="71"/>
      <c r="P864" s="75" t="s">
        <v>3923</v>
      </c>
      <c r="Q864" s="47" t="s">
        <v>3927</v>
      </c>
      <c r="R864" s="68" t="s">
        <v>3928</v>
      </c>
      <c r="S864" s="48" t="s">
        <v>24</v>
      </c>
      <c r="T864" s="42"/>
      <c r="U864" s="54"/>
    </row>
    <row r="865" spans="2:21" ht="20.25" customHeight="1" x14ac:dyDescent="0.15">
      <c r="B865" s="25">
        <v>2021</v>
      </c>
      <c r="C865" s="27">
        <v>9</v>
      </c>
      <c r="D865" s="27" t="s">
        <v>14</v>
      </c>
      <c r="E865" s="15" t="s">
        <v>2949</v>
      </c>
      <c r="F865" s="57" t="s">
        <v>2931</v>
      </c>
      <c r="G865" s="36" t="s">
        <v>16</v>
      </c>
      <c r="H865" s="58" t="s">
        <v>63</v>
      </c>
      <c r="I865" s="76">
        <v>187000000</v>
      </c>
      <c r="J865" s="29"/>
      <c r="K865" s="29"/>
      <c r="L865" s="70">
        <v>187000000</v>
      </c>
      <c r="M865" s="76">
        <v>187000000</v>
      </c>
      <c r="N865" s="29">
        <v>187000000</v>
      </c>
      <c r="O865" s="71"/>
      <c r="P865" s="75" t="s">
        <v>2940</v>
      </c>
      <c r="Q865" s="47" t="s">
        <v>2941</v>
      </c>
      <c r="R865" s="68" t="s">
        <v>2942</v>
      </c>
      <c r="S865" s="48" t="s">
        <v>24</v>
      </c>
      <c r="T865" s="42"/>
      <c r="U865" s="54"/>
    </row>
    <row r="866" spans="2:21" ht="20.25" customHeight="1" x14ac:dyDescent="0.15">
      <c r="B866" s="25">
        <v>2021</v>
      </c>
      <c r="C866" s="27">
        <v>9</v>
      </c>
      <c r="D866" s="27" t="s">
        <v>14</v>
      </c>
      <c r="E866" s="15" t="s">
        <v>5838</v>
      </c>
      <c r="F866" s="57" t="s">
        <v>2182</v>
      </c>
      <c r="G866" s="36" t="s">
        <v>197</v>
      </c>
      <c r="H866" s="58" t="s">
        <v>62</v>
      </c>
      <c r="I866" s="76">
        <v>100000000</v>
      </c>
      <c r="J866" s="29"/>
      <c r="K866" s="29"/>
      <c r="L866" s="70">
        <v>100000000</v>
      </c>
      <c r="M866" s="76"/>
      <c r="N866" s="29"/>
      <c r="O866" s="71"/>
      <c r="P866" s="75" t="s">
        <v>2231</v>
      </c>
      <c r="Q866" s="47" t="s">
        <v>2242</v>
      </c>
      <c r="R866" s="68" t="s">
        <v>2243</v>
      </c>
      <c r="S866" s="48" t="s">
        <v>24</v>
      </c>
      <c r="T866" s="42"/>
      <c r="U866" s="54"/>
    </row>
    <row r="867" spans="2:21" ht="20.25" customHeight="1" x14ac:dyDescent="0.15">
      <c r="B867" s="25">
        <v>2021</v>
      </c>
      <c r="C867" s="27">
        <v>9</v>
      </c>
      <c r="D867" s="27" t="s">
        <v>14</v>
      </c>
      <c r="E867" s="15" t="s">
        <v>3929</v>
      </c>
      <c r="F867" s="57" t="s">
        <v>3757</v>
      </c>
      <c r="G867" s="36" t="s">
        <v>38</v>
      </c>
      <c r="H867" s="58" t="s">
        <v>62</v>
      </c>
      <c r="I867" s="76">
        <v>63799000</v>
      </c>
      <c r="J867" s="29">
        <v>24301000</v>
      </c>
      <c r="K867" s="29">
        <v>0</v>
      </c>
      <c r="L867" s="70">
        <v>88100000</v>
      </c>
      <c r="M867" s="76">
        <v>31899500</v>
      </c>
      <c r="N867" s="29">
        <v>88100000</v>
      </c>
      <c r="O867" s="71"/>
      <c r="P867" s="75" t="s">
        <v>3923</v>
      </c>
      <c r="Q867" s="47" t="s">
        <v>3927</v>
      </c>
      <c r="R867" s="68" t="s">
        <v>3928</v>
      </c>
      <c r="S867" s="48" t="s">
        <v>24</v>
      </c>
      <c r="T867" s="42"/>
      <c r="U867" s="54"/>
    </row>
    <row r="868" spans="2:21" ht="20.25" customHeight="1" x14ac:dyDescent="0.15">
      <c r="B868" s="25">
        <v>2021</v>
      </c>
      <c r="C868" s="27">
        <v>9</v>
      </c>
      <c r="D868" s="27" t="s">
        <v>14</v>
      </c>
      <c r="E868" s="15" t="s">
        <v>275</v>
      </c>
      <c r="F868" s="57" t="s">
        <v>230</v>
      </c>
      <c r="G868" s="36" t="s">
        <v>37</v>
      </c>
      <c r="H868" s="58" t="s">
        <v>63</v>
      </c>
      <c r="I868" s="76">
        <v>50000000</v>
      </c>
      <c r="J868" s="29"/>
      <c r="K868" s="29"/>
      <c r="L868" s="70">
        <v>50000000</v>
      </c>
      <c r="M868" s="76">
        <v>50000000</v>
      </c>
      <c r="N868" s="29">
        <v>50000000</v>
      </c>
      <c r="O868" s="71"/>
      <c r="P868" s="75" t="s">
        <v>235</v>
      </c>
      <c r="Q868" s="47" t="s">
        <v>236</v>
      </c>
      <c r="R868" s="68" t="s">
        <v>237</v>
      </c>
      <c r="S868" s="48" t="s">
        <v>24</v>
      </c>
      <c r="T868" s="42"/>
      <c r="U868" s="54"/>
    </row>
    <row r="869" spans="2:21" ht="20.25" customHeight="1" x14ac:dyDescent="0.15">
      <c r="B869" s="25">
        <v>2021</v>
      </c>
      <c r="C869" s="27">
        <v>9</v>
      </c>
      <c r="D869" s="27" t="s">
        <v>14</v>
      </c>
      <c r="E869" s="15" t="s">
        <v>2950</v>
      </c>
      <c r="F869" s="57" t="s">
        <v>2931</v>
      </c>
      <c r="G869" s="36" t="s">
        <v>16</v>
      </c>
      <c r="H869" s="58" t="s">
        <v>63</v>
      </c>
      <c r="I869" s="76">
        <v>40000000</v>
      </c>
      <c r="J869" s="29"/>
      <c r="K869" s="29"/>
      <c r="L869" s="70">
        <v>40000000</v>
      </c>
      <c r="M869" s="76">
        <v>40000000</v>
      </c>
      <c r="N869" s="29">
        <v>40000000</v>
      </c>
      <c r="O869" s="71"/>
      <c r="P869" s="75" t="s">
        <v>2940</v>
      </c>
      <c r="Q869" s="47" t="s">
        <v>2941</v>
      </c>
      <c r="R869" s="68" t="s">
        <v>2942</v>
      </c>
      <c r="S869" s="48" t="s">
        <v>24</v>
      </c>
      <c r="T869" s="42"/>
      <c r="U869" s="54"/>
    </row>
    <row r="870" spans="2:21" ht="20.25" customHeight="1" x14ac:dyDescent="0.15">
      <c r="B870" s="25">
        <v>2021</v>
      </c>
      <c r="C870" s="27">
        <v>9</v>
      </c>
      <c r="D870" s="27" t="s">
        <v>14</v>
      </c>
      <c r="E870" s="15" t="s">
        <v>5839</v>
      </c>
      <c r="F870" s="57" t="s">
        <v>230</v>
      </c>
      <c r="G870" s="36" t="s">
        <v>38</v>
      </c>
      <c r="H870" s="58" t="s">
        <v>63</v>
      </c>
      <c r="I870" s="76">
        <v>30000000</v>
      </c>
      <c r="J870" s="29"/>
      <c r="K870" s="29"/>
      <c r="L870" s="70">
        <v>30000000</v>
      </c>
      <c r="M870" s="76">
        <v>30000000</v>
      </c>
      <c r="N870" s="29">
        <v>30000000</v>
      </c>
      <c r="O870" s="71"/>
      <c r="P870" s="75" t="s">
        <v>5602</v>
      </c>
      <c r="Q870" s="47" t="s">
        <v>5603</v>
      </c>
      <c r="R870" s="68" t="s">
        <v>5604</v>
      </c>
      <c r="S870" s="48" t="s">
        <v>24</v>
      </c>
      <c r="T870" s="42"/>
      <c r="U870" s="54"/>
    </row>
    <row r="871" spans="2:21" ht="20.25" customHeight="1" x14ac:dyDescent="0.15">
      <c r="B871" s="25">
        <v>2021</v>
      </c>
      <c r="C871" s="27">
        <v>9</v>
      </c>
      <c r="D871" s="27" t="s">
        <v>14</v>
      </c>
      <c r="E871" s="15" t="s">
        <v>1414</v>
      </c>
      <c r="F871" s="57" t="s">
        <v>1415</v>
      </c>
      <c r="G871" s="36" t="s">
        <v>84</v>
      </c>
      <c r="H871" s="58" t="s">
        <v>62</v>
      </c>
      <c r="I871" s="76">
        <v>30000000</v>
      </c>
      <c r="J871" s="29"/>
      <c r="K871" s="29"/>
      <c r="L871" s="70">
        <v>30000000</v>
      </c>
      <c r="M871" s="76">
        <v>30000000</v>
      </c>
      <c r="N871" s="29">
        <v>30000000</v>
      </c>
      <c r="O871" s="71"/>
      <c r="P871" s="75" t="s">
        <v>1416</v>
      </c>
      <c r="Q871" s="47" t="s">
        <v>1417</v>
      </c>
      <c r="R871" s="68" t="s">
        <v>1418</v>
      </c>
      <c r="S871" s="48" t="s">
        <v>24</v>
      </c>
      <c r="T871" s="42"/>
      <c r="U871" s="54"/>
    </row>
    <row r="872" spans="2:21" ht="20.25" customHeight="1" x14ac:dyDescent="0.15">
      <c r="B872" s="25">
        <v>2021</v>
      </c>
      <c r="C872" s="27">
        <v>9</v>
      </c>
      <c r="D872" s="27" t="s">
        <v>14</v>
      </c>
      <c r="E872" s="15" t="s">
        <v>3930</v>
      </c>
      <c r="F872" s="57" t="s">
        <v>3757</v>
      </c>
      <c r="G872" s="36" t="s">
        <v>39</v>
      </c>
      <c r="H872" s="58" t="s">
        <v>62</v>
      </c>
      <c r="I872" s="76">
        <v>29600000</v>
      </c>
      <c r="J872" s="29">
        <v>0</v>
      </c>
      <c r="K872" s="29">
        <v>0</v>
      </c>
      <c r="L872" s="70">
        <v>29600000</v>
      </c>
      <c r="M872" s="76">
        <v>14800000</v>
      </c>
      <c r="N872" s="29">
        <v>29600000</v>
      </c>
      <c r="O872" s="71"/>
      <c r="P872" s="75" t="s">
        <v>3923</v>
      </c>
      <c r="Q872" s="47" t="s">
        <v>3927</v>
      </c>
      <c r="R872" s="68" t="s">
        <v>3928</v>
      </c>
      <c r="S872" s="48" t="s">
        <v>24</v>
      </c>
      <c r="T872" s="42"/>
      <c r="U872" s="54"/>
    </row>
    <row r="873" spans="2:21" ht="20.25" customHeight="1" x14ac:dyDescent="0.15">
      <c r="B873" s="25">
        <v>2021</v>
      </c>
      <c r="C873" s="27">
        <v>9</v>
      </c>
      <c r="D873" s="27" t="s">
        <v>14</v>
      </c>
      <c r="E873" s="15" t="s">
        <v>404</v>
      </c>
      <c r="F873" s="57" t="s">
        <v>230</v>
      </c>
      <c r="G873" s="36" t="s">
        <v>84</v>
      </c>
      <c r="H873" s="58" t="s">
        <v>64</v>
      </c>
      <c r="I873" s="76">
        <v>20000000</v>
      </c>
      <c r="J873" s="29">
        <v>0</v>
      </c>
      <c r="K873" s="29">
        <v>0</v>
      </c>
      <c r="L873" s="70">
        <v>20000000</v>
      </c>
      <c r="M873" s="76"/>
      <c r="N873" s="29"/>
      <c r="O873" s="71"/>
      <c r="P873" s="75" t="s">
        <v>397</v>
      </c>
      <c r="Q873" s="47" t="s">
        <v>398</v>
      </c>
      <c r="R873" s="68" t="s">
        <v>399</v>
      </c>
      <c r="S873" s="48" t="s">
        <v>24</v>
      </c>
      <c r="T873" s="42"/>
      <c r="U873" s="54"/>
    </row>
    <row r="874" spans="2:21" ht="20.25" customHeight="1" x14ac:dyDescent="0.15">
      <c r="B874" s="25">
        <v>2021</v>
      </c>
      <c r="C874" s="27">
        <v>10</v>
      </c>
      <c r="D874" s="27" t="s">
        <v>15</v>
      </c>
      <c r="E874" s="15" t="s">
        <v>4701</v>
      </c>
      <c r="F874" s="57" t="s">
        <v>2175</v>
      </c>
      <c r="G874" s="36" t="s">
        <v>2785</v>
      </c>
      <c r="H874" s="58" t="s">
        <v>63</v>
      </c>
      <c r="I874" s="76">
        <v>32537857000</v>
      </c>
      <c r="J874" s="29">
        <v>15597819000</v>
      </c>
      <c r="K874" s="29">
        <v>1858809000</v>
      </c>
      <c r="L874" s="70">
        <f>SUM(I874:K874)</f>
        <v>49994485000</v>
      </c>
      <c r="M874" s="76">
        <v>300000000</v>
      </c>
      <c r="N874" s="29">
        <v>0</v>
      </c>
      <c r="O874" s="71"/>
      <c r="P874" s="75" t="s">
        <v>4696</v>
      </c>
      <c r="Q874" s="47" t="s">
        <v>4698</v>
      </c>
      <c r="R874" s="68" t="s">
        <v>4699</v>
      </c>
      <c r="S874" s="48" t="s">
        <v>41</v>
      </c>
      <c r="T874" s="42" t="s">
        <v>4700</v>
      </c>
      <c r="U874" s="54"/>
    </row>
    <row r="875" spans="2:21" ht="20.25" customHeight="1" x14ac:dyDescent="0.15">
      <c r="B875" s="25">
        <v>2021</v>
      </c>
      <c r="C875" s="27">
        <v>10</v>
      </c>
      <c r="D875" s="27" t="s">
        <v>15</v>
      </c>
      <c r="E875" s="15" t="s">
        <v>5840</v>
      </c>
      <c r="F875" s="57" t="s">
        <v>2931</v>
      </c>
      <c r="G875" s="36" t="s">
        <v>16</v>
      </c>
      <c r="H875" s="58" t="s">
        <v>63</v>
      </c>
      <c r="I875" s="76">
        <v>32000000000</v>
      </c>
      <c r="J875" s="29"/>
      <c r="K875" s="29"/>
      <c r="L875" s="70">
        <v>32000000000</v>
      </c>
      <c r="M875" s="76">
        <v>1000000000</v>
      </c>
      <c r="N875" s="29">
        <v>4810000000</v>
      </c>
      <c r="O875" s="71"/>
      <c r="P875" s="75" t="s">
        <v>5728</v>
      </c>
      <c r="Q875" s="47" t="s">
        <v>5729</v>
      </c>
      <c r="R875" s="68" t="s">
        <v>5730</v>
      </c>
      <c r="S875" s="48" t="s">
        <v>24</v>
      </c>
      <c r="T875" s="42"/>
      <c r="U875" s="54"/>
    </row>
    <row r="876" spans="2:21" ht="20.25" customHeight="1" x14ac:dyDescent="0.15">
      <c r="B876" s="25">
        <v>2021</v>
      </c>
      <c r="C876" s="27">
        <v>10</v>
      </c>
      <c r="D876" s="27" t="s">
        <v>14</v>
      </c>
      <c r="E876" s="15" t="s">
        <v>844</v>
      </c>
      <c r="F876" s="57" t="s">
        <v>748</v>
      </c>
      <c r="G876" s="36" t="s">
        <v>16</v>
      </c>
      <c r="H876" s="58" t="s">
        <v>62</v>
      </c>
      <c r="I876" s="76">
        <v>11942579000</v>
      </c>
      <c r="J876" s="29">
        <v>471000000</v>
      </c>
      <c r="K876" s="29">
        <v>0</v>
      </c>
      <c r="L876" s="70">
        <v>12413579000</v>
      </c>
      <c r="M876" s="76">
        <v>1300000000</v>
      </c>
      <c r="N876" s="29">
        <v>12413579000</v>
      </c>
      <c r="O876" s="71"/>
      <c r="P876" s="75" t="s">
        <v>841</v>
      </c>
      <c r="Q876" s="47" t="s">
        <v>842</v>
      </c>
      <c r="R876" s="68" t="s">
        <v>843</v>
      </c>
      <c r="S876" s="48" t="s">
        <v>24</v>
      </c>
      <c r="T876" s="42"/>
      <c r="U876" s="54"/>
    </row>
    <row r="877" spans="2:21" ht="20.25" customHeight="1" x14ac:dyDescent="0.15">
      <c r="B877" s="25">
        <v>2021</v>
      </c>
      <c r="C877" s="27">
        <v>10</v>
      </c>
      <c r="D877" s="27" t="s">
        <v>14</v>
      </c>
      <c r="E877" s="15" t="s">
        <v>3934</v>
      </c>
      <c r="F877" s="57" t="s">
        <v>3757</v>
      </c>
      <c r="G877" s="36" t="s">
        <v>112</v>
      </c>
      <c r="H877" s="58" t="s">
        <v>62</v>
      </c>
      <c r="I877" s="76">
        <v>11733000000</v>
      </c>
      <c r="J877" s="29">
        <v>2070000000</v>
      </c>
      <c r="K877" s="29">
        <v>0</v>
      </c>
      <c r="L877" s="70">
        <v>13803000000</v>
      </c>
      <c r="M877" s="76">
        <v>200000000</v>
      </c>
      <c r="N877" s="29">
        <v>13803000000</v>
      </c>
      <c r="O877" s="71"/>
      <c r="P877" s="75" t="s">
        <v>3923</v>
      </c>
      <c r="Q877" s="47" t="s">
        <v>3924</v>
      </c>
      <c r="R877" s="68" t="s">
        <v>3925</v>
      </c>
      <c r="S877" s="48" t="s">
        <v>24</v>
      </c>
      <c r="T877" s="42"/>
      <c r="U877" s="54"/>
    </row>
    <row r="878" spans="2:21" ht="20.25" customHeight="1" x14ac:dyDescent="0.15">
      <c r="B878" s="25">
        <v>2021</v>
      </c>
      <c r="C878" s="27">
        <v>10</v>
      </c>
      <c r="D878" s="27" t="s">
        <v>14</v>
      </c>
      <c r="E878" s="15" t="s">
        <v>5841</v>
      </c>
      <c r="F878" s="57" t="s">
        <v>3757</v>
      </c>
      <c r="G878" s="36" t="s">
        <v>16</v>
      </c>
      <c r="H878" s="58" t="s">
        <v>62</v>
      </c>
      <c r="I878" s="76">
        <v>9199960000</v>
      </c>
      <c r="J878" s="29">
        <v>1091051000</v>
      </c>
      <c r="K878" s="29">
        <v>0</v>
      </c>
      <c r="L878" s="70">
        <v>10291011000</v>
      </c>
      <c r="M878" s="76">
        <v>300000000</v>
      </c>
      <c r="N878" s="29">
        <v>5000000</v>
      </c>
      <c r="O878" s="71"/>
      <c r="P878" s="75" t="s">
        <v>3903</v>
      </c>
      <c r="Q878" s="47" t="s">
        <v>3906</v>
      </c>
      <c r="R878" s="68" t="s">
        <v>3907</v>
      </c>
      <c r="S878" s="48" t="s">
        <v>24</v>
      </c>
      <c r="T878" s="42"/>
      <c r="U878" s="54"/>
    </row>
    <row r="879" spans="2:21" ht="20.25" customHeight="1" x14ac:dyDescent="0.15">
      <c r="B879" s="25">
        <v>2021</v>
      </c>
      <c r="C879" s="27">
        <v>10</v>
      </c>
      <c r="D879" s="27" t="s">
        <v>14</v>
      </c>
      <c r="E879" s="15" t="s">
        <v>3908</v>
      </c>
      <c r="F879" s="57" t="s">
        <v>3757</v>
      </c>
      <c r="G879" s="36" t="s">
        <v>112</v>
      </c>
      <c r="H879" s="58" t="s">
        <v>62</v>
      </c>
      <c r="I879" s="76">
        <v>7000000000</v>
      </c>
      <c r="J879" s="29">
        <v>1000000000</v>
      </c>
      <c r="K879" s="29">
        <v>100000000</v>
      </c>
      <c r="L879" s="70">
        <v>8100000000</v>
      </c>
      <c r="M879" s="76">
        <v>3000000000</v>
      </c>
      <c r="N879" s="29">
        <v>5670000000</v>
      </c>
      <c r="O879" s="71"/>
      <c r="P879" s="75" t="s">
        <v>3880</v>
      </c>
      <c r="Q879" s="47" t="s">
        <v>3893</v>
      </c>
      <c r="R879" s="68" t="s">
        <v>3894</v>
      </c>
      <c r="S879" s="48" t="s">
        <v>24</v>
      </c>
      <c r="T879" s="42"/>
      <c r="U879" s="54"/>
    </row>
    <row r="880" spans="2:21" ht="20.25" customHeight="1" x14ac:dyDescent="0.15">
      <c r="B880" s="25">
        <v>2021</v>
      </c>
      <c r="C880" s="27">
        <v>10</v>
      </c>
      <c r="D880" s="27" t="s">
        <v>14</v>
      </c>
      <c r="E880" s="15" t="s">
        <v>5015</v>
      </c>
      <c r="F880" s="57" t="s">
        <v>5001</v>
      </c>
      <c r="G880" s="36" t="s">
        <v>112</v>
      </c>
      <c r="H880" s="58" t="s">
        <v>5011</v>
      </c>
      <c r="I880" s="76">
        <v>6456840000</v>
      </c>
      <c r="J880" s="29">
        <v>4304560000</v>
      </c>
      <c r="K880" s="29"/>
      <c r="L880" s="70">
        <f>SUM(I880:K880)</f>
        <v>10761400000</v>
      </c>
      <c r="M880" s="76">
        <v>2127000000</v>
      </c>
      <c r="N880" s="29">
        <v>3545000000</v>
      </c>
      <c r="O880" s="71"/>
      <c r="P880" s="75" t="s">
        <v>5002</v>
      </c>
      <c r="Q880" s="47" t="s">
        <v>5012</v>
      </c>
      <c r="R880" s="68" t="s">
        <v>5013</v>
      </c>
      <c r="S880" s="48" t="s">
        <v>4998</v>
      </c>
      <c r="T880" s="42"/>
      <c r="U880" s="54"/>
    </row>
    <row r="881" spans="2:21" ht="20.25" customHeight="1" x14ac:dyDescent="0.15">
      <c r="B881" s="25">
        <v>2021</v>
      </c>
      <c r="C881" s="27">
        <v>10</v>
      </c>
      <c r="D881" s="27" t="s">
        <v>14</v>
      </c>
      <c r="E881" s="15" t="s">
        <v>3919</v>
      </c>
      <c r="F881" s="57" t="s">
        <v>3757</v>
      </c>
      <c r="G881" s="36" t="s">
        <v>16</v>
      </c>
      <c r="H881" s="58" t="s">
        <v>63</v>
      </c>
      <c r="I881" s="76">
        <v>6020000000</v>
      </c>
      <c r="J881" s="29">
        <v>2580000000</v>
      </c>
      <c r="K881" s="29">
        <v>0</v>
      </c>
      <c r="L881" s="70">
        <v>8600000000</v>
      </c>
      <c r="M881" s="76">
        <v>500000000</v>
      </c>
      <c r="N881" s="29">
        <v>6880000</v>
      </c>
      <c r="O881" s="71"/>
      <c r="P881" s="75" t="s">
        <v>3910</v>
      </c>
      <c r="Q881" s="47" t="s">
        <v>3917</v>
      </c>
      <c r="R881" s="68" t="s">
        <v>3918</v>
      </c>
      <c r="S881" s="48" t="s">
        <v>24</v>
      </c>
      <c r="T881" s="42"/>
      <c r="U881" s="54"/>
    </row>
    <row r="882" spans="2:21" ht="20.25" customHeight="1" x14ac:dyDescent="0.15">
      <c r="B882" s="25">
        <v>2021</v>
      </c>
      <c r="C882" s="27">
        <v>10</v>
      </c>
      <c r="D882" s="27" t="s">
        <v>15</v>
      </c>
      <c r="E882" s="15" t="s">
        <v>5842</v>
      </c>
      <c r="F882" s="57" t="s">
        <v>1415</v>
      </c>
      <c r="G882" s="36" t="s">
        <v>112</v>
      </c>
      <c r="H882" s="58" t="s">
        <v>63</v>
      </c>
      <c r="I882" s="76">
        <v>4846820000</v>
      </c>
      <c r="J882" s="29">
        <v>520946000</v>
      </c>
      <c r="K882" s="29">
        <v>515450000</v>
      </c>
      <c r="L882" s="70">
        <v>5883216000</v>
      </c>
      <c r="M882" s="76">
        <v>1541649000</v>
      </c>
      <c r="N882" s="29">
        <v>4118251200</v>
      </c>
      <c r="O882" s="71"/>
      <c r="P882" s="75" t="s">
        <v>5843</v>
      </c>
      <c r="Q882" s="47" t="s">
        <v>5844</v>
      </c>
      <c r="R882" s="68" t="s">
        <v>5845</v>
      </c>
      <c r="S882" s="48" t="s">
        <v>24</v>
      </c>
      <c r="T882" s="42"/>
      <c r="U882" s="54"/>
    </row>
    <row r="883" spans="2:21" ht="20.25" customHeight="1" x14ac:dyDescent="0.15">
      <c r="B883" s="25">
        <v>2021</v>
      </c>
      <c r="C883" s="27">
        <v>10</v>
      </c>
      <c r="D883" s="27" t="s">
        <v>14</v>
      </c>
      <c r="E883" s="15" t="s">
        <v>5016</v>
      </c>
      <c r="F883" s="57" t="s">
        <v>5001</v>
      </c>
      <c r="G883" s="36" t="s">
        <v>112</v>
      </c>
      <c r="H883" s="58" t="s">
        <v>5011</v>
      </c>
      <c r="I883" s="76">
        <v>4474800000</v>
      </c>
      <c r="J883" s="29">
        <v>2983000000</v>
      </c>
      <c r="K883" s="29"/>
      <c r="L883" s="70">
        <f>SUM(I883:K883)</f>
        <v>7457800000</v>
      </c>
      <c r="M883" s="76">
        <v>1118700000</v>
      </c>
      <c r="N883" s="29">
        <v>1864500000</v>
      </c>
      <c r="O883" s="71"/>
      <c r="P883" s="75" t="s">
        <v>5002</v>
      </c>
      <c r="Q883" s="47" t="s">
        <v>5012</v>
      </c>
      <c r="R883" s="68" t="s">
        <v>5013</v>
      </c>
      <c r="S883" s="48" t="s">
        <v>4998</v>
      </c>
      <c r="T883" s="42"/>
      <c r="U883" s="54"/>
    </row>
    <row r="884" spans="2:21" ht="20.25" customHeight="1" x14ac:dyDescent="0.15">
      <c r="B884" s="25">
        <v>2021</v>
      </c>
      <c r="C884" s="27">
        <v>10</v>
      </c>
      <c r="D884" s="27" t="s">
        <v>15</v>
      </c>
      <c r="E884" s="15" t="s">
        <v>1502</v>
      </c>
      <c r="F884" s="57" t="s">
        <v>1415</v>
      </c>
      <c r="G884" s="36" t="s">
        <v>16</v>
      </c>
      <c r="H884" s="58" t="s">
        <v>62</v>
      </c>
      <c r="I884" s="76">
        <v>3370000000</v>
      </c>
      <c r="J884" s="29">
        <v>292000000</v>
      </c>
      <c r="K884" s="29">
        <v>187000000</v>
      </c>
      <c r="L884" s="70">
        <v>3849000000</v>
      </c>
      <c r="M884" s="76">
        <v>100000000</v>
      </c>
      <c r="N884" s="29">
        <v>100000000</v>
      </c>
      <c r="O884" s="71"/>
      <c r="P884" s="75" t="s">
        <v>1503</v>
      </c>
      <c r="Q884" s="47" t="s">
        <v>1504</v>
      </c>
      <c r="R884" s="68" t="s">
        <v>1505</v>
      </c>
      <c r="S884" s="48" t="s">
        <v>24</v>
      </c>
      <c r="T884" s="42"/>
      <c r="U884" s="54"/>
    </row>
    <row r="885" spans="2:21" ht="20.25" customHeight="1" x14ac:dyDescent="0.15">
      <c r="B885" s="25">
        <v>2021</v>
      </c>
      <c r="C885" s="27">
        <v>10</v>
      </c>
      <c r="D885" s="27" t="s">
        <v>14</v>
      </c>
      <c r="E885" s="15" t="s">
        <v>5018</v>
      </c>
      <c r="F885" s="57" t="s">
        <v>5001</v>
      </c>
      <c r="G885" s="36" t="s">
        <v>16</v>
      </c>
      <c r="H885" s="58" t="s">
        <v>5011</v>
      </c>
      <c r="I885" s="76">
        <v>3000000000</v>
      </c>
      <c r="J885" s="29">
        <v>500000000</v>
      </c>
      <c r="K885" s="29"/>
      <c r="L885" s="70">
        <f>SUM(I885:K885)</f>
        <v>3500000000</v>
      </c>
      <c r="M885" s="76">
        <v>3000000000</v>
      </c>
      <c r="N885" s="29">
        <v>500000000</v>
      </c>
      <c r="O885" s="71"/>
      <c r="P885" s="75" t="s">
        <v>5002</v>
      </c>
      <c r="Q885" s="47" t="s">
        <v>5012</v>
      </c>
      <c r="R885" s="68" t="s">
        <v>5013</v>
      </c>
      <c r="S885" s="48" t="s">
        <v>4998</v>
      </c>
      <c r="T885" s="42"/>
      <c r="U885" s="54"/>
    </row>
    <row r="886" spans="2:21" ht="20.25" customHeight="1" x14ac:dyDescent="0.15">
      <c r="B886" s="25">
        <v>2021</v>
      </c>
      <c r="C886" s="27">
        <v>10</v>
      </c>
      <c r="D886" s="27" t="s">
        <v>14</v>
      </c>
      <c r="E886" s="15" t="s">
        <v>280</v>
      </c>
      <c r="F886" s="57" t="s">
        <v>230</v>
      </c>
      <c r="G886" s="36" t="s">
        <v>16</v>
      </c>
      <c r="H886" s="58" t="s">
        <v>63</v>
      </c>
      <c r="I886" s="76">
        <v>2500000000</v>
      </c>
      <c r="J886" s="29">
        <v>600000000</v>
      </c>
      <c r="K886" s="29"/>
      <c r="L886" s="70">
        <v>3100000000</v>
      </c>
      <c r="M886" s="76">
        <v>2500000000</v>
      </c>
      <c r="N886" s="29">
        <v>2500000000</v>
      </c>
      <c r="O886" s="71"/>
      <c r="P886" s="75" t="s">
        <v>235</v>
      </c>
      <c r="Q886" s="47" t="s">
        <v>236</v>
      </c>
      <c r="R886" s="68" t="s">
        <v>281</v>
      </c>
      <c r="S886" s="48" t="s">
        <v>24</v>
      </c>
      <c r="T886" s="42"/>
      <c r="U886" s="54"/>
    </row>
    <row r="887" spans="2:21" ht="20.25" customHeight="1" x14ac:dyDescent="0.15">
      <c r="B887" s="25">
        <v>2021</v>
      </c>
      <c r="C887" s="27">
        <v>10</v>
      </c>
      <c r="D887" s="27" t="s">
        <v>14</v>
      </c>
      <c r="E887" s="15" t="s">
        <v>5846</v>
      </c>
      <c r="F887" s="57" t="s">
        <v>2175</v>
      </c>
      <c r="G887" s="36" t="s">
        <v>112</v>
      </c>
      <c r="H887" s="58" t="s">
        <v>62</v>
      </c>
      <c r="I887" s="76">
        <v>2300000000</v>
      </c>
      <c r="J887" s="29">
        <v>600000000</v>
      </c>
      <c r="K887" s="29">
        <v>0</v>
      </c>
      <c r="L887" s="70">
        <f>SUM(I887:K887)</f>
        <v>2900000000</v>
      </c>
      <c r="M887" s="76">
        <v>800000000</v>
      </c>
      <c r="N887" s="29">
        <f>L887</f>
        <v>2900000000</v>
      </c>
      <c r="O887" s="71"/>
      <c r="P887" s="75" t="s">
        <v>5582</v>
      </c>
      <c r="Q887" s="47" t="s">
        <v>5847</v>
      </c>
      <c r="R887" s="68" t="s">
        <v>5848</v>
      </c>
      <c r="S887" s="48" t="s">
        <v>751</v>
      </c>
      <c r="T887" s="42"/>
      <c r="U887" s="54"/>
    </row>
    <row r="888" spans="2:21" ht="20.25" customHeight="1" x14ac:dyDescent="0.15">
      <c r="B888" s="25">
        <v>2021</v>
      </c>
      <c r="C888" s="27">
        <v>10</v>
      </c>
      <c r="D888" s="27" t="s">
        <v>14</v>
      </c>
      <c r="E888" s="15" t="s">
        <v>3776</v>
      </c>
      <c r="F888" s="57" t="s">
        <v>3757</v>
      </c>
      <c r="G888" s="36" t="s">
        <v>16</v>
      </c>
      <c r="H888" s="58" t="s">
        <v>62</v>
      </c>
      <c r="I888" s="76">
        <v>2200000000</v>
      </c>
      <c r="J888" s="29">
        <v>1000000000</v>
      </c>
      <c r="K888" s="29"/>
      <c r="L888" s="70">
        <v>3200000000</v>
      </c>
      <c r="M888" s="76">
        <v>1000000000</v>
      </c>
      <c r="N888" s="29">
        <v>700000000</v>
      </c>
      <c r="O888" s="71"/>
      <c r="P888" s="75" t="s">
        <v>3762</v>
      </c>
      <c r="Q888" s="47" t="s">
        <v>3774</v>
      </c>
      <c r="R888" s="68" t="s">
        <v>3775</v>
      </c>
      <c r="S888" s="48" t="s">
        <v>24</v>
      </c>
      <c r="T888" s="42"/>
      <c r="U888" s="54"/>
    </row>
    <row r="889" spans="2:21" ht="20.25" customHeight="1" x14ac:dyDescent="0.15">
      <c r="B889" s="25">
        <v>2021</v>
      </c>
      <c r="C889" s="27">
        <v>10</v>
      </c>
      <c r="D889" s="27" t="s">
        <v>14</v>
      </c>
      <c r="E889" s="15" t="s">
        <v>3020</v>
      </c>
      <c r="F889" s="57" t="s">
        <v>2931</v>
      </c>
      <c r="G889" s="36" t="s">
        <v>17</v>
      </c>
      <c r="H889" s="58" t="s">
        <v>62</v>
      </c>
      <c r="I889" s="76">
        <v>2142000000</v>
      </c>
      <c r="J889" s="29">
        <v>918000000</v>
      </c>
      <c r="K889" s="29"/>
      <c r="L889" s="70">
        <v>3060000000</v>
      </c>
      <c r="M889" s="76">
        <v>300000000</v>
      </c>
      <c r="N889" s="29">
        <v>2009000000</v>
      </c>
      <c r="O889" s="71"/>
      <c r="P889" s="75" t="s">
        <v>3010</v>
      </c>
      <c r="Q889" s="47" t="s">
        <v>3021</v>
      </c>
      <c r="R889" s="68" t="s">
        <v>3022</v>
      </c>
      <c r="S889" s="48" t="s">
        <v>24</v>
      </c>
      <c r="T889" s="42"/>
      <c r="U889" s="54"/>
    </row>
    <row r="890" spans="2:21" ht="20.25" customHeight="1" x14ac:dyDescent="0.15">
      <c r="B890" s="25">
        <v>2021</v>
      </c>
      <c r="C890" s="27">
        <v>10</v>
      </c>
      <c r="D890" s="27" t="s">
        <v>14</v>
      </c>
      <c r="E890" s="15" t="s">
        <v>5849</v>
      </c>
      <c r="F890" s="57" t="s">
        <v>3757</v>
      </c>
      <c r="G890" s="36" t="s">
        <v>16</v>
      </c>
      <c r="H890" s="58" t="s">
        <v>62</v>
      </c>
      <c r="I890" s="76">
        <v>2000000000</v>
      </c>
      <c r="J890" s="29">
        <v>1200000000</v>
      </c>
      <c r="K890" s="29"/>
      <c r="L890" s="70">
        <v>3200000000</v>
      </c>
      <c r="M890" s="76">
        <v>1000000000</v>
      </c>
      <c r="N890" s="29">
        <v>700000000</v>
      </c>
      <c r="O890" s="71"/>
      <c r="P890" s="75" t="s">
        <v>3762</v>
      </c>
      <c r="Q890" s="47" t="s">
        <v>3774</v>
      </c>
      <c r="R890" s="68" t="s">
        <v>3775</v>
      </c>
      <c r="S890" s="48" t="s">
        <v>24</v>
      </c>
      <c r="T890" s="42"/>
      <c r="U890" s="54"/>
    </row>
    <row r="891" spans="2:21" ht="20.25" customHeight="1" x14ac:dyDescent="0.15">
      <c r="B891" s="25">
        <v>2021</v>
      </c>
      <c r="C891" s="27">
        <v>10</v>
      </c>
      <c r="D891" s="27" t="s">
        <v>14</v>
      </c>
      <c r="E891" s="15" t="s">
        <v>3916</v>
      </c>
      <c r="F891" s="57" t="s">
        <v>3757</v>
      </c>
      <c r="G891" s="36" t="s">
        <v>16</v>
      </c>
      <c r="H891" s="58" t="s">
        <v>63</v>
      </c>
      <c r="I891" s="76">
        <v>1918000000</v>
      </c>
      <c r="J891" s="29">
        <v>635000000</v>
      </c>
      <c r="K891" s="29">
        <v>0</v>
      </c>
      <c r="L891" s="70">
        <v>2553000000</v>
      </c>
      <c r="M891" s="76">
        <v>300000000</v>
      </c>
      <c r="N891" s="29">
        <v>214452000</v>
      </c>
      <c r="O891" s="71"/>
      <c r="P891" s="75" t="s">
        <v>3910</v>
      </c>
      <c r="Q891" s="47" t="s">
        <v>3917</v>
      </c>
      <c r="R891" s="68" t="s">
        <v>3918</v>
      </c>
      <c r="S891" s="48" t="s">
        <v>24</v>
      </c>
      <c r="T891" s="42"/>
      <c r="U891" s="54"/>
    </row>
    <row r="892" spans="2:21" ht="20.25" customHeight="1" x14ac:dyDescent="0.15">
      <c r="B892" s="25">
        <v>2021</v>
      </c>
      <c r="C892" s="27">
        <v>10</v>
      </c>
      <c r="D892" s="27" t="s">
        <v>14</v>
      </c>
      <c r="E892" s="15" t="s">
        <v>5019</v>
      </c>
      <c r="F892" s="57" t="s">
        <v>5001</v>
      </c>
      <c r="G892" s="36" t="s">
        <v>112</v>
      </c>
      <c r="H892" s="58" t="s">
        <v>5011</v>
      </c>
      <c r="I892" s="76">
        <v>1060000000</v>
      </c>
      <c r="J892" s="29">
        <v>361000000</v>
      </c>
      <c r="K892" s="29"/>
      <c r="L892" s="70">
        <f>SUM(I892:K892)</f>
        <v>1421000000</v>
      </c>
      <c r="M892" s="76">
        <v>500000000</v>
      </c>
      <c r="N892" s="29">
        <v>650000000</v>
      </c>
      <c r="O892" s="71"/>
      <c r="P892" s="75" t="s">
        <v>5002</v>
      </c>
      <c r="Q892" s="47" t="s">
        <v>5020</v>
      </c>
      <c r="R892" s="68" t="s">
        <v>5021</v>
      </c>
      <c r="S892" s="48" t="s">
        <v>4998</v>
      </c>
      <c r="T892" s="42"/>
      <c r="U892" s="54"/>
    </row>
    <row r="893" spans="2:21" ht="20.25" customHeight="1" x14ac:dyDescent="0.15">
      <c r="B893" s="25">
        <v>2021</v>
      </c>
      <c r="C893" s="27">
        <v>10</v>
      </c>
      <c r="D893" s="27" t="s">
        <v>14</v>
      </c>
      <c r="E893" s="15" t="s">
        <v>5022</v>
      </c>
      <c r="F893" s="57" t="s">
        <v>5001</v>
      </c>
      <c r="G893" s="36" t="s">
        <v>112</v>
      </c>
      <c r="H893" s="58" t="s">
        <v>5011</v>
      </c>
      <c r="I893" s="76">
        <v>1060000000</v>
      </c>
      <c r="J893" s="29">
        <v>361000000</v>
      </c>
      <c r="K893" s="29"/>
      <c r="L893" s="70">
        <f>SUM(I893:K893)</f>
        <v>1421000000</v>
      </c>
      <c r="M893" s="76">
        <v>500000000</v>
      </c>
      <c r="N893" s="29">
        <v>650000000</v>
      </c>
      <c r="O893" s="71"/>
      <c r="P893" s="75" t="s">
        <v>5002</v>
      </c>
      <c r="Q893" s="47" t="s">
        <v>5023</v>
      </c>
      <c r="R893" s="68" t="s">
        <v>5024</v>
      </c>
      <c r="S893" s="48" t="s">
        <v>4998</v>
      </c>
      <c r="T893" s="42"/>
      <c r="U893" s="54"/>
    </row>
    <row r="894" spans="2:21" ht="20.25" customHeight="1" x14ac:dyDescent="0.15">
      <c r="B894" s="25">
        <v>2021</v>
      </c>
      <c r="C894" s="27">
        <v>10</v>
      </c>
      <c r="D894" s="27" t="s">
        <v>14</v>
      </c>
      <c r="E894" s="15" t="s">
        <v>5850</v>
      </c>
      <c r="F894" s="57" t="s">
        <v>5001</v>
      </c>
      <c r="G894" s="36" t="s">
        <v>112</v>
      </c>
      <c r="H894" s="58" t="s">
        <v>5011</v>
      </c>
      <c r="I894" s="76">
        <v>1060000000</v>
      </c>
      <c r="J894" s="29">
        <v>361000000</v>
      </c>
      <c r="K894" s="29"/>
      <c r="L894" s="70">
        <f>SUM(I894:K894)</f>
        <v>1421000000</v>
      </c>
      <c r="M894" s="76">
        <v>500000000</v>
      </c>
      <c r="N894" s="29">
        <v>650000000</v>
      </c>
      <c r="O894" s="71"/>
      <c r="P894" s="75" t="s">
        <v>5545</v>
      </c>
      <c r="Q894" s="47" t="s">
        <v>5851</v>
      </c>
      <c r="R894" s="68" t="s">
        <v>5852</v>
      </c>
      <c r="S894" s="48" t="s">
        <v>4998</v>
      </c>
      <c r="T894" s="42"/>
      <c r="U894" s="54"/>
    </row>
    <row r="895" spans="2:21" ht="20.25" customHeight="1" x14ac:dyDescent="0.15">
      <c r="B895" s="25">
        <v>2021</v>
      </c>
      <c r="C895" s="27">
        <v>10</v>
      </c>
      <c r="D895" s="27" t="s">
        <v>14</v>
      </c>
      <c r="E895" s="15" t="s">
        <v>3671</v>
      </c>
      <c r="F895" s="57" t="s">
        <v>3620</v>
      </c>
      <c r="G895" s="36" t="s">
        <v>17</v>
      </c>
      <c r="H895" s="58" t="s">
        <v>63</v>
      </c>
      <c r="I895" s="76">
        <v>800000000</v>
      </c>
      <c r="J895" s="29">
        <v>100000000</v>
      </c>
      <c r="K895" s="29">
        <v>0</v>
      </c>
      <c r="L895" s="70">
        <v>900000000</v>
      </c>
      <c r="M895" s="76">
        <v>500000000</v>
      </c>
      <c r="N895" s="29">
        <v>0</v>
      </c>
      <c r="O895" s="71"/>
      <c r="P895" s="75" t="s">
        <v>3659</v>
      </c>
      <c r="Q895" s="47" t="s">
        <v>3672</v>
      </c>
      <c r="R895" s="68" t="s">
        <v>3673</v>
      </c>
      <c r="S895" s="48" t="s">
        <v>24</v>
      </c>
      <c r="T895" s="42"/>
      <c r="U895" s="54"/>
    </row>
    <row r="896" spans="2:21" ht="20.25" customHeight="1" x14ac:dyDescent="0.15">
      <c r="B896" s="25">
        <v>2021</v>
      </c>
      <c r="C896" s="27">
        <v>10</v>
      </c>
      <c r="D896" s="27" t="s">
        <v>14</v>
      </c>
      <c r="E896" s="15" t="s">
        <v>830</v>
      </c>
      <c r="F896" s="57" t="s">
        <v>748</v>
      </c>
      <c r="G896" s="36" t="s">
        <v>112</v>
      </c>
      <c r="H896" s="58" t="s">
        <v>62</v>
      </c>
      <c r="I896" s="76">
        <v>650000000</v>
      </c>
      <c r="J896" s="29">
        <v>100000000</v>
      </c>
      <c r="K896" s="29"/>
      <c r="L896" s="70">
        <v>750000000</v>
      </c>
      <c r="M896" s="76">
        <v>650000000</v>
      </c>
      <c r="N896" s="29">
        <v>650000000</v>
      </c>
      <c r="O896" s="71"/>
      <c r="P896" s="75" t="s">
        <v>811</v>
      </c>
      <c r="Q896" s="47" t="s">
        <v>815</v>
      </c>
      <c r="R896" s="68" t="s">
        <v>816</v>
      </c>
      <c r="S896" s="48" t="s">
        <v>24</v>
      </c>
      <c r="T896" s="42"/>
      <c r="U896" s="54"/>
    </row>
    <row r="897" spans="2:21" ht="20.25" customHeight="1" x14ac:dyDescent="0.15">
      <c r="B897" s="25">
        <v>2021</v>
      </c>
      <c r="C897" s="27">
        <v>10</v>
      </c>
      <c r="D897" s="27" t="s">
        <v>14</v>
      </c>
      <c r="E897" s="15" t="s">
        <v>3031</v>
      </c>
      <c r="F897" s="57" t="s">
        <v>2931</v>
      </c>
      <c r="G897" s="36" t="s">
        <v>16</v>
      </c>
      <c r="H897" s="58" t="s">
        <v>63</v>
      </c>
      <c r="I897" s="76">
        <v>500000000</v>
      </c>
      <c r="J897" s="29">
        <v>100000000</v>
      </c>
      <c r="K897" s="29">
        <v>0</v>
      </c>
      <c r="L897" s="70">
        <v>600000000</v>
      </c>
      <c r="M897" s="76">
        <v>500000000</v>
      </c>
      <c r="N897" s="29">
        <v>500000000</v>
      </c>
      <c r="O897" s="71">
        <v>0</v>
      </c>
      <c r="P897" s="75" t="s">
        <v>3028</v>
      </c>
      <c r="Q897" s="47" t="s">
        <v>3029</v>
      </c>
      <c r="R897" s="68" t="s">
        <v>3030</v>
      </c>
      <c r="S897" s="48" t="s">
        <v>24</v>
      </c>
      <c r="T897" s="42"/>
      <c r="U897" s="54"/>
    </row>
    <row r="898" spans="2:21" ht="20.25" customHeight="1" x14ac:dyDescent="0.15">
      <c r="B898" s="25">
        <v>2021</v>
      </c>
      <c r="C898" s="27">
        <v>10</v>
      </c>
      <c r="D898" s="27" t="s">
        <v>14</v>
      </c>
      <c r="E898" s="15" t="s">
        <v>1506</v>
      </c>
      <c r="F898" s="57" t="s">
        <v>1415</v>
      </c>
      <c r="G898" s="36" t="s">
        <v>16</v>
      </c>
      <c r="H898" s="58" t="s">
        <v>62</v>
      </c>
      <c r="I898" s="76">
        <v>467000000</v>
      </c>
      <c r="J898" s="29">
        <v>63000000</v>
      </c>
      <c r="K898" s="29">
        <v>42000000</v>
      </c>
      <c r="L898" s="70">
        <v>572000000</v>
      </c>
      <c r="M898" s="76">
        <v>100000000</v>
      </c>
      <c r="N898" s="29">
        <v>100000000</v>
      </c>
      <c r="O898" s="71"/>
      <c r="P898" s="75" t="s">
        <v>1503</v>
      </c>
      <c r="Q898" s="47" t="s">
        <v>1504</v>
      </c>
      <c r="R898" s="68" t="s">
        <v>1505</v>
      </c>
      <c r="S898" s="48" t="s">
        <v>24</v>
      </c>
      <c r="T898" s="42"/>
      <c r="U898" s="54"/>
    </row>
    <row r="899" spans="2:21" ht="20.25" customHeight="1" x14ac:dyDescent="0.15">
      <c r="B899" s="25">
        <v>2021</v>
      </c>
      <c r="C899" s="27">
        <v>10</v>
      </c>
      <c r="D899" s="27" t="s">
        <v>14</v>
      </c>
      <c r="E899" s="15" t="s">
        <v>5853</v>
      </c>
      <c r="F899" s="57" t="s">
        <v>800</v>
      </c>
      <c r="G899" s="36" t="s">
        <v>16</v>
      </c>
      <c r="H899" s="58" t="s">
        <v>63</v>
      </c>
      <c r="I899" s="76">
        <v>270000000</v>
      </c>
      <c r="J899" s="29">
        <v>40000000</v>
      </c>
      <c r="K899" s="29">
        <v>10000000</v>
      </c>
      <c r="L899" s="70">
        <v>320000000</v>
      </c>
      <c r="M899" s="76">
        <v>150000000</v>
      </c>
      <c r="N899" s="29">
        <v>0</v>
      </c>
      <c r="O899" s="71"/>
      <c r="P899" s="75" t="s">
        <v>5557</v>
      </c>
      <c r="Q899" s="47" t="s">
        <v>5854</v>
      </c>
      <c r="R899" s="68" t="s">
        <v>5855</v>
      </c>
      <c r="S899" s="48" t="s">
        <v>24</v>
      </c>
      <c r="T899" s="42"/>
      <c r="U899" s="54"/>
    </row>
    <row r="900" spans="2:21" ht="20.25" customHeight="1" x14ac:dyDescent="0.15">
      <c r="B900" s="25">
        <v>2021</v>
      </c>
      <c r="C900" s="27">
        <v>10</v>
      </c>
      <c r="D900" s="27" t="s">
        <v>14</v>
      </c>
      <c r="E900" s="15" t="s">
        <v>4410</v>
      </c>
      <c r="F900" s="57" t="s">
        <v>800</v>
      </c>
      <c r="G900" s="36" t="s">
        <v>37</v>
      </c>
      <c r="H900" s="58" t="s">
        <v>63</v>
      </c>
      <c r="I900" s="76">
        <v>219329000</v>
      </c>
      <c r="J900" s="29">
        <v>169518000</v>
      </c>
      <c r="K900" s="29"/>
      <c r="L900" s="70">
        <v>388847000</v>
      </c>
      <c r="M900" s="76">
        <v>50000000</v>
      </c>
      <c r="N900" s="29">
        <v>50000000</v>
      </c>
      <c r="O900" s="71"/>
      <c r="P900" s="75" t="s">
        <v>4406</v>
      </c>
      <c r="Q900" s="47" t="s">
        <v>4407</v>
      </c>
      <c r="R900" s="68" t="s">
        <v>4408</v>
      </c>
      <c r="S900" s="48" t="s">
        <v>24</v>
      </c>
      <c r="T900" s="42"/>
      <c r="U900" s="54"/>
    </row>
    <row r="901" spans="2:21" ht="20.25" customHeight="1" x14ac:dyDescent="0.15">
      <c r="B901" s="25">
        <v>2021</v>
      </c>
      <c r="C901" s="27">
        <v>10</v>
      </c>
      <c r="D901" s="27" t="s">
        <v>14</v>
      </c>
      <c r="E901" s="15" t="s">
        <v>4397</v>
      </c>
      <c r="F901" s="57" t="s">
        <v>800</v>
      </c>
      <c r="G901" s="36" t="s">
        <v>17</v>
      </c>
      <c r="H901" s="58" t="s">
        <v>63</v>
      </c>
      <c r="I901" s="76">
        <v>180000000</v>
      </c>
      <c r="J901" s="29">
        <v>60000000</v>
      </c>
      <c r="K901" s="29">
        <v>20000000</v>
      </c>
      <c r="L901" s="70">
        <v>260000000</v>
      </c>
      <c r="M901" s="76">
        <v>130000000</v>
      </c>
      <c r="N901" s="29">
        <v>0</v>
      </c>
      <c r="O901" s="71"/>
      <c r="P901" s="75" t="s">
        <v>4379</v>
      </c>
      <c r="Q901" s="47" t="s">
        <v>4398</v>
      </c>
      <c r="R901" s="68" t="s">
        <v>4399</v>
      </c>
      <c r="S901" s="48" t="s">
        <v>24</v>
      </c>
      <c r="T901" s="42"/>
      <c r="U901" s="54"/>
    </row>
    <row r="902" spans="2:21" ht="20.25" customHeight="1" x14ac:dyDescent="0.15">
      <c r="B902" s="25">
        <v>2021</v>
      </c>
      <c r="C902" s="27">
        <v>10</v>
      </c>
      <c r="D902" s="27" t="s">
        <v>14</v>
      </c>
      <c r="E902" s="15" t="s">
        <v>2254</v>
      </c>
      <c r="F902" s="57" t="s">
        <v>2175</v>
      </c>
      <c r="G902" s="36" t="s">
        <v>37</v>
      </c>
      <c r="H902" s="58" t="s">
        <v>62</v>
      </c>
      <c r="I902" s="76">
        <v>70000000</v>
      </c>
      <c r="J902" s="29">
        <v>10000000</v>
      </c>
      <c r="K902" s="29">
        <v>0</v>
      </c>
      <c r="L902" s="70">
        <f>SUM(I902:K902)</f>
        <v>80000000</v>
      </c>
      <c r="M902" s="76">
        <v>30000000</v>
      </c>
      <c r="N902" s="29">
        <f>L902</f>
        <v>80000000</v>
      </c>
      <c r="O902" s="71"/>
      <c r="P902" s="75" t="s">
        <v>2246</v>
      </c>
      <c r="Q902" s="47" t="s">
        <v>2251</v>
      </c>
      <c r="R902" s="68" t="s">
        <v>2253</v>
      </c>
      <c r="S902" s="48" t="s">
        <v>751</v>
      </c>
      <c r="T902" s="42"/>
      <c r="U902" s="54"/>
    </row>
    <row r="903" spans="2:21" ht="20.25" customHeight="1" x14ac:dyDescent="0.15">
      <c r="B903" s="25">
        <v>2021</v>
      </c>
      <c r="C903" s="27">
        <v>10</v>
      </c>
      <c r="D903" s="27" t="s">
        <v>14</v>
      </c>
      <c r="E903" s="15" t="s">
        <v>4397</v>
      </c>
      <c r="F903" s="57" t="s">
        <v>800</v>
      </c>
      <c r="G903" s="36" t="s">
        <v>16</v>
      </c>
      <c r="H903" s="58" t="s">
        <v>63</v>
      </c>
      <c r="I903" s="76">
        <v>40000000</v>
      </c>
      <c r="J903" s="29">
        <v>20000000</v>
      </c>
      <c r="K903" s="29">
        <v>10000000</v>
      </c>
      <c r="L903" s="70">
        <v>70000000</v>
      </c>
      <c r="M903" s="76">
        <v>40000000</v>
      </c>
      <c r="N903" s="29">
        <v>0</v>
      </c>
      <c r="O903" s="71"/>
      <c r="P903" s="75" t="s">
        <v>4379</v>
      </c>
      <c r="Q903" s="47" t="s">
        <v>4398</v>
      </c>
      <c r="R903" s="68" t="s">
        <v>4399</v>
      </c>
      <c r="S903" s="48" t="s">
        <v>24</v>
      </c>
      <c r="T903" s="42"/>
      <c r="U903" s="54"/>
    </row>
    <row r="904" spans="2:21" ht="20.25" customHeight="1" x14ac:dyDescent="0.15">
      <c r="B904" s="25">
        <v>2021</v>
      </c>
      <c r="C904" s="27">
        <v>10</v>
      </c>
      <c r="D904" s="27" t="s">
        <v>14</v>
      </c>
      <c r="E904" s="15" t="s">
        <v>278</v>
      </c>
      <c r="F904" s="57" t="s">
        <v>230</v>
      </c>
      <c r="G904" s="36" t="s">
        <v>84</v>
      </c>
      <c r="H904" s="58" t="s">
        <v>63</v>
      </c>
      <c r="I904" s="76">
        <v>28000000</v>
      </c>
      <c r="J904" s="29"/>
      <c r="K904" s="29"/>
      <c r="L904" s="70">
        <v>28000000</v>
      </c>
      <c r="M904" s="76">
        <v>28000000</v>
      </c>
      <c r="N904" s="29"/>
      <c r="O904" s="71"/>
      <c r="P904" s="75" t="s">
        <v>244</v>
      </c>
      <c r="Q904" s="47" t="s">
        <v>255</v>
      </c>
      <c r="R904" s="68" t="s">
        <v>256</v>
      </c>
      <c r="S904" s="48" t="s">
        <v>24</v>
      </c>
      <c r="T904" s="42"/>
      <c r="U904" s="54" t="s">
        <v>5856</v>
      </c>
    </row>
    <row r="905" spans="2:21" ht="20.25" customHeight="1" x14ac:dyDescent="0.15">
      <c r="B905" s="25">
        <v>2021</v>
      </c>
      <c r="C905" s="27">
        <v>10</v>
      </c>
      <c r="D905" s="27" t="s">
        <v>14</v>
      </c>
      <c r="E905" s="15" t="s">
        <v>5857</v>
      </c>
      <c r="F905" s="57" t="s">
        <v>2175</v>
      </c>
      <c r="G905" s="36" t="s">
        <v>38</v>
      </c>
      <c r="H905" s="58" t="s">
        <v>62</v>
      </c>
      <c r="I905" s="76">
        <v>15000000</v>
      </c>
      <c r="J905" s="29">
        <v>0</v>
      </c>
      <c r="K905" s="29">
        <v>0</v>
      </c>
      <c r="L905" s="70">
        <f>SUM(I905:K905)</f>
        <v>15000000</v>
      </c>
      <c r="M905" s="76">
        <v>5000000</v>
      </c>
      <c r="N905" s="29">
        <f>L905</f>
        <v>15000000</v>
      </c>
      <c r="O905" s="71"/>
      <c r="P905" s="75" t="s">
        <v>5582</v>
      </c>
      <c r="Q905" s="47" t="s">
        <v>5847</v>
      </c>
      <c r="R905" s="68" t="s">
        <v>5848</v>
      </c>
      <c r="S905" s="48" t="s">
        <v>751</v>
      </c>
      <c r="T905" s="42"/>
      <c r="U905" s="54"/>
    </row>
    <row r="906" spans="2:21" ht="20.25" customHeight="1" x14ac:dyDescent="0.15">
      <c r="B906" s="25">
        <v>2021</v>
      </c>
      <c r="C906" s="27">
        <v>11</v>
      </c>
      <c r="D906" s="27" t="s">
        <v>15</v>
      </c>
      <c r="E906" s="15" t="s">
        <v>1577</v>
      </c>
      <c r="F906" s="57" t="s">
        <v>1415</v>
      </c>
      <c r="G906" s="36" t="s">
        <v>16</v>
      </c>
      <c r="H906" s="58" t="s">
        <v>63</v>
      </c>
      <c r="I906" s="76">
        <v>9000000000</v>
      </c>
      <c r="J906" s="29">
        <v>500000000</v>
      </c>
      <c r="K906" s="29"/>
      <c r="L906" s="70">
        <v>9500000000</v>
      </c>
      <c r="M906" s="76">
        <v>4500000000</v>
      </c>
      <c r="N906" s="29">
        <v>4750000000</v>
      </c>
      <c r="O906" s="71"/>
      <c r="P906" s="75" t="s">
        <v>1571</v>
      </c>
      <c r="Q906" s="47" t="s">
        <v>1575</v>
      </c>
      <c r="R906" s="68" t="s">
        <v>1576</v>
      </c>
      <c r="S906" s="48" t="s">
        <v>24</v>
      </c>
      <c r="T906" s="42"/>
      <c r="U906" s="54"/>
    </row>
    <row r="907" spans="2:21" ht="20.25" customHeight="1" x14ac:dyDescent="0.15">
      <c r="B907" s="25">
        <v>2021</v>
      </c>
      <c r="C907" s="27">
        <v>11</v>
      </c>
      <c r="D907" s="27" t="s">
        <v>15</v>
      </c>
      <c r="E907" s="15" t="s">
        <v>1578</v>
      </c>
      <c r="F907" s="57" t="s">
        <v>1415</v>
      </c>
      <c r="G907" s="36" t="s">
        <v>17</v>
      </c>
      <c r="H907" s="58" t="s">
        <v>63</v>
      </c>
      <c r="I907" s="76">
        <v>3700000000</v>
      </c>
      <c r="J907" s="29">
        <v>300000000</v>
      </c>
      <c r="K907" s="29"/>
      <c r="L907" s="70">
        <v>4000000000</v>
      </c>
      <c r="M907" s="76">
        <v>1850000000</v>
      </c>
      <c r="N907" s="29">
        <v>2000000000</v>
      </c>
      <c r="O907" s="71"/>
      <c r="P907" s="75" t="s">
        <v>1571</v>
      </c>
      <c r="Q907" s="47" t="s">
        <v>1575</v>
      </c>
      <c r="R907" s="68" t="s">
        <v>1576</v>
      </c>
      <c r="S907" s="48" t="s">
        <v>24</v>
      </c>
      <c r="T907" s="42"/>
      <c r="U907" s="54"/>
    </row>
    <row r="908" spans="2:21" ht="20.25" customHeight="1" x14ac:dyDescent="0.15">
      <c r="B908" s="25">
        <v>2021</v>
      </c>
      <c r="C908" s="27">
        <v>11</v>
      </c>
      <c r="D908" s="27" t="s">
        <v>14</v>
      </c>
      <c r="E908" s="15" t="s">
        <v>3023</v>
      </c>
      <c r="F908" s="57" t="s">
        <v>2931</v>
      </c>
      <c r="G908" s="36" t="s">
        <v>17</v>
      </c>
      <c r="H908" s="58" t="s">
        <v>62</v>
      </c>
      <c r="I908" s="76">
        <v>2030000000</v>
      </c>
      <c r="J908" s="29">
        <v>870000000</v>
      </c>
      <c r="K908" s="29"/>
      <c r="L908" s="70">
        <v>2900000000</v>
      </c>
      <c r="M908" s="76">
        <v>300000000</v>
      </c>
      <c r="N908" s="29">
        <v>1144200000</v>
      </c>
      <c r="O908" s="71"/>
      <c r="P908" s="75" t="s">
        <v>3010</v>
      </c>
      <c r="Q908" s="47" t="s">
        <v>3024</v>
      </c>
      <c r="R908" s="68" t="s">
        <v>3025</v>
      </c>
      <c r="S908" s="48" t="s">
        <v>24</v>
      </c>
      <c r="T908" s="42"/>
      <c r="U908" s="54"/>
    </row>
    <row r="909" spans="2:21" ht="20.25" customHeight="1" x14ac:dyDescent="0.15">
      <c r="B909" s="25">
        <v>2021</v>
      </c>
      <c r="C909" s="27">
        <v>11</v>
      </c>
      <c r="D909" s="27" t="s">
        <v>14</v>
      </c>
      <c r="E909" s="15" t="s">
        <v>3638</v>
      </c>
      <c r="F909" s="57" t="s">
        <v>3620</v>
      </c>
      <c r="G909" s="36" t="s">
        <v>112</v>
      </c>
      <c r="H909" s="58" t="s">
        <v>63</v>
      </c>
      <c r="I909" s="76">
        <v>1965914000</v>
      </c>
      <c r="J909" s="29">
        <v>0</v>
      </c>
      <c r="K909" s="29">
        <v>0</v>
      </c>
      <c r="L909" s="70">
        <v>1965914000</v>
      </c>
      <c r="M909" s="76">
        <v>20000000</v>
      </c>
      <c r="N909" s="29">
        <f>L909*54%</f>
        <v>1061593560.0000001</v>
      </c>
      <c r="O909" s="71"/>
      <c r="P909" s="75" t="s">
        <v>3621</v>
      </c>
      <c r="Q909" s="47" t="s">
        <v>3630</v>
      </c>
      <c r="R909" s="68" t="s">
        <v>3631</v>
      </c>
      <c r="S909" s="48" t="s">
        <v>24</v>
      </c>
      <c r="T909" s="42"/>
      <c r="U909" s="54"/>
    </row>
    <row r="910" spans="2:21" ht="20.25" customHeight="1" x14ac:dyDescent="0.15">
      <c r="B910" s="25">
        <v>2021</v>
      </c>
      <c r="C910" s="27">
        <v>11</v>
      </c>
      <c r="D910" s="27" t="s">
        <v>14</v>
      </c>
      <c r="E910" s="15" t="s">
        <v>5858</v>
      </c>
      <c r="F910" s="57" t="s">
        <v>230</v>
      </c>
      <c r="G910" s="36" t="s">
        <v>16</v>
      </c>
      <c r="H910" s="58" t="s">
        <v>64</v>
      </c>
      <c r="I910" s="76">
        <v>22000000</v>
      </c>
      <c r="J910" s="29">
        <v>0</v>
      </c>
      <c r="K910" s="29">
        <v>0</v>
      </c>
      <c r="L910" s="70">
        <v>22000000</v>
      </c>
      <c r="M910" s="76">
        <v>22000000</v>
      </c>
      <c r="N910" s="29">
        <v>0</v>
      </c>
      <c r="O910" s="71"/>
      <c r="P910" s="75" t="s">
        <v>5859</v>
      </c>
      <c r="Q910" s="47" t="s">
        <v>5860</v>
      </c>
      <c r="R910" s="68" t="s">
        <v>5861</v>
      </c>
      <c r="S910" s="48" t="s">
        <v>24</v>
      </c>
      <c r="T910" s="42"/>
      <c r="U910" s="54" t="s">
        <v>94</v>
      </c>
    </row>
    <row r="911" spans="2:21" ht="20.25" customHeight="1" x14ac:dyDescent="0.15">
      <c r="B911" s="25">
        <v>2021</v>
      </c>
      <c r="C911" s="27">
        <v>11</v>
      </c>
      <c r="D911" s="27" t="s">
        <v>14</v>
      </c>
      <c r="E911" s="15" t="s">
        <v>321</v>
      </c>
      <c r="F911" s="57" t="s">
        <v>230</v>
      </c>
      <c r="G911" s="36" t="s">
        <v>16</v>
      </c>
      <c r="H911" s="58" t="s">
        <v>64</v>
      </c>
      <c r="I911" s="76">
        <v>20000000</v>
      </c>
      <c r="J911" s="29">
        <v>0</v>
      </c>
      <c r="K911" s="29">
        <v>0</v>
      </c>
      <c r="L911" s="70">
        <v>20000000</v>
      </c>
      <c r="M911" s="76">
        <v>20000000</v>
      </c>
      <c r="N911" s="29">
        <v>0</v>
      </c>
      <c r="O911" s="71"/>
      <c r="P911" s="75" t="s">
        <v>317</v>
      </c>
      <c r="Q911" s="47" t="s">
        <v>318</v>
      </c>
      <c r="R911" s="68" t="s">
        <v>319</v>
      </c>
      <c r="S911" s="48" t="s">
        <v>24</v>
      </c>
      <c r="T911" s="42"/>
      <c r="U911" s="54" t="s">
        <v>94</v>
      </c>
    </row>
    <row r="912" spans="2:21" ht="20.25" customHeight="1" x14ac:dyDescent="0.15">
      <c r="B912" s="25">
        <v>2021</v>
      </c>
      <c r="C912" s="27">
        <v>12</v>
      </c>
      <c r="D912" s="27" t="s">
        <v>15</v>
      </c>
      <c r="E912" s="15" t="s">
        <v>5138</v>
      </c>
      <c r="F912" s="57" t="s">
        <v>2931</v>
      </c>
      <c r="G912" s="36" t="s">
        <v>16</v>
      </c>
      <c r="H912" s="58" t="s">
        <v>63</v>
      </c>
      <c r="I912" s="76">
        <v>186777000000</v>
      </c>
      <c r="J912" s="29">
        <v>0</v>
      </c>
      <c r="K912" s="29">
        <v>0</v>
      </c>
      <c r="L912" s="70">
        <f>SUM(I912:K912)</f>
        <v>186777000000</v>
      </c>
      <c r="M912" s="76">
        <v>0</v>
      </c>
      <c r="N912" s="29">
        <v>0</v>
      </c>
      <c r="O912" s="71"/>
      <c r="P912" s="75" t="s">
        <v>5135</v>
      </c>
      <c r="Q912" s="47" t="s">
        <v>5139</v>
      </c>
      <c r="R912" s="68" t="s">
        <v>5140</v>
      </c>
      <c r="S912" s="48" t="s">
        <v>41</v>
      </c>
      <c r="T912" s="42"/>
      <c r="U912" s="54"/>
    </row>
    <row r="913" spans="2:21" ht="20.25" customHeight="1" x14ac:dyDescent="0.15">
      <c r="B913" s="25">
        <v>2021</v>
      </c>
      <c r="C913" s="27">
        <v>12</v>
      </c>
      <c r="D913" s="27" t="s">
        <v>15</v>
      </c>
      <c r="E913" s="15" t="s">
        <v>5862</v>
      </c>
      <c r="F913" s="57" t="s">
        <v>2931</v>
      </c>
      <c r="G913" s="36" t="s">
        <v>16</v>
      </c>
      <c r="H913" s="58" t="s">
        <v>63</v>
      </c>
      <c r="I913" s="76">
        <v>88005000000</v>
      </c>
      <c r="J913" s="29">
        <v>0</v>
      </c>
      <c r="K913" s="29">
        <v>0</v>
      </c>
      <c r="L913" s="70">
        <f>SUM(I913:K913)</f>
        <v>88005000000</v>
      </c>
      <c r="M913" s="76">
        <v>0</v>
      </c>
      <c r="N913" s="29">
        <v>0</v>
      </c>
      <c r="O913" s="71"/>
      <c r="P913" s="75" t="s">
        <v>5135</v>
      </c>
      <c r="Q913" s="47" t="s">
        <v>5136</v>
      </c>
      <c r="R913" s="68" t="s">
        <v>5137</v>
      </c>
      <c r="S913" s="48" t="s">
        <v>41</v>
      </c>
      <c r="T913" s="42"/>
      <c r="U913" s="54"/>
    </row>
    <row r="914" spans="2:21" ht="20.25" customHeight="1" x14ac:dyDescent="0.15">
      <c r="B914" s="25">
        <v>2021</v>
      </c>
      <c r="C914" s="27">
        <v>12</v>
      </c>
      <c r="D914" s="27" t="s">
        <v>15</v>
      </c>
      <c r="E914" s="15" t="s">
        <v>5141</v>
      </c>
      <c r="F914" s="57" t="s">
        <v>2931</v>
      </c>
      <c r="G914" s="36" t="s">
        <v>16</v>
      </c>
      <c r="H914" s="58" t="s">
        <v>63</v>
      </c>
      <c r="I914" s="76">
        <v>61196000000</v>
      </c>
      <c r="J914" s="29">
        <v>0</v>
      </c>
      <c r="K914" s="29">
        <v>0</v>
      </c>
      <c r="L914" s="70">
        <f>SUM(I914:K914)</f>
        <v>61196000000</v>
      </c>
      <c r="M914" s="76">
        <v>0</v>
      </c>
      <c r="N914" s="29">
        <v>0</v>
      </c>
      <c r="O914" s="71"/>
      <c r="P914" s="75" t="s">
        <v>5135</v>
      </c>
      <c r="Q914" s="47" t="s">
        <v>5139</v>
      </c>
      <c r="R914" s="68" t="s">
        <v>5140</v>
      </c>
      <c r="S914" s="48" t="s">
        <v>41</v>
      </c>
      <c r="T914" s="42"/>
      <c r="U914" s="54"/>
    </row>
    <row r="915" spans="2:21" ht="20.25" customHeight="1" x14ac:dyDescent="0.15">
      <c r="B915" s="25">
        <v>2021</v>
      </c>
      <c r="C915" s="27">
        <v>12</v>
      </c>
      <c r="D915" s="27" t="s">
        <v>14</v>
      </c>
      <c r="E915" s="15" t="s">
        <v>2174</v>
      </c>
      <c r="F915" s="57" t="s">
        <v>2175</v>
      </c>
      <c r="G915" s="36" t="s">
        <v>16</v>
      </c>
      <c r="H915" s="58" t="s">
        <v>63</v>
      </c>
      <c r="I915" s="76">
        <v>3479631000</v>
      </c>
      <c r="J915" s="29">
        <v>615000000</v>
      </c>
      <c r="K915" s="29">
        <v>0</v>
      </c>
      <c r="L915" s="70">
        <f>SUM(I915:K915)</f>
        <v>4094631000</v>
      </c>
      <c r="M915" s="76">
        <v>1043888000</v>
      </c>
      <c r="N915" s="29">
        <v>1043888000</v>
      </c>
      <c r="O915" s="71"/>
      <c r="P915" s="75" t="s">
        <v>2176</v>
      </c>
      <c r="Q915" s="47" t="s">
        <v>2177</v>
      </c>
      <c r="R915" s="68" t="s">
        <v>2178</v>
      </c>
      <c r="S915" s="48" t="s">
        <v>24</v>
      </c>
      <c r="T915" s="42"/>
      <c r="U915" s="54" t="s">
        <v>2179</v>
      </c>
    </row>
    <row r="916" spans="2:21" ht="20.25" customHeight="1" x14ac:dyDescent="0.15">
      <c r="B916" s="25">
        <v>2021</v>
      </c>
      <c r="C916" s="27">
        <v>12</v>
      </c>
      <c r="D916" s="27" t="s">
        <v>14</v>
      </c>
      <c r="E916" s="15" t="s">
        <v>5017</v>
      </c>
      <c r="F916" s="57" t="s">
        <v>5001</v>
      </c>
      <c r="G916" s="36" t="s">
        <v>112</v>
      </c>
      <c r="H916" s="58" t="s">
        <v>5011</v>
      </c>
      <c r="I916" s="76">
        <v>3234000000</v>
      </c>
      <c r="J916" s="29">
        <v>2156000000</v>
      </c>
      <c r="K916" s="29"/>
      <c r="L916" s="70">
        <f>SUM(I916:K916)</f>
        <v>5390000000</v>
      </c>
      <c r="M916" s="76">
        <v>360000000</v>
      </c>
      <c r="N916" s="29">
        <v>600000000</v>
      </c>
      <c r="O916" s="71"/>
      <c r="P916" s="75" t="s">
        <v>5002</v>
      </c>
      <c r="Q916" s="47" t="s">
        <v>5012</v>
      </c>
      <c r="R916" s="68" t="s">
        <v>5013</v>
      </c>
      <c r="S916" s="48" t="s">
        <v>4998</v>
      </c>
      <c r="T916" s="42"/>
      <c r="U916" s="54"/>
    </row>
    <row r="917" spans="2:21" ht="20.25" customHeight="1" x14ac:dyDescent="0.15">
      <c r="B917" s="25">
        <v>2021</v>
      </c>
      <c r="C917" s="27">
        <v>12</v>
      </c>
      <c r="D917" s="27" t="s">
        <v>14</v>
      </c>
      <c r="E917" s="15" t="s">
        <v>5863</v>
      </c>
      <c r="F917" s="57" t="s">
        <v>3757</v>
      </c>
      <c r="G917" s="36" t="s">
        <v>112</v>
      </c>
      <c r="H917" s="58" t="s">
        <v>62</v>
      </c>
      <c r="I917" s="76">
        <v>1900000000</v>
      </c>
      <c r="J917" s="29">
        <v>400000000</v>
      </c>
      <c r="K917" s="29">
        <v>20000000</v>
      </c>
      <c r="L917" s="70">
        <v>2320000000</v>
      </c>
      <c r="M917" s="76">
        <v>1624000000</v>
      </c>
      <c r="N917" s="29">
        <v>2320000000</v>
      </c>
      <c r="O917" s="71"/>
      <c r="P917" s="75" t="s">
        <v>5864</v>
      </c>
      <c r="Q917" s="47" t="s">
        <v>5865</v>
      </c>
      <c r="R917" s="68" t="s">
        <v>5866</v>
      </c>
      <c r="S917" s="48" t="s">
        <v>24</v>
      </c>
      <c r="T917" s="42"/>
      <c r="U917" s="54"/>
    </row>
    <row r="918" spans="2:21" ht="20.25" customHeight="1" x14ac:dyDescent="0.15">
      <c r="B918" s="25">
        <v>2021</v>
      </c>
      <c r="C918" s="27">
        <v>12</v>
      </c>
      <c r="D918" s="27" t="s">
        <v>14</v>
      </c>
      <c r="E918" s="15" t="s">
        <v>3802</v>
      </c>
      <c r="F918" s="57" t="s">
        <v>3757</v>
      </c>
      <c r="G918" s="36" t="s">
        <v>112</v>
      </c>
      <c r="H918" s="58" t="s">
        <v>62</v>
      </c>
      <c r="I918" s="76">
        <v>1900000000</v>
      </c>
      <c r="J918" s="29">
        <v>400000000</v>
      </c>
      <c r="K918" s="29">
        <v>20000000</v>
      </c>
      <c r="L918" s="70">
        <v>2320000000</v>
      </c>
      <c r="M918" s="76">
        <v>1624000000</v>
      </c>
      <c r="N918" s="29">
        <v>2320000000</v>
      </c>
      <c r="O918" s="71"/>
      <c r="P918" s="75" t="s">
        <v>3799</v>
      </c>
      <c r="Q918" s="47" t="s">
        <v>3800</v>
      </c>
      <c r="R918" s="68" t="s">
        <v>3801</v>
      </c>
      <c r="S918" s="48" t="s">
        <v>24</v>
      </c>
      <c r="T918" s="42"/>
      <c r="U918" s="54"/>
    </row>
    <row r="919" spans="2:21" ht="20.25" customHeight="1" thickBot="1" x14ac:dyDescent="0.2">
      <c r="B919" s="26">
        <v>2021</v>
      </c>
      <c r="C919" s="28">
        <v>12</v>
      </c>
      <c r="D919" s="28" t="s">
        <v>14</v>
      </c>
      <c r="E919" s="16" t="s">
        <v>322</v>
      </c>
      <c r="F919" s="59" t="s">
        <v>230</v>
      </c>
      <c r="G919" s="37" t="s">
        <v>16</v>
      </c>
      <c r="H919" s="60" t="s">
        <v>64</v>
      </c>
      <c r="I919" s="78">
        <v>15000000</v>
      </c>
      <c r="J919" s="30">
        <v>0</v>
      </c>
      <c r="K919" s="30">
        <v>0</v>
      </c>
      <c r="L919" s="73">
        <v>15000000</v>
      </c>
      <c r="M919" s="78">
        <v>15000000</v>
      </c>
      <c r="N919" s="30">
        <v>0</v>
      </c>
      <c r="O919" s="74"/>
      <c r="P919" s="77" t="s">
        <v>317</v>
      </c>
      <c r="Q919" s="28" t="s">
        <v>318</v>
      </c>
      <c r="R919" s="60" t="s">
        <v>319</v>
      </c>
      <c r="S919" s="64" t="s">
        <v>24</v>
      </c>
      <c r="T919" s="43"/>
      <c r="U919" s="72" t="s">
        <v>94</v>
      </c>
    </row>
  </sheetData>
  <autoFilter ref="B2:U919"/>
  <phoneticPr fontId="2" type="noConversion"/>
  <dataValidations count="6">
    <dataValidation type="list" allowBlank="1" showInputMessage="1" showErrorMessage="1" sqref="D223:D226 D204:D205 D211 D216:D217 D220 D3:D202 D651:D919 D508:D648 D234:D490">
      <formula1>"자체조달,중앙조달"</formula1>
    </dataValidation>
    <dataValidation type="list" showInputMessage="1" showErrorMessage="1" sqref="F3:F202 F651:F919 F508:F648 F234:F490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H202 H266 H648 H680">
      <formula1>"대안,턴키,일반,PQ,수의,실적"</formula1>
    </dataValidation>
    <dataValidation type="list" allowBlank="1" showInputMessage="1" showErrorMessage="1" sqref="G3:G202 G651:G919 G508:G648 G234:G490">
      <formula1>"토건,토목,건축,전문,전기,통신,소방,기타"</formula1>
    </dataValidation>
    <dataValidation type="list" allowBlank="1" showInputMessage="1" showErrorMessage="1" sqref="S3:S205 S681:S919 S651:S679 S508:S647 S231:S490">
      <formula1>"비협정,협정"</formula1>
    </dataValidation>
    <dataValidation type="list" allowBlank="1" showInputMessage="1" showErrorMessage="1" sqref="H234:H265 H3:H201 H681:H919 H651:H679 H508:H647 H267:H490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210"/>
  <sheetViews>
    <sheetView zoomScale="85" zoomScaleNormal="85" workbookViewId="0">
      <pane ySplit="2" topLeftCell="A3" activePane="bottomLeft" state="frozen"/>
      <selection pane="bottomLeft" activeCell="G1168" sqref="G1168"/>
    </sheetView>
  </sheetViews>
  <sheetFormatPr defaultRowHeight="13.5" x14ac:dyDescent="0.15"/>
  <cols>
    <col min="1" max="1" width="1.88671875" customWidth="1"/>
    <col min="2" max="2" width="12.109375" customWidth="1"/>
    <col min="3" max="3" width="9.21875" customWidth="1"/>
    <col min="4" max="4" width="19.5546875" customWidth="1"/>
    <col min="5" max="5" width="43.21875" customWidth="1"/>
    <col min="6" max="6" width="6.6640625" customWidth="1"/>
    <col min="7" max="7" width="14.33203125" customWidth="1"/>
    <col min="8" max="8" width="13.88671875" customWidth="1"/>
    <col min="9" max="9" width="14.33203125" customWidth="1"/>
    <col min="10" max="10" width="15.44140625" customWidth="1"/>
    <col min="11" max="11" width="14.77734375" style="10" customWidth="1"/>
    <col min="12" max="12" width="22.88671875" style="11" hidden="1" customWidth="1"/>
    <col min="13" max="13" width="12.44140625" hidden="1" customWidth="1"/>
    <col min="14" max="14" width="28.77734375" customWidth="1"/>
    <col min="16" max="16" width="13.33203125" customWidth="1"/>
  </cols>
  <sheetData>
    <row r="1" spans="2:17" ht="24" customHeight="1" thickBot="1" x14ac:dyDescent="0.2">
      <c r="B1" s="8" t="s">
        <v>34</v>
      </c>
      <c r="G1" s="9" t="s">
        <v>70</v>
      </c>
      <c r="J1" s="85"/>
    </row>
    <row r="2" spans="2:17" ht="43.5" customHeight="1" x14ac:dyDescent="0.15">
      <c r="B2" s="31" t="s">
        <v>53</v>
      </c>
      <c r="C2" s="20" t="s">
        <v>54</v>
      </c>
      <c r="D2" s="32" t="s">
        <v>55</v>
      </c>
      <c r="E2" s="23" t="s">
        <v>56</v>
      </c>
      <c r="F2" s="20" t="s">
        <v>7</v>
      </c>
      <c r="G2" s="21" t="s">
        <v>71</v>
      </c>
      <c r="H2" s="21" t="s">
        <v>72</v>
      </c>
      <c r="I2" s="21" t="s">
        <v>75</v>
      </c>
      <c r="J2" s="21" t="s">
        <v>81</v>
      </c>
      <c r="K2" s="20" t="s">
        <v>82</v>
      </c>
      <c r="L2" s="22" t="s">
        <v>8</v>
      </c>
      <c r="M2" s="20" t="s">
        <v>9</v>
      </c>
      <c r="N2" s="23" t="s">
        <v>10</v>
      </c>
      <c r="O2" s="23" t="s">
        <v>11</v>
      </c>
      <c r="P2" s="23" t="s">
        <v>12</v>
      </c>
      <c r="Q2" s="24" t="s">
        <v>13</v>
      </c>
    </row>
    <row r="3" spans="2:17" ht="21.75" customHeight="1" x14ac:dyDescent="0.15">
      <c r="B3" s="25">
        <v>2021</v>
      </c>
      <c r="C3" s="27">
        <v>1</v>
      </c>
      <c r="D3" s="62" t="s">
        <v>14</v>
      </c>
      <c r="E3" s="15" t="s">
        <v>5195</v>
      </c>
      <c r="F3" s="62" t="s">
        <v>16</v>
      </c>
      <c r="G3" s="34">
        <v>27137396000</v>
      </c>
      <c r="H3" s="34">
        <v>2290272000</v>
      </c>
      <c r="I3" s="34">
        <v>47870165000</v>
      </c>
      <c r="J3" s="34">
        <f>SUM(G3:I3)</f>
        <v>77297833000</v>
      </c>
      <c r="K3" s="34">
        <f>J3</f>
        <v>77297833000</v>
      </c>
      <c r="L3" s="89"/>
      <c r="M3" s="52"/>
      <c r="N3" s="50" t="s">
        <v>5867</v>
      </c>
      <c r="O3" s="27" t="s">
        <v>1455</v>
      </c>
      <c r="P3" s="27" t="s">
        <v>5194</v>
      </c>
      <c r="Q3" s="54"/>
    </row>
    <row r="4" spans="2:17" ht="21.75" customHeight="1" x14ac:dyDescent="0.15">
      <c r="B4" s="25">
        <v>2021</v>
      </c>
      <c r="C4" s="27">
        <v>1</v>
      </c>
      <c r="D4" s="62" t="s">
        <v>14</v>
      </c>
      <c r="E4" s="15" t="s">
        <v>5193</v>
      </c>
      <c r="F4" s="62" t="s">
        <v>16</v>
      </c>
      <c r="G4" s="34">
        <v>22668514000</v>
      </c>
      <c r="H4" s="34">
        <v>1460619000</v>
      </c>
      <c r="I4" s="34">
        <v>43235940000</v>
      </c>
      <c r="J4" s="34">
        <f>SUM(G4:I4)</f>
        <v>67365073000</v>
      </c>
      <c r="K4" s="34">
        <f>J4</f>
        <v>67365073000</v>
      </c>
      <c r="L4" s="89"/>
      <c r="M4" s="52"/>
      <c r="N4" s="50" t="s">
        <v>5867</v>
      </c>
      <c r="O4" s="27" t="s">
        <v>1455</v>
      </c>
      <c r="P4" s="27" t="s">
        <v>5194</v>
      </c>
      <c r="Q4" s="54"/>
    </row>
    <row r="5" spans="2:17" ht="21.75" customHeight="1" x14ac:dyDescent="0.15">
      <c r="B5" s="25">
        <v>2021</v>
      </c>
      <c r="C5" s="27">
        <v>1</v>
      </c>
      <c r="D5" s="62" t="s">
        <v>14</v>
      </c>
      <c r="E5" s="15" t="s">
        <v>5187</v>
      </c>
      <c r="F5" s="62" t="s">
        <v>16</v>
      </c>
      <c r="G5" s="34">
        <v>16799000000</v>
      </c>
      <c r="H5" s="34">
        <v>8226077000</v>
      </c>
      <c r="I5" s="34">
        <v>23324613000</v>
      </c>
      <c r="J5" s="34">
        <f>SUM(G5:I5)</f>
        <v>48349690000</v>
      </c>
      <c r="K5" s="34">
        <f>J5</f>
        <v>48349690000</v>
      </c>
      <c r="L5" s="89"/>
      <c r="M5" s="52"/>
      <c r="N5" s="50" t="s">
        <v>5867</v>
      </c>
      <c r="O5" s="27" t="s">
        <v>5177</v>
      </c>
      <c r="P5" s="27" t="s">
        <v>5178</v>
      </c>
      <c r="Q5" s="54"/>
    </row>
    <row r="6" spans="2:17" ht="21.75" customHeight="1" x14ac:dyDescent="0.15">
      <c r="B6" s="25">
        <v>2021</v>
      </c>
      <c r="C6" s="27">
        <v>1</v>
      </c>
      <c r="D6" s="62" t="s">
        <v>15</v>
      </c>
      <c r="E6" s="15" t="s">
        <v>1621</v>
      </c>
      <c r="F6" s="62" t="s">
        <v>197</v>
      </c>
      <c r="G6" s="34">
        <v>11489772000</v>
      </c>
      <c r="H6" s="34"/>
      <c r="I6" s="34">
        <v>340398000</v>
      </c>
      <c r="J6" s="34">
        <v>11830170000</v>
      </c>
      <c r="K6" s="34">
        <v>8281119000</v>
      </c>
      <c r="L6" s="89" t="s">
        <v>140</v>
      </c>
      <c r="M6" s="52"/>
      <c r="N6" s="50" t="s">
        <v>5868</v>
      </c>
      <c r="O6" s="27" t="s">
        <v>1622</v>
      </c>
      <c r="P6" s="27" t="s">
        <v>1623</v>
      </c>
      <c r="Q6" s="54"/>
    </row>
    <row r="7" spans="2:17" ht="21.75" customHeight="1" x14ac:dyDescent="0.15">
      <c r="B7" s="25">
        <v>2021</v>
      </c>
      <c r="C7" s="27">
        <v>1</v>
      </c>
      <c r="D7" s="62" t="s">
        <v>14</v>
      </c>
      <c r="E7" s="15" t="s">
        <v>5183</v>
      </c>
      <c r="F7" s="62" t="s">
        <v>16</v>
      </c>
      <c r="G7" s="34">
        <v>10497447000</v>
      </c>
      <c r="H7" s="34">
        <v>11501002000</v>
      </c>
      <c r="I7" s="34">
        <v>12788695000</v>
      </c>
      <c r="J7" s="34">
        <f>SUM(G7:I7)</f>
        <v>34787144000</v>
      </c>
      <c r="K7" s="34">
        <f>J7</f>
        <v>34787144000</v>
      </c>
      <c r="L7" s="89"/>
      <c r="M7" s="52"/>
      <c r="N7" s="50" t="s">
        <v>5867</v>
      </c>
      <c r="O7" s="27" t="s">
        <v>5174</v>
      </c>
      <c r="P7" s="27" t="s">
        <v>5175</v>
      </c>
      <c r="Q7" s="54"/>
    </row>
    <row r="8" spans="2:17" ht="21.75" customHeight="1" x14ac:dyDescent="0.15">
      <c r="B8" s="25">
        <v>2021</v>
      </c>
      <c r="C8" s="27">
        <v>1</v>
      </c>
      <c r="D8" s="62" t="s">
        <v>14</v>
      </c>
      <c r="E8" s="15" t="s">
        <v>3971</v>
      </c>
      <c r="F8" s="62" t="s">
        <v>16</v>
      </c>
      <c r="G8" s="34">
        <v>9961000000</v>
      </c>
      <c r="H8" s="34">
        <v>0</v>
      </c>
      <c r="I8" s="34">
        <v>62072686000</v>
      </c>
      <c r="J8" s="34">
        <v>72033686000</v>
      </c>
      <c r="K8" s="34">
        <v>134106372000</v>
      </c>
      <c r="L8" s="89"/>
      <c r="M8" s="52"/>
      <c r="N8" s="50" t="s">
        <v>5869</v>
      </c>
      <c r="O8" s="27" t="s">
        <v>3972</v>
      </c>
      <c r="P8" s="27" t="s">
        <v>3973</v>
      </c>
      <c r="Q8" s="54"/>
    </row>
    <row r="9" spans="2:17" ht="21.75" customHeight="1" x14ac:dyDescent="0.15">
      <c r="B9" s="25">
        <v>2021</v>
      </c>
      <c r="C9" s="27">
        <v>1</v>
      </c>
      <c r="D9" s="62" t="s">
        <v>14</v>
      </c>
      <c r="E9" s="15" t="s">
        <v>1008</v>
      </c>
      <c r="F9" s="62" t="s">
        <v>112</v>
      </c>
      <c r="G9" s="34">
        <v>9602592500</v>
      </c>
      <c r="H9" s="34">
        <v>0</v>
      </c>
      <c r="I9" s="34">
        <v>38750000</v>
      </c>
      <c r="J9" s="34">
        <v>9641342500</v>
      </c>
      <c r="K9" s="34">
        <v>1900000000</v>
      </c>
      <c r="L9" s="89"/>
      <c r="M9" s="52"/>
      <c r="N9" s="50" t="s">
        <v>5276</v>
      </c>
      <c r="O9" s="27" t="s">
        <v>778</v>
      </c>
      <c r="P9" s="27" t="s">
        <v>779</v>
      </c>
      <c r="Q9" s="54"/>
    </row>
    <row r="10" spans="2:17" ht="21.75" customHeight="1" x14ac:dyDescent="0.15">
      <c r="B10" s="25">
        <v>2021</v>
      </c>
      <c r="C10" s="27">
        <v>1</v>
      </c>
      <c r="D10" s="62" t="s">
        <v>14</v>
      </c>
      <c r="E10" s="15" t="s">
        <v>1008</v>
      </c>
      <c r="F10" s="62" t="s">
        <v>112</v>
      </c>
      <c r="G10" s="34">
        <v>9602592500</v>
      </c>
      <c r="H10" s="34">
        <v>0</v>
      </c>
      <c r="I10" s="34">
        <v>38750000</v>
      </c>
      <c r="J10" s="34">
        <v>9641342500</v>
      </c>
      <c r="K10" s="34">
        <v>1900000000</v>
      </c>
      <c r="L10" s="89"/>
      <c r="M10" s="52"/>
      <c r="N10" s="50" t="s">
        <v>5276</v>
      </c>
      <c r="O10" s="27" t="s">
        <v>778</v>
      </c>
      <c r="P10" s="27" t="s">
        <v>779</v>
      </c>
      <c r="Q10" s="54"/>
    </row>
    <row r="11" spans="2:17" ht="21.75" customHeight="1" x14ac:dyDescent="0.15">
      <c r="B11" s="25">
        <v>2021</v>
      </c>
      <c r="C11" s="27">
        <v>1</v>
      </c>
      <c r="D11" s="62" t="s">
        <v>14</v>
      </c>
      <c r="E11" s="15" t="s">
        <v>5188</v>
      </c>
      <c r="F11" s="62" t="s">
        <v>16</v>
      </c>
      <c r="G11" s="34">
        <v>9370000000</v>
      </c>
      <c r="H11" s="34">
        <v>8059911000</v>
      </c>
      <c r="I11" s="34">
        <v>57695543000</v>
      </c>
      <c r="J11" s="34">
        <f>SUM(G11:I11)</f>
        <v>75125454000</v>
      </c>
      <c r="K11" s="34">
        <f>J11</f>
        <v>75125454000</v>
      </c>
      <c r="L11" s="89"/>
      <c r="M11" s="52"/>
      <c r="N11" s="50" t="s">
        <v>5867</v>
      </c>
      <c r="O11" s="27" t="s">
        <v>5189</v>
      </c>
      <c r="P11" s="27" t="s">
        <v>5190</v>
      </c>
      <c r="Q11" s="54"/>
    </row>
    <row r="12" spans="2:17" ht="21.75" customHeight="1" x14ac:dyDescent="0.15">
      <c r="B12" s="25">
        <v>2021</v>
      </c>
      <c r="C12" s="27">
        <v>1</v>
      </c>
      <c r="D12" s="62" t="s">
        <v>14</v>
      </c>
      <c r="E12" s="15" t="s">
        <v>2635</v>
      </c>
      <c r="F12" s="62" t="s">
        <v>17</v>
      </c>
      <c r="G12" s="34">
        <v>9143241000</v>
      </c>
      <c r="H12" s="34">
        <v>0</v>
      </c>
      <c r="I12" s="34">
        <v>0</v>
      </c>
      <c r="J12" s="34">
        <v>9143241000</v>
      </c>
      <c r="K12" s="34">
        <v>6400268700</v>
      </c>
      <c r="L12" s="89"/>
      <c r="M12" s="52"/>
      <c r="N12" s="50" t="s">
        <v>5870</v>
      </c>
      <c r="O12" s="27" t="s">
        <v>2330</v>
      </c>
      <c r="P12" s="27" t="s">
        <v>2331</v>
      </c>
      <c r="Q12" s="54"/>
    </row>
    <row r="13" spans="2:17" ht="21.75" customHeight="1" x14ac:dyDescent="0.15">
      <c r="B13" s="25">
        <v>2021</v>
      </c>
      <c r="C13" s="27">
        <v>1</v>
      </c>
      <c r="D13" s="62" t="s">
        <v>15</v>
      </c>
      <c r="E13" s="15" t="s">
        <v>1625</v>
      </c>
      <c r="F13" s="62" t="s">
        <v>197</v>
      </c>
      <c r="G13" s="34">
        <v>9058751000</v>
      </c>
      <c r="H13" s="34"/>
      <c r="I13" s="34">
        <v>507538000</v>
      </c>
      <c r="J13" s="34">
        <v>9566289000</v>
      </c>
      <c r="K13" s="34">
        <v>6696402000</v>
      </c>
      <c r="L13" s="89" t="s">
        <v>140</v>
      </c>
      <c r="M13" s="52"/>
      <c r="N13" s="50" t="s">
        <v>5868</v>
      </c>
      <c r="O13" s="27" t="s">
        <v>1432</v>
      </c>
      <c r="P13" s="27" t="s">
        <v>1433</v>
      </c>
      <c r="Q13" s="54"/>
    </row>
    <row r="14" spans="2:17" ht="21.75" customHeight="1" x14ac:dyDescent="0.15">
      <c r="B14" s="25">
        <v>2021</v>
      </c>
      <c r="C14" s="27">
        <v>1</v>
      </c>
      <c r="D14" s="62" t="s">
        <v>14</v>
      </c>
      <c r="E14" s="15" t="s">
        <v>3305</v>
      </c>
      <c r="F14" s="62" t="s">
        <v>16</v>
      </c>
      <c r="G14" s="34">
        <v>8000000000</v>
      </c>
      <c r="H14" s="34">
        <v>23390211000</v>
      </c>
      <c r="I14" s="34">
        <v>64280718000</v>
      </c>
      <c r="J14" s="34">
        <v>95670929000</v>
      </c>
      <c r="K14" s="34">
        <v>95670929000</v>
      </c>
      <c r="L14" s="89" t="s">
        <v>140</v>
      </c>
      <c r="M14" s="52">
        <v>0</v>
      </c>
      <c r="N14" s="50" t="s">
        <v>5871</v>
      </c>
      <c r="O14" s="27" t="s">
        <v>3306</v>
      </c>
      <c r="P14" s="27" t="s">
        <v>3307</v>
      </c>
      <c r="Q14" s="54"/>
    </row>
    <row r="15" spans="2:17" ht="21.75" customHeight="1" x14ac:dyDescent="0.15">
      <c r="B15" s="25">
        <v>2021</v>
      </c>
      <c r="C15" s="27">
        <v>1</v>
      </c>
      <c r="D15" s="62" t="s">
        <v>14</v>
      </c>
      <c r="E15" s="15" t="s">
        <v>3116</v>
      </c>
      <c r="F15" s="62" t="s">
        <v>17</v>
      </c>
      <c r="G15" s="34">
        <v>7859148000</v>
      </c>
      <c r="H15" s="34">
        <v>0</v>
      </c>
      <c r="I15" s="34">
        <v>1726538000</v>
      </c>
      <c r="J15" s="34">
        <v>9585686000</v>
      </c>
      <c r="K15" s="34">
        <v>6230695900</v>
      </c>
      <c r="L15" s="89"/>
      <c r="M15" s="52"/>
      <c r="N15" s="50" t="s">
        <v>5872</v>
      </c>
      <c r="O15" s="27" t="s">
        <v>3113</v>
      </c>
      <c r="P15" s="27" t="s">
        <v>3114</v>
      </c>
      <c r="Q15" s="54"/>
    </row>
    <row r="16" spans="2:17" ht="21.75" customHeight="1" x14ac:dyDescent="0.15">
      <c r="B16" s="25">
        <v>2021</v>
      </c>
      <c r="C16" s="27">
        <v>1</v>
      </c>
      <c r="D16" s="62" t="s">
        <v>14</v>
      </c>
      <c r="E16" s="15" t="s">
        <v>3115</v>
      </c>
      <c r="F16" s="62" t="s">
        <v>17</v>
      </c>
      <c r="G16" s="34">
        <v>7566592000</v>
      </c>
      <c r="H16" s="34">
        <v>0</v>
      </c>
      <c r="I16" s="34">
        <v>3500241000</v>
      </c>
      <c r="J16" s="34">
        <v>11066833000</v>
      </c>
      <c r="K16" s="34">
        <v>7746783099.999999</v>
      </c>
      <c r="L16" s="89"/>
      <c r="M16" s="52"/>
      <c r="N16" s="50" t="s">
        <v>5872</v>
      </c>
      <c r="O16" s="27" t="s">
        <v>3113</v>
      </c>
      <c r="P16" s="27" t="s">
        <v>3114</v>
      </c>
      <c r="Q16" s="54"/>
    </row>
    <row r="17" spans="2:17" ht="21.75" customHeight="1" x14ac:dyDescent="0.15">
      <c r="B17" s="25">
        <v>2021</v>
      </c>
      <c r="C17" s="27">
        <v>1</v>
      </c>
      <c r="D17" s="62" t="s">
        <v>14</v>
      </c>
      <c r="E17" s="15" t="s">
        <v>5191</v>
      </c>
      <c r="F17" s="62" t="s">
        <v>16</v>
      </c>
      <c r="G17" s="34">
        <v>7552817000</v>
      </c>
      <c r="H17" s="34">
        <v>0</v>
      </c>
      <c r="I17" s="34">
        <v>41680141000</v>
      </c>
      <c r="J17" s="34">
        <f>SUM(G17:I17)</f>
        <v>49232958000</v>
      </c>
      <c r="K17" s="34">
        <f>J17</f>
        <v>49232958000</v>
      </c>
      <c r="L17" s="89"/>
      <c r="M17" s="52"/>
      <c r="N17" s="50" t="s">
        <v>5867</v>
      </c>
      <c r="O17" s="27" t="s">
        <v>5189</v>
      </c>
      <c r="P17" s="27" t="s">
        <v>5190</v>
      </c>
      <c r="Q17" s="54"/>
    </row>
    <row r="18" spans="2:17" ht="21.75" customHeight="1" x14ac:dyDescent="0.15">
      <c r="B18" s="25">
        <v>2021</v>
      </c>
      <c r="C18" s="27">
        <v>1</v>
      </c>
      <c r="D18" s="62" t="s">
        <v>14</v>
      </c>
      <c r="E18" s="15" t="s">
        <v>2629</v>
      </c>
      <c r="F18" s="62" t="s">
        <v>17</v>
      </c>
      <c r="G18" s="34">
        <v>7301629000</v>
      </c>
      <c r="H18" s="34">
        <v>0</v>
      </c>
      <c r="I18" s="34">
        <v>0</v>
      </c>
      <c r="J18" s="34">
        <v>7301629000</v>
      </c>
      <c r="K18" s="34">
        <v>5111140300</v>
      </c>
      <c r="L18" s="89"/>
      <c r="M18" s="52"/>
      <c r="N18" s="50" t="s">
        <v>5870</v>
      </c>
      <c r="O18" s="27" t="s">
        <v>2330</v>
      </c>
      <c r="P18" s="27" t="s">
        <v>2331</v>
      </c>
      <c r="Q18" s="54"/>
    </row>
    <row r="19" spans="2:17" ht="21.75" customHeight="1" x14ac:dyDescent="0.15">
      <c r="B19" s="25">
        <v>2021</v>
      </c>
      <c r="C19" s="27">
        <v>1</v>
      </c>
      <c r="D19" s="62" t="s">
        <v>15</v>
      </c>
      <c r="E19" s="15" t="s">
        <v>2438</v>
      </c>
      <c r="F19" s="62" t="s">
        <v>16</v>
      </c>
      <c r="G19" s="34">
        <v>7000000000</v>
      </c>
      <c r="H19" s="34">
        <f>29434000000-G19-I19</f>
        <v>14067000000</v>
      </c>
      <c r="I19" s="34">
        <v>8367000000</v>
      </c>
      <c r="J19" s="34">
        <f>SUM(G19:I19)</f>
        <v>29434000000</v>
      </c>
      <c r="K19" s="34">
        <v>29434000000</v>
      </c>
      <c r="L19" s="89" t="s">
        <v>537</v>
      </c>
      <c r="M19" s="52"/>
      <c r="N19" s="50" t="s">
        <v>5873</v>
      </c>
      <c r="O19" s="27" t="s">
        <v>2440</v>
      </c>
      <c r="P19" s="27" t="s">
        <v>2441</v>
      </c>
      <c r="Q19" s="54"/>
    </row>
    <row r="20" spans="2:17" ht="21.75" customHeight="1" x14ac:dyDescent="0.15">
      <c r="B20" s="25">
        <v>2021</v>
      </c>
      <c r="C20" s="27">
        <v>1</v>
      </c>
      <c r="D20" s="62" t="s">
        <v>2543</v>
      </c>
      <c r="E20" s="15" t="s">
        <v>4442</v>
      </c>
      <c r="F20" s="62" t="s">
        <v>2501</v>
      </c>
      <c r="G20" s="34">
        <v>7000000000</v>
      </c>
      <c r="H20" s="34">
        <v>6130573000</v>
      </c>
      <c r="I20" s="34">
        <v>4294981000</v>
      </c>
      <c r="J20" s="34">
        <v>17425554000</v>
      </c>
      <c r="K20" s="34">
        <v>17425554000</v>
      </c>
      <c r="L20" s="89" t="s">
        <v>140</v>
      </c>
      <c r="M20" s="52"/>
      <c r="N20" s="50" t="s">
        <v>5874</v>
      </c>
      <c r="O20" s="27" t="s">
        <v>4326</v>
      </c>
      <c r="P20" s="27" t="s">
        <v>4327</v>
      </c>
      <c r="Q20" s="54"/>
    </row>
    <row r="21" spans="2:17" ht="21.75" customHeight="1" x14ac:dyDescent="0.15">
      <c r="B21" s="25">
        <v>2021</v>
      </c>
      <c r="C21" s="27">
        <v>1</v>
      </c>
      <c r="D21" s="62" t="s">
        <v>15</v>
      </c>
      <c r="E21" s="15" t="s">
        <v>1618</v>
      </c>
      <c r="F21" s="62" t="s">
        <v>16</v>
      </c>
      <c r="G21" s="34">
        <v>6879400000</v>
      </c>
      <c r="H21" s="34"/>
      <c r="I21" s="34">
        <v>9042000000</v>
      </c>
      <c r="J21" s="34">
        <v>15921400000</v>
      </c>
      <c r="K21" s="34">
        <v>11144980000</v>
      </c>
      <c r="L21" s="89" t="s">
        <v>140</v>
      </c>
      <c r="M21" s="52"/>
      <c r="N21" s="50" t="s">
        <v>5868</v>
      </c>
      <c r="O21" s="27" t="s">
        <v>1619</v>
      </c>
      <c r="P21" s="27" t="s">
        <v>1620</v>
      </c>
      <c r="Q21" s="54"/>
    </row>
    <row r="22" spans="2:17" ht="21.75" customHeight="1" x14ac:dyDescent="0.15">
      <c r="B22" s="25">
        <v>2021</v>
      </c>
      <c r="C22" s="27">
        <v>1</v>
      </c>
      <c r="D22" s="62" t="s">
        <v>14</v>
      </c>
      <c r="E22" s="15" t="s">
        <v>3118</v>
      </c>
      <c r="F22" s="62" t="s">
        <v>17</v>
      </c>
      <c r="G22" s="34">
        <v>6477778000</v>
      </c>
      <c r="H22" s="34">
        <v>0</v>
      </c>
      <c r="I22" s="34">
        <v>1766300000</v>
      </c>
      <c r="J22" s="34">
        <v>8244078000</v>
      </c>
      <c r="K22" s="34">
        <v>5770854600</v>
      </c>
      <c r="L22" s="89"/>
      <c r="M22" s="52"/>
      <c r="N22" s="50" t="s">
        <v>5872</v>
      </c>
      <c r="O22" s="27" t="s">
        <v>3113</v>
      </c>
      <c r="P22" s="27" t="s">
        <v>3114</v>
      </c>
      <c r="Q22" s="54"/>
    </row>
    <row r="23" spans="2:17" ht="21.75" customHeight="1" x14ac:dyDescent="0.15">
      <c r="B23" s="25">
        <v>2021</v>
      </c>
      <c r="C23" s="27">
        <v>1</v>
      </c>
      <c r="D23" s="62" t="s">
        <v>14</v>
      </c>
      <c r="E23" s="15" t="s">
        <v>3117</v>
      </c>
      <c r="F23" s="62" t="s">
        <v>17</v>
      </c>
      <c r="G23" s="34">
        <v>6375964000</v>
      </c>
      <c r="H23" s="34">
        <v>0</v>
      </c>
      <c r="I23" s="34">
        <v>1704583000</v>
      </c>
      <c r="J23" s="34">
        <v>8080547000</v>
      </c>
      <c r="K23" s="34">
        <v>5656382900</v>
      </c>
      <c r="L23" s="89"/>
      <c r="M23" s="52"/>
      <c r="N23" s="50" t="s">
        <v>5872</v>
      </c>
      <c r="O23" s="27" t="s">
        <v>3113</v>
      </c>
      <c r="P23" s="27" t="s">
        <v>3114</v>
      </c>
      <c r="Q23" s="54"/>
    </row>
    <row r="24" spans="2:17" ht="21.75" customHeight="1" x14ac:dyDescent="0.15">
      <c r="B24" s="25">
        <v>2021</v>
      </c>
      <c r="C24" s="27">
        <v>1</v>
      </c>
      <c r="D24" s="62" t="s">
        <v>14</v>
      </c>
      <c r="E24" s="15" t="s">
        <v>2626</v>
      </c>
      <c r="F24" s="62" t="s">
        <v>16</v>
      </c>
      <c r="G24" s="34">
        <v>6273970000</v>
      </c>
      <c r="H24" s="34">
        <v>0</v>
      </c>
      <c r="I24" s="34">
        <v>2232560000</v>
      </c>
      <c r="J24" s="34">
        <v>8506530000</v>
      </c>
      <c r="K24" s="34">
        <v>5954571000</v>
      </c>
      <c r="L24" s="89"/>
      <c r="M24" s="52"/>
      <c r="N24" s="50" t="s">
        <v>5870</v>
      </c>
      <c r="O24" s="27" t="s">
        <v>2621</v>
      </c>
      <c r="P24" s="27" t="s">
        <v>2622</v>
      </c>
      <c r="Q24" s="54"/>
    </row>
    <row r="25" spans="2:17" ht="21.75" customHeight="1" x14ac:dyDescent="0.15">
      <c r="B25" s="25">
        <v>2021</v>
      </c>
      <c r="C25" s="27">
        <v>1</v>
      </c>
      <c r="D25" s="62" t="s">
        <v>14</v>
      </c>
      <c r="E25" s="15" t="s">
        <v>5179</v>
      </c>
      <c r="F25" s="62" t="s">
        <v>16</v>
      </c>
      <c r="G25" s="34">
        <v>5750532000</v>
      </c>
      <c r="H25" s="34" t="s">
        <v>5130</v>
      </c>
      <c r="I25" s="34">
        <v>46520390000</v>
      </c>
      <c r="J25" s="34">
        <f>SUM(G25:I25)</f>
        <v>52270922000</v>
      </c>
      <c r="K25" s="34">
        <f>J25</f>
        <v>52270922000</v>
      </c>
      <c r="L25" s="89" t="s">
        <v>5034</v>
      </c>
      <c r="M25" s="52"/>
      <c r="N25" s="50" t="s">
        <v>5867</v>
      </c>
      <c r="O25" s="27" t="s">
        <v>5180</v>
      </c>
      <c r="P25" s="27" t="s">
        <v>5181</v>
      </c>
      <c r="Q25" s="54"/>
    </row>
    <row r="26" spans="2:17" ht="21.75" customHeight="1" x14ac:dyDescent="0.15">
      <c r="B26" s="25">
        <v>2021</v>
      </c>
      <c r="C26" s="27">
        <v>1</v>
      </c>
      <c r="D26" s="62" t="s">
        <v>14</v>
      </c>
      <c r="E26" s="15" t="s">
        <v>948</v>
      </c>
      <c r="F26" s="62" t="s">
        <v>17</v>
      </c>
      <c r="G26" s="34">
        <v>5194569260</v>
      </c>
      <c r="H26" s="34">
        <v>20000000</v>
      </c>
      <c r="I26" s="34">
        <v>3045499000</v>
      </c>
      <c r="J26" s="34">
        <v>8240068260</v>
      </c>
      <c r="K26" s="34">
        <v>25000000</v>
      </c>
      <c r="L26" s="89" t="s">
        <v>5034</v>
      </c>
      <c r="M26" s="52"/>
      <c r="N26" s="50" t="s">
        <v>5875</v>
      </c>
      <c r="O26" s="27" t="s">
        <v>5035</v>
      </c>
      <c r="P26" s="27" t="s">
        <v>5036</v>
      </c>
      <c r="Q26" s="54"/>
    </row>
    <row r="27" spans="2:17" ht="21.75" customHeight="1" x14ac:dyDescent="0.15">
      <c r="B27" s="25">
        <v>2021</v>
      </c>
      <c r="C27" s="27">
        <v>1</v>
      </c>
      <c r="D27" s="62" t="s">
        <v>14</v>
      </c>
      <c r="E27" s="15" t="s">
        <v>415</v>
      </c>
      <c r="F27" s="62" t="s">
        <v>17</v>
      </c>
      <c r="G27" s="34">
        <v>5000000000</v>
      </c>
      <c r="H27" s="34"/>
      <c r="I27" s="34">
        <v>3450000000</v>
      </c>
      <c r="J27" s="34">
        <v>8450000000</v>
      </c>
      <c r="K27" s="34">
        <v>8450000000</v>
      </c>
      <c r="L27" s="89" t="s">
        <v>140</v>
      </c>
      <c r="M27" s="52"/>
      <c r="N27" s="50" t="s">
        <v>5876</v>
      </c>
      <c r="O27" s="27" t="s">
        <v>277</v>
      </c>
      <c r="P27" s="27" t="s">
        <v>281</v>
      </c>
      <c r="Q27" s="54"/>
    </row>
    <row r="28" spans="2:17" ht="21.75" customHeight="1" x14ac:dyDescent="0.15">
      <c r="B28" s="25">
        <v>2021</v>
      </c>
      <c r="C28" s="27">
        <v>1</v>
      </c>
      <c r="D28" s="62" t="s">
        <v>15</v>
      </c>
      <c r="E28" s="15" t="s">
        <v>1626</v>
      </c>
      <c r="F28" s="62" t="s">
        <v>17</v>
      </c>
      <c r="G28" s="34">
        <v>4930678500</v>
      </c>
      <c r="H28" s="34"/>
      <c r="I28" s="34">
        <v>1829965000</v>
      </c>
      <c r="J28" s="34">
        <v>6760643500</v>
      </c>
      <c r="K28" s="34">
        <v>3380321000</v>
      </c>
      <c r="L28" s="89"/>
      <c r="M28" s="52"/>
      <c r="N28" s="50" t="s">
        <v>5868</v>
      </c>
      <c r="O28" s="27" t="s">
        <v>1432</v>
      </c>
      <c r="P28" s="27" t="s">
        <v>1433</v>
      </c>
      <c r="Q28" s="54"/>
    </row>
    <row r="29" spans="2:17" ht="21.75" customHeight="1" x14ac:dyDescent="0.15">
      <c r="B29" s="25">
        <v>2021</v>
      </c>
      <c r="C29" s="27">
        <v>1</v>
      </c>
      <c r="D29" s="62" t="s">
        <v>15</v>
      </c>
      <c r="E29" s="15" t="s">
        <v>1093</v>
      </c>
      <c r="F29" s="62" t="s">
        <v>16</v>
      </c>
      <c r="G29" s="34">
        <v>4801677000</v>
      </c>
      <c r="H29" s="34"/>
      <c r="I29" s="34">
        <v>713000000</v>
      </c>
      <c r="J29" s="34">
        <v>5514677000</v>
      </c>
      <c r="K29" s="34">
        <v>5514677000</v>
      </c>
      <c r="L29" s="89"/>
      <c r="M29" s="52"/>
      <c r="N29" s="50" t="s">
        <v>5273</v>
      </c>
      <c r="O29" s="27" t="s">
        <v>1094</v>
      </c>
      <c r="P29" s="27" t="s">
        <v>1095</v>
      </c>
      <c r="Q29" s="54"/>
    </row>
    <row r="30" spans="2:17" ht="21.75" customHeight="1" x14ac:dyDescent="0.15">
      <c r="B30" s="25">
        <v>2021</v>
      </c>
      <c r="C30" s="27">
        <v>1</v>
      </c>
      <c r="D30" s="62" t="s">
        <v>14</v>
      </c>
      <c r="E30" s="15" t="s">
        <v>5176</v>
      </c>
      <c r="F30" s="62" t="s">
        <v>16</v>
      </c>
      <c r="G30" s="34">
        <v>4677523000</v>
      </c>
      <c r="H30" s="34">
        <v>0</v>
      </c>
      <c r="I30" s="34">
        <v>57748477000</v>
      </c>
      <c r="J30" s="34">
        <f>SUM(G30:I30)</f>
        <v>62426000000</v>
      </c>
      <c r="K30" s="34">
        <f>J30</f>
        <v>62426000000</v>
      </c>
      <c r="L30" s="89" t="s">
        <v>5034</v>
      </c>
      <c r="M30" s="52"/>
      <c r="N30" s="50" t="s">
        <v>5867</v>
      </c>
      <c r="O30" s="27" t="s">
        <v>5177</v>
      </c>
      <c r="P30" s="27" t="s">
        <v>5178</v>
      </c>
      <c r="Q30" s="54"/>
    </row>
    <row r="31" spans="2:17" ht="21.75" customHeight="1" x14ac:dyDescent="0.15">
      <c r="B31" s="25">
        <v>2021</v>
      </c>
      <c r="C31" s="27">
        <v>1</v>
      </c>
      <c r="D31" s="62" t="s">
        <v>14</v>
      </c>
      <c r="E31" s="15" t="s">
        <v>4000</v>
      </c>
      <c r="F31" s="62" t="s">
        <v>16</v>
      </c>
      <c r="G31" s="34">
        <v>4459702000</v>
      </c>
      <c r="H31" s="34">
        <v>813628000</v>
      </c>
      <c r="I31" s="34">
        <v>17275537000</v>
      </c>
      <c r="J31" s="34">
        <v>22548867000</v>
      </c>
      <c r="K31" s="34">
        <v>22548867000</v>
      </c>
      <c r="L31" s="89" t="s">
        <v>140</v>
      </c>
      <c r="M31" s="52"/>
      <c r="N31" s="50" t="s">
        <v>5877</v>
      </c>
      <c r="O31" s="27" t="s">
        <v>4001</v>
      </c>
      <c r="P31" s="27" t="s">
        <v>4002</v>
      </c>
      <c r="Q31" s="54"/>
    </row>
    <row r="32" spans="2:17" ht="21.75" customHeight="1" x14ac:dyDescent="0.15">
      <c r="B32" s="25">
        <v>2021</v>
      </c>
      <c r="C32" s="27">
        <v>1</v>
      </c>
      <c r="D32" s="62" t="s">
        <v>15</v>
      </c>
      <c r="E32" s="15" t="s">
        <v>1624</v>
      </c>
      <c r="F32" s="62" t="s">
        <v>197</v>
      </c>
      <c r="G32" s="34">
        <v>4098282000</v>
      </c>
      <c r="H32" s="34"/>
      <c r="I32" s="34">
        <v>2985311000</v>
      </c>
      <c r="J32" s="34">
        <v>7083593000</v>
      </c>
      <c r="K32" s="34">
        <v>4958515000</v>
      </c>
      <c r="L32" s="89" t="s">
        <v>140</v>
      </c>
      <c r="M32" s="52"/>
      <c r="N32" s="50" t="s">
        <v>5868</v>
      </c>
      <c r="O32" s="27" t="s">
        <v>1622</v>
      </c>
      <c r="P32" s="27" t="s">
        <v>1623</v>
      </c>
      <c r="Q32" s="54"/>
    </row>
    <row r="33" spans="2:17" ht="21.75" customHeight="1" x14ac:dyDescent="0.15">
      <c r="B33" s="25">
        <v>2021</v>
      </c>
      <c r="C33" s="27">
        <v>1</v>
      </c>
      <c r="D33" s="62" t="s">
        <v>14</v>
      </c>
      <c r="E33" s="15" t="s">
        <v>3111</v>
      </c>
      <c r="F33" s="62" t="s">
        <v>17</v>
      </c>
      <c r="G33" s="34">
        <v>4041693000</v>
      </c>
      <c r="H33" s="34">
        <v>0</v>
      </c>
      <c r="I33" s="34">
        <v>2157522000</v>
      </c>
      <c r="J33" s="34">
        <v>6199215000</v>
      </c>
      <c r="K33" s="34">
        <v>3099607500</v>
      </c>
      <c r="L33" s="89" t="s">
        <v>140</v>
      </c>
      <c r="M33" s="52"/>
      <c r="N33" s="50" t="s">
        <v>5872</v>
      </c>
      <c r="O33" s="27" t="s">
        <v>3113</v>
      </c>
      <c r="P33" s="27" t="s">
        <v>3114</v>
      </c>
      <c r="Q33" s="54"/>
    </row>
    <row r="34" spans="2:17" ht="21.75" customHeight="1" x14ac:dyDescent="0.15">
      <c r="B34" s="25">
        <v>2021</v>
      </c>
      <c r="C34" s="27">
        <v>1</v>
      </c>
      <c r="D34" s="62" t="s">
        <v>1646</v>
      </c>
      <c r="E34" s="15" t="s">
        <v>1678</v>
      </c>
      <c r="F34" s="62" t="s">
        <v>16</v>
      </c>
      <c r="G34" s="34">
        <v>4000000000</v>
      </c>
      <c r="H34" s="34">
        <v>8581543000</v>
      </c>
      <c r="I34" s="34">
        <v>1951853000</v>
      </c>
      <c r="J34" s="34">
        <v>14533396000</v>
      </c>
      <c r="K34" s="34">
        <v>14533396000</v>
      </c>
      <c r="L34" s="89" t="s">
        <v>140</v>
      </c>
      <c r="M34" s="52"/>
      <c r="N34" s="50" t="s">
        <v>5878</v>
      </c>
      <c r="O34" s="27" t="s">
        <v>1679</v>
      </c>
      <c r="P34" s="27" t="s">
        <v>1680</v>
      </c>
      <c r="Q34" s="54"/>
    </row>
    <row r="35" spans="2:17" ht="21.75" customHeight="1" x14ac:dyDescent="0.15">
      <c r="B35" s="25">
        <v>2021</v>
      </c>
      <c r="C35" s="27">
        <v>1</v>
      </c>
      <c r="D35" s="62" t="s">
        <v>15</v>
      </c>
      <c r="E35" s="15" t="s">
        <v>3692</v>
      </c>
      <c r="F35" s="62" t="s">
        <v>16</v>
      </c>
      <c r="G35" s="34">
        <v>4000000000</v>
      </c>
      <c r="H35" s="34">
        <v>9401991000</v>
      </c>
      <c r="I35" s="34">
        <v>313346000</v>
      </c>
      <c r="J35" s="34">
        <v>13715337000</v>
      </c>
      <c r="K35" s="34">
        <v>10972269600</v>
      </c>
      <c r="L35" s="89" t="s">
        <v>140</v>
      </c>
      <c r="M35" s="52"/>
      <c r="N35" s="50" t="s">
        <v>5879</v>
      </c>
      <c r="O35" s="27" t="s">
        <v>3693</v>
      </c>
      <c r="P35" s="27" t="s">
        <v>3694</v>
      </c>
      <c r="Q35" s="54"/>
    </row>
    <row r="36" spans="2:17" ht="21.75" customHeight="1" x14ac:dyDescent="0.15">
      <c r="B36" s="25">
        <v>2021</v>
      </c>
      <c r="C36" s="27">
        <v>1</v>
      </c>
      <c r="D36" s="62" t="s">
        <v>14</v>
      </c>
      <c r="E36" s="15" t="s">
        <v>2454</v>
      </c>
      <c r="F36" s="62" t="s">
        <v>17</v>
      </c>
      <c r="G36" s="34">
        <v>3930712670</v>
      </c>
      <c r="H36" s="34">
        <v>0</v>
      </c>
      <c r="I36" s="34">
        <v>4173290000</v>
      </c>
      <c r="J36" s="34">
        <f>SUM(G36:I36)</f>
        <v>8104002670</v>
      </c>
      <c r="K36" s="34">
        <v>8104002670</v>
      </c>
      <c r="L36" s="89" t="s">
        <v>537</v>
      </c>
      <c r="M36" s="52"/>
      <c r="N36" s="50" t="s">
        <v>5873</v>
      </c>
      <c r="O36" s="27" t="s">
        <v>2452</v>
      </c>
      <c r="P36" s="27" t="s">
        <v>2453</v>
      </c>
      <c r="Q36" s="54"/>
    </row>
    <row r="37" spans="2:17" ht="21.75" customHeight="1" x14ac:dyDescent="0.15">
      <c r="B37" s="25">
        <v>2021</v>
      </c>
      <c r="C37" s="27">
        <v>1</v>
      </c>
      <c r="D37" s="62" t="s">
        <v>15</v>
      </c>
      <c r="E37" s="15" t="s">
        <v>510</v>
      </c>
      <c r="F37" s="62" t="s">
        <v>16</v>
      </c>
      <c r="G37" s="34">
        <v>3663560000</v>
      </c>
      <c r="H37" s="34">
        <v>0</v>
      </c>
      <c r="I37" s="34">
        <v>4700440000</v>
      </c>
      <c r="J37" s="34">
        <v>8364000000</v>
      </c>
      <c r="K37" s="34">
        <v>0</v>
      </c>
      <c r="L37" s="89" t="s">
        <v>140</v>
      </c>
      <c r="M37" s="52"/>
      <c r="N37" s="50" t="s">
        <v>5880</v>
      </c>
      <c r="O37" s="27" t="s">
        <v>511</v>
      </c>
      <c r="P37" s="27" t="s">
        <v>512</v>
      </c>
      <c r="Q37" s="54"/>
    </row>
    <row r="38" spans="2:17" ht="21.75" customHeight="1" x14ac:dyDescent="0.15">
      <c r="B38" s="25">
        <v>2021</v>
      </c>
      <c r="C38" s="27">
        <v>1</v>
      </c>
      <c r="D38" s="62" t="s">
        <v>14</v>
      </c>
      <c r="E38" s="15" t="s">
        <v>3244</v>
      </c>
      <c r="F38" s="62" t="s">
        <v>16</v>
      </c>
      <c r="G38" s="34">
        <v>3500000000</v>
      </c>
      <c r="H38" s="34">
        <v>4316509000</v>
      </c>
      <c r="I38" s="34">
        <v>914000000</v>
      </c>
      <c r="J38" s="34">
        <v>8730509000</v>
      </c>
      <c r="K38" s="34">
        <v>8730509000</v>
      </c>
      <c r="L38" s="89" t="s">
        <v>140</v>
      </c>
      <c r="M38" s="52">
        <v>0</v>
      </c>
      <c r="N38" s="50" t="s">
        <v>5881</v>
      </c>
      <c r="O38" s="27" t="s">
        <v>3245</v>
      </c>
      <c r="P38" s="27" t="s">
        <v>3246</v>
      </c>
      <c r="Q38" s="54"/>
    </row>
    <row r="39" spans="2:17" ht="21.75" customHeight="1" x14ac:dyDescent="0.15">
      <c r="B39" s="25">
        <v>2021</v>
      </c>
      <c r="C39" s="27">
        <v>1</v>
      </c>
      <c r="D39" s="62" t="s">
        <v>15</v>
      </c>
      <c r="E39" s="15" t="s">
        <v>1627</v>
      </c>
      <c r="F39" s="62" t="s">
        <v>84</v>
      </c>
      <c r="G39" s="34">
        <v>3488318000</v>
      </c>
      <c r="H39" s="34"/>
      <c r="I39" s="34">
        <v>2579329300</v>
      </c>
      <c r="J39" s="34">
        <v>6067647300</v>
      </c>
      <c r="K39" s="34">
        <v>4247353000</v>
      </c>
      <c r="L39" s="89"/>
      <c r="M39" s="52"/>
      <c r="N39" s="50" t="s">
        <v>5868</v>
      </c>
      <c r="O39" s="27" t="s">
        <v>1628</v>
      </c>
      <c r="P39" s="27" t="s">
        <v>1629</v>
      </c>
      <c r="Q39" s="54"/>
    </row>
    <row r="40" spans="2:17" ht="21.75" customHeight="1" x14ac:dyDescent="0.15">
      <c r="B40" s="25">
        <v>2021</v>
      </c>
      <c r="C40" s="27">
        <v>1</v>
      </c>
      <c r="D40" s="62" t="s">
        <v>14</v>
      </c>
      <c r="E40" s="15" t="s">
        <v>495</v>
      </c>
      <c r="F40" s="62" t="s">
        <v>16</v>
      </c>
      <c r="G40" s="34">
        <v>3368470000</v>
      </c>
      <c r="H40" s="34">
        <v>0</v>
      </c>
      <c r="I40" s="34">
        <v>14436382000</v>
      </c>
      <c r="J40" s="34">
        <v>17804852000</v>
      </c>
      <c r="K40" s="34">
        <v>17804852000</v>
      </c>
      <c r="L40" s="89" t="s">
        <v>140</v>
      </c>
      <c r="M40" s="52"/>
      <c r="N40" s="50" t="s">
        <v>5882</v>
      </c>
      <c r="O40" s="27" t="s">
        <v>496</v>
      </c>
      <c r="P40" s="27" t="s">
        <v>497</v>
      </c>
      <c r="Q40" s="54"/>
    </row>
    <row r="41" spans="2:17" ht="21.75" customHeight="1" x14ac:dyDescent="0.15">
      <c r="B41" s="25">
        <v>2021</v>
      </c>
      <c r="C41" s="27">
        <v>1</v>
      </c>
      <c r="D41" s="62" t="s">
        <v>15</v>
      </c>
      <c r="E41" s="15" t="s">
        <v>4920</v>
      </c>
      <c r="F41" s="62" t="s">
        <v>16</v>
      </c>
      <c r="G41" s="34">
        <v>3200000000</v>
      </c>
      <c r="H41" s="34">
        <v>7487622000</v>
      </c>
      <c r="I41" s="34">
        <v>2477778000</v>
      </c>
      <c r="J41" s="34">
        <v>13165400000</v>
      </c>
      <c r="K41" s="34">
        <v>23434267000</v>
      </c>
      <c r="L41" s="89" t="s">
        <v>140</v>
      </c>
      <c r="M41" s="52"/>
      <c r="N41" s="50" t="s">
        <v>5883</v>
      </c>
      <c r="O41" s="27" t="s">
        <v>4918</v>
      </c>
      <c r="P41" s="27" t="s">
        <v>4919</v>
      </c>
      <c r="Q41" s="54"/>
    </row>
    <row r="42" spans="2:17" ht="21.75" customHeight="1" x14ac:dyDescent="0.15">
      <c r="B42" s="25">
        <v>2021</v>
      </c>
      <c r="C42" s="27">
        <v>1</v>
      </c>
      <c r="D42" s="62" t="s">
        <v>14</v>
      </c>
      <c r="E42" s="15" t="s">
        <v>5172</v>
      </c>
      <c r="F42" s="62" t="s">
        <v>16</v>
      </c>
      <c r="G42" s="34">
        <v>3090000000</v>
      </c>
      <c r="H42" s="34">
        <v>3680664000</v>
      </c>
      <c r="I42" s="34">
        <f>20358658000+3180722000</f>
        <v>23539380000</v>
      </c>
      <c r="J42" s="34">
        <f>SUM(G42:I42)</f>
        <v>30310044000</v>
      </c>
      <c r="K42" s="34">
        <f>J42</f>
        <v>30310044000</v>
      </c>
      <c r="L42" s="89" t="s">
        <v>5034</v>
      </c>
      <c r="M42" s="52"/>
      <c r="N42" s="50" t="s">
        <v>5867</v>
      </c>
      <c r="O42" s="27" t="s">
        <v>5174</v>
      </c>
      <c r="P42" s="27" t="s">
        <v>5175</v>
      </c>
      <c r="Q42" s="54"/>
    </row>
    <row r="43" spans="2:17" ht="21.75" customHeight="1" x14ac:dyDescent="0.15">
      <c r="B43" s="25">
        <v>2021</v>
      </c>
      <c r="C43" s="27">
        <v>1</v>
      </c>
      <c r="D43" s="62" t="s">
        <v>15</v>
      </c>
      <c r="E43" s="15" t="s">
        <v>409</v>
      </c>
      <c r="F43" s="62" t="s">
        <v>16</v>
      </c>
      <c r="G43" s="34">
        <v>3000000000</v>
      </c>
      <c r="H43" s="34">
        <v>0</v>
      </c>
      <c r="I43" s="34">
        <v>3248967000</v>
      </c>
      <c r="J43" s="34">
        <v>6248967000</v>
      </c>
      <c r="K43" s="34">
        <v>6248967000</v>
      </c>
      <c r="L43" s="89" t="s">
        <v>140</v>
      </c>
      <c r="M43" s="52"/>
      <c r="N43" s="50" t="s">
        <v>5876</v>
      </c>
      <c r="O43" s="27" t="s">
        <v>410</v>
      </c>
      <c r="P43" s="27" t="s">
        <v>411</v>
      </c>
      <c r="Q43" s="54"/>
    </row>
    <row r="44" spans="2:17" ht="21.75" customHeight="1" x14ac:dyDescent="0.15">
      <c r="B44" s="25">
        <v>2021</v>
      </c>
      <c r="C44" s="27">
        <v>1</v>
      </c>
      <c r="D44" s="62" t="s">
        <v>14</v>
      </c>
      <c r="E44" s="15" t="s">
        <v>1014</v>
      </c>
      <c r="F44" s="62" t="s">
        <v>16</v>
      </c>
      <c r="G44" s="34">
        <v>3000000000</v>
      </c>
      <c r="H44" s="34">
        <v>1089405000</v>
      </c>
      <c r="I44" s="34">
        <v>1200000000</v>
      </c>
      <c r="J44" s="34">
        <v>5289405000</v>
      </c>
      <c r="K44" s="34">
        <v>5810000000</v>
      </c>
      <c r="L44" s="89"/>
      <c r="M44" s="52"/>
      <c r="N44" s="50" t="s">
        <v>5276</v>
      </c>
      <c r="O44" s="27" t="s">
        <v>775</v>
      </c>
      <c r="P44" s="27" t="s">
        <v>776</v>
      </c>
      <c r="Q44" s="54"/>
    </row>
    <row r="45" spans="2:17" ht="21.75" customHeight="1" x14ac:dyDescent="0.15">
      <c r="B45" s="25">
        <v>2021</v>
      </c>
      <c r="C45" s="27">
        <v>1</v>
      </c>
      <c r="D45" s="62" t="s">
        <v>14</v>
      </c>
      <c r="E45" s="15" t="s">
        <v>1014</v>
      </c>
      <c r="F45" s="62" t="s">
        <v>16</v>
      </c>
      <c r="G45" s="34">
        <v>3000000000</v>
      </c>
      <c r="H45" s="34">
        <v>1089405000</v>
      </c>
      <c r="I45" s="34">
        <v>1200000000</v>
      </c>
      <c r="J45" s="34">
        <v>5289405000</v>
      </c>
      <c r="K45" s="34">
        <v>5810000000</v>
      </c>
      <c r="L45" s="89"/>
      <c r="M45" s="52"/>
      <c r="N45" s="50" t="s">
        <v>5276</v>
      </c>
      <c r="O45" s="27" t="s">
        <v>775</v>
      </c>
      <c r="P45" s="27" t="s">
        <v>776</v>
      </c>
      <c r="Q45" s="54"/>
    </row>
    <row r="46" spans="2:17" ht="21.75" customHeight="1" x14ac:dyDescent="0.15">
      <c r="B46" s="25">
        <v>2021</v>
      </c>
      <c r="C46" s="27">
        <v>1</v>
      </c>
      <c r="D46" s="62" t="s">
        <v>14</v>
      </c>
      <c r="E46" s="15" t="s">
        <v>3380</v>
      </c>
      <c r="F46" s="62" t="s">
        <v>16</v>
      </c>
      <c r="G46" s="34">
        <v>3000000000</v>
      </c>
      <c r="H46" s="34">
        <v>1024345000</v>
      </c>
      <c r="I46" s="34">
        <v>15913802000</v>
      </c>
      <c r="J46" s="34">
        <v>19938147000</v>
      </c>
      <c r="K46" s="34">
        <v>19938147000</v>
      </c>
      <c r="L46" s="89"/>
      <c r="M46" s="52"/>
      <c r="N46" s="50" t="s">
        <v>5884</v>
      </c>
      <c r="O46" s="27" t="s">
        <v>3381</v>
      </c>
      <c r="P46" s="27" t="s">
        <v>3382</v>
      </c>
      <c r="Q46" s="54"/>
    </row>
    <row r="47" spans="2:17" ht="21.75" customHeight="1" x14ac:dyDescent="0.15">
      <c r="B47" s="25">
        <v>2021</v>
      </c>
      <c r="C47" s="27">
        <v>1</v>
      </c>
      <c r="D47" s="62" t="s">
        <v>15</v>
      </c>
      <c r="E47" s="15" t="s">
        <v>3695</v>
      </c>
      <c r="F47" s="62" t="s">
        <v>16</v>
      </c>
      <c r="G47" s="34">
        <v>3000000000</v>
      </c>
      <c r="H47" s="34">
        <v>13408286000</v>
      </c>
      <c r="I47" s="34">
        <v>150633000</v>
      </c>
      <c r="J47" s="34">
        <v>16558919000</v>
      </c>
      <c r="K47" s="34">
        <v>13247135200</v>
      </c>
      <c r="L47" s="89" t="s">
        <v>140</v>
      </c>
      <c r="M47" s="52"/>
      <c r="N47" s="50" t="s">
        <v>5879</v>
      </c>
      <c r="O47" s="27" t="s">
        <v>3693</v>
      </c>
      <c r="P47" s="27" t="s">
        <v>3694</v>
      </c>
      <c r="Q47" s="54"/>
    </row>
    <row r="48" spans="2:17" ht="21.75" customHeight="1" x14ac:dyDescent="0.15">
      <c r="B48" s="25">
        <v>2021</v>
      </c>
      <c r="C48" s="27">
        <v>1</v>
      </c>
      <c r="D48" s="62" t="s">
        <v>15</v>
      </c>
      <c r="E48" s="15" t="s">
        <v>3696</v>
      </c>
      <c r="F48" s="62" t="s">
        <v>16</v>
      </c>
      <c r="G48" s="34">
        <v>3000000000</v>
      </c>
      <c r="H48" s="34">
        <v>11192280000</v>
      </c>
      <c r="I48" s="34">
        <v>103840000</v>
      </c>
      <c r="J48" s="34">
        <v>14296120000</v>
      </c>
      <c r="K48" s="34">
        <v>11436896000</v>
      </c>
      <c r="L48" s="89" t="s">
        <v>140</v>
      </c>
      <c r="M48" s="52"/>
      <c r="N48" s="50" t="s">
        <v>5879</v>
      </c>
      <c r="O48" s="27" t="s">
        <v>3693</v>
      </c>
      <c r="P48" s="27" t="s">
        <v>3694</v>
      </c>
      <c r="Q48" s="54"/>
    </row>
    <row r="49" spans="2:17" ht="21.75" customHeight="1" x14ac:dyDescent="0.15">
      <c r="B49" s="25">
        <v>2021</v>
      </c>
      <c r="C49" s="27">
        <v>1</v>
      </c>
      <c r="D49" s="62" t="s">
        <v>14</v>
      </c>
      <c r="E49" s="15" t="s">
        <v>1675</v>
      </c>
      <c r="F49" s="62" t="s">
        <v>17</v>
      </c>
      <c r="G49" s="34">
        <v>2917258300</v>
      </c>
      <c r="H49" s="34"/>
      <c r="I49" s="34"/>
      <c r="J49" s="34">
        <v>2917258300</v>
      </c>
      <c r="K49" s="34">
        <v>2917258300</v>
      </c>
      <c r="L49" s="89" t="s">
        <v>140</v>
      </c>
      <c r="M49" s="52"/>
      <c r="N49" s="50" t="s">
        <v>5878</v>
      </c>
      <c r="O49" s="27" t="s">
        <v>1676</v>
      </c>
      <c r="P49" s="27" t="s">
        <v>1677</v>
      </c>
      <c r="Q49" s="54"/>
    </row>
    <row r="50" spans="2:17" ht="21.75" customHeight="1" x14ac:dyDescent="0.15">
      <c r="B50" s="25">
        <v>2021</v>
      </c>
      <c r="C50" s="27">
        <v>1</v>
      </c>
      <c r="D50" s="62" t="s">
        <v>15</v>
      </c>
      <c r="E50" s="15" t="s">
        <v>2522</v>
      </c>
      <c r="F50" s="62" t="s">
        <v>16</v>
      </c>
      <c r="G50" s="34">
        <v>2906511000</v>
      </c>
      <c r="H50" s="34">
        <v>3620051000</v>
      </c>
      <c r="I50" s="34">
        <v>3368988000</v>
      </c>
      <c r="J50" s="34">
        <f>SUM(G50:I50)</f>
        <v>9895550000</v>
      </c>
      <c r="K50" s="34">
        <v>9895550000</v>
      </c>
      <c r="L50" s="89" t="s">
        <v>537</v>
      </c>
      <c r="M50" s="52"/>
      <c r="N50" s="50" t="s">
        <v>5885</v>
      </c>
      <c r="O50" s="27" t="s">
        <v>2523</v>
      </c>
      <c r="P50" s="27" t="s">
        <v>2524</v>
      </c>
      <c r="Q50" s="54"/>
    </row>
    <row r="51" spans="2:17" ht="21.75" customHeight="1" x14ac:dyDescent="0.15">
      <c r="B51" s="25">
        <v>2021</v>
      </c>
      <c r="C51" s="27">
        <v>1</v>
      </c>
      <c r="D51" s="62" t="s">
        <v>15</v>
      </c>
      <c r="E51" s="15" t="s">
        <v>1631</v>
      </c>
      <c r="F51" s="62" t="s">
        <v>84</v>
      </c>
      <c r="G51" s="34">
        <v>2884349000</v>
      </c>
      <c r="H51" s="34"/>
      <c r="I51" s="34">
        <v>851400000</v>
      </c>
      <c r="J51" s="34">
        <v>3735749000</v>
      </c>
      <c r="K51" s="34">
        <v>1120724000</v>
      </c>
      <c r="L51" s="89"/>
      <c r="M51" s="52"/>
      <c r="N51" s="50" t="s">
        <v>5868</v>
      </c>
      <c r="O51" s="27" t="s">
        <v>1628</v>
      </c>
      <c r="P51" s="27" t="s">
        <v>1629</v>
      </c>
      <c r="Q51" s="54"/>
    </row>
    <row r="52" spans="2:17" ht="21.75" customHeight="1" x14ac:dyDescent="0.15">
      <c r="B52" s="25">
        <v>2021</v>
      </c>
      <c r="C52" s="27">
        <v>1</v>
      </c>
      <c r="D52" s="62" t="s">
        <v>14</v>
      </c>
      <c r="E52" s="15" t="s">
        <v>3119</v>
      </c>
      <c r="F52" s="62" t="s">
        <v>16</v>
      </c>
      <c r="G52" s="34">
        <v>2873354000</v>
      </c>
      <c r="H52" s="34">
        <v>0</v>
      </c>
      <c r="I52" s="34">
        <v>5776663000</v>
      </c>
      <c r="J52" s="34">
        <v>8650017000</v>
      </c>
      <c r="K52" s="34">
        <v>5709011220</v>
      </c>
      <c r="L52" s="89"/>
      <c r="M52" s="52"/>
      <c r="N52" s="50" t="s">
        <v>5872</v>
      </c>
      <c r="O52" s="27" t="s">
        <v>3120</v>
      </c>
      <c r="P52" s="27" t="s">
        <v>3121</v>
      </c>
      <c r="Q52" s="54"/>
    </row>
    <row r="53" spans="2:17" ht="21.75" customHeight="1" x14ac:dyDescent="0.15">
      <c r="B53" s="25">
        <v>2021</v>
      </c>
      <c r="C53" s="27">
        <v>1</v>
      </c>
      <c r="D53" s="62" t="s">
        <v>14</v>
      </c>
      <c r="E53" s="15" t="s">
        <v>1145</v>
      </c>
      <c r="F53" s="62" t="s">
        <v>16</v>
      </c>
      <c r="G53" s="34">
        <v>2866581000</v>
      </c>
      <c r="H53" s="34">
        <v>0</v>
      </c>
      <c r="I53" s="34">
        <v>4206400000</v>
      </c>
      <c r="J53" s="34">
        <v>7072981000</v>
      </c>
      <c r="K53" s="34">
        <v>7072981000</v>
      </c>
      <c r="L53" s="89"/>
      <c r="M53" s="52"/>
      <c r="N53" s="50" t="s">
        <v>5886</v>
      </c>
      <c r="O53" s="27" t="s">
        <v>914</v>
      </c>
      <c r="P53" s="27" t="s">
        <v>915</v>
      </c>
      <c r="Q53" s="54"/>
    </row>
    <row r="54" spans="2:17" ht="21.75" customHeight="1" x14ac:dyDescent="0.15">
      <c r="B54" s="25">
        <v>2021</v>
      </c>
      <c r="C54" s="27">
        <v>1</v>
      </c>
      <c r="D54" s="62" t="s">
        <v>14</v>
      </c>
      <c r="E54" s="15" t="s">
        <v>5192</v>
      </c>
      <c r="F54" s="62" t="s">
        <v>16</v>
      </c>
      <c r="G54" s="34">
        <v>2622153000</v>
      </c>
      <c r="H54" s="34">
        <f>J54-I54-G54</f>
        <v>1651723000</v>
      </c>
      <c r="I54" s="34">
        <f>28396237000+1611153000</f>
        <v>30007390000</v>
      </c>
      <c r="J54" s="34">
        <v>34281266000</v>
      </c>
      <c r="K54" s="34">
        <f>J54</f>
        <v>34281266000</v>
      </c>
      <c r="L54" s="89"/>
      <c r="M54" s="52"/>
      <c r="N54" s="50" t="s">
        <v>5867</v>
      </c>
      <c r="O54" s="27" t="s">
        <v>5177</v>
      </c>
      <c r="P54" s="27" t="s">
        <v>5178</v>
      </c>
      <c r="Q54" s="54"/>
    </row>
    <row r="55" spans="2:17" ht="21.75" customHeight="1" x14ac:dyDescent="0.15">
      <c r="B55" s="25">
        <v>2021</v>
      </c>
      <c r="C55" s="27">
        <v>1</v>
      </c>
      <c r="D55" s="62" t="s">
        <v>14</v>
      </c>
      <c r="E55" s="15" t="s">
        <v>965</v>
      </c>
      <c r="F55" s="62" t="s">
        <v>112</v>
      </c>
      <c r="G55" s="34">
        <v>2596473000</v>
      </c>
      <c r="H55" s="34"/>
      <c r="I55" s="34">
        <v>367510000</v>
      </c>
      <c r="J55" s="34">
        <v>2963983000</v>
      </c>
      <c r="K55" s="34"/>
      <c r="L55" s="89"/>
      <c r="M55" s="52"/>
      <c r="N55" s="50" t="s">
        <v>5887</v>
      </c>
      <c r="O55" s="27" t="s">
        <v>966</v>
      </c>
      <c r="P55" s="27" t="s">
        <v>967</v>
      </c>
      <c r="Q55" s="54"/>
    </row>
    <row r="56" spans="2:17" ht="21.75" customHeight="1" x14ac:dyDescent="0.15">
      <c r="B56" s="25">
        <v>2021</v>
      </c>
      <c r="C56" s="27">
        <v>1</v>
      </c>
      <c r="D56" s="62" t="s">
        <v>14</v>
      </c>
      <c r="E56" s="15" t="s">
        <v>3363</v>
      </c>
      <c r="F56" s="62" t="s">
        <v>16</v>
      </c>
      <c r="G56" s="34">
        <v>2500000000</v>
      </c>
      <c r="H56" s="34"/>
      <c r="I56" s="34">
        <v>1643754000</v>
      </c>
      <c r="J56" s="34">
        <v>4143754000</v>
      </c>
      <c r="K56" s="34">
        <v>4134754000</v>
      </c>
      <c r="L56" s="89"/>
      <c r="M56" s="52"/>
      <c r="N56" s="50" t="s">
        <v>5888</v>
      </c>
      <c r="O56" s="27" t="s">
        <v>3364</v>
      </c>
      <c r="P56" s="27" t="s">
        <v>3365</v>
      </c>
      <c r="Q56" s="54"/>
    </row>
    <row r="57" spans="2:17" ht="21.75" customHeight="1" x14ac:dyDescent="0.15">
      <c r="B57" s="25">
        <v>2021</v>
      </c>
      <c r="C57" s="27">
        <v>1</v>
      </c>
      <c r="D57" s="62" t="s">
        <v>14</v>
      </c>
      <c r="E57" s="15" t="s">
        <v>2734</v>
      </c>
      <c r="F57" s="62" t="s">
        <v>17</v>
      </c>
      <c r="G57" s="34">
        <v>2460452760</v>
      </c>
      <c r="H57" s="34">
        <v>0</v>
      </c>
      <c r="I57" s="34">
        <v>49452000</v>
      </c>
      <c r="J57" s="34">
        <v>2509904760</v>
      </c>
      <c r="K57" s="34">
        <v>1756933332</v>
      </c>
      <c r="L57" s="89" t="s">
        <v>140</v>
      </c>
      <c r="M57" s="52"/>
      <c r="N57" s="50" t="s">
        <v>5889</v>
      </c>
      <c r="O57" s="27" t="s">
        <v>2735</v>
      </c>
      <c r="P57" s="27" t="s">
        <v>2736</v>
      </c>
      <c r="Q57" s="54"/>
    </row>
    <row r="58" spans="2:17" ht="21.75" customHeight="1" x14ac:dyDescent="0.15">
      <c r="B58" s="25">
        <v>2021</v>
      </c>
      <c r="C58" s="27">
        <v>1</v>
      </c>
      <c r="D58" s="62" t="s">
        <v>14</v>
      </c>
      <c r="E58" s="15" t="s">
        <v>491</v>
      </c>
      <c r="F58" s="62" t="s">
        <v>16</v>
      </c>
      <c r="G58" s="34">
        <v>2438645000</v>
      </c>
      <c r="H58" s="34"/>
      <c r="I58" s="34">
        <v>680845000</v>
      </c>
      <c r="J58" s="34">
        <v>3119490000</v>
      </c>
      <c r="K58" s="34"/>
      <c r="L58" s="89" t="s">
        <v>140</v>
      </c>
      <c r="M58" s="52"/>
      <c r="N58" s="50" t="s">
        <v>5882</v>
      </c>
      <c r="O58" s="27" t="s">
        <v>492</v>
      </c>
      <c r="P58" s="27" t="s">
        <v>493</v>
      </c>
      <c r="Q58" s="54"/>
    </row>
    <row r="59" spans="2:17" ht="21.75" customHeight="1" x14ac:dyDescent="0.15">
      <c r="B59" s="25">
        <v>2021</v>
      </c>
      <c r="C59" s="27">
        <v>1</v>
      </c>
      <c r="D59" s="62" t="s">
        <v>14</v>
      </c>
      <c r="E59" s="15" t="s">
        <v>2716</v>
      </c>
      <c r="F59" s="62" t="s">
        <v>112</v>
      </c>
      <c r="G59" s="34">
        <v>2437546000</v>
      </c>
      <c r="H59" s="34">
        <v>0</v>
      </c>
      <c r="I59" s="34">
        <v>26401000</v>
      </c>
      <c r="J59" s="34">
        <v>2463947000</v>
      </c>
      <c r="K59" s="34">
        <v>1724762900</v>
      </c>
      <c r="L59" s="89" t="s">
        <v>140</v>
      </c>
      <c r="M59" s="52"/>
      <c r="N59" s="50" t="s">
        <v>5890</v>
      </c>
      <c r="O59" s="27" t="s">
        <v>2393</v>
      </c>
      <c r="P59" s="27" t="s">
        <v>2394</v>
      </c>
      <c r="Q59" s="54"/>
    </row>
    <row r="60" spans="2:17" ht="21.75" customHeight="1" x14ac:dyDescent="0.15">
      <c r="B60" s="25">
        <v>2021</v>
      </c>
      <c r="C60" s="27">
        <v>1</v>
      </c>
      <c r="D60" s="62" t="s">
        <v>14</v>
      </c>
      <c r="E60" s="15" t="s">
        <v>4966</v>
      </c>
      <c r="F60" s="62" t="s">
        <v>16</v>
      </c>
      <c r="G60" s="34">
        <v>2420476000</v>
      </c>
      <c r="H60" s="34">
        <v>0</v>
      </c>
      <c r="I60" s="34">
        <v>1934481000</v>
      </c>
      <c r="J60" s="34">
        <v>4354957000</v>
      </c>
      <c r="K60" s="34">
        <v>3048469900</v>
      </c>
      <c r="L60" s="89" t="s">
        <v>140</v>
      </c>
      <c r="M60" s="52"/>
      <c r="N60" s="50" t="s">
        <v>5891</v>
      </c>
      <c r="O60" s="27" t="s">
        <v>4935</v>
      </c>
      <c r="P60" s="27" t="s">
        <v>4936</v>
      </c>
      <c r="Q60" s="54"/>
    </row>
    <row r="61" spans="2:17" ht="21.75" customHeight="1" x14ac:dyDescent="0.15">
      <c r="B61" s="25">
        <v>2021</v>
      </c>
      <c r="C61" s="27">
        <v>1</v>
      </c>
      <c r="D61" s="62" t="s">
        <v>14</v>
      </c>
      <c r="E61" s="15" t="s">
        <v>3405</v>
      </c>
      <c r="F61" s="62" t="s">
        <v>112</v>
      </c>
      <c r="G61" s="34">
        <v>2416912000</v>
      </c>
      <c r="H61" s="34">
        <v>0</v>
      </c>
      <c r="I61" s="34">
        <v>259429000</v>
      </c>
      <c r="J61" s="34">
        <v>2676341000</v>
      </c>
      <c r="K61" s="34">
        <v>1873438700</v>
      </c>
      <c r="L61" s="89"/>
      <c r="M61" s="52"/>
      <c r="N61" s="50" t="s">
        <v>5884</v>
      </c>
      <c r="O61" s="27" t="s">
        <v>3406</v>
      </c>
      <c r="P61" s="27" t="s">
        <v>3407</v>
      </c>
      <c r="Q61" s="54"/>
    </row>
    <row r="62" spans="2:17" ht="21.75" customHeight="1" x14ac:dyDescent="0.15">
      <c r="B62" s="25">
        <v>2021</v>
      </c>
      <c r="C62" s="27">
        <v>1</v>
      </c>
      <c r="D62" s="62" t="s">
        <v>1646</v>
      </c>
      <c r="E62" s="15" t="s">
        <v>1897</v>
      </c>
      <c r="F62" s="62" t="s">
        <v>16</v>
      </c>
      <c r="G62" s="34">
        <v>2300000000</v>
      </c>
      <c r="H62" s="34">
        <v>3535927000</v>
      </c>
      <c r="I62" s="34">
        <v>7232643000</v>
      </c>
      <c r="J62" s="34">
        <v>13068570000</v>
      </c>
      <c r="K62" s="34">
        <v>13068570000</v>
      </c>
      <c r="L62" s="89"/>
      <c r="M62" s="52"/>
      <c r="N62" s="50" t="s">
        <v>5892</v>
      </c>
      <c r="O62" s="27" t="s">
        <v>1595</v>
      </c>
      <c r="P62" s="27" t="s">
        <v>1596</v>
      </c>
      <c r="Q62" s="54"/>
    </row>
    <row r="63" spans="2:17" ht="21.75" customHeight="1" x14ac:dyDescent="0.15">
      <c r="B63" s="25">
        <v>2021</v>
      </c>
      <c r="C63" s="27">
        <v>1</v>
      </c>
      <c r="D63" s="62" t="s">
        <v>14</v>
      </c>
      <c r="E63" s="15" t="s">
        <v>4415</v>
      </c>
      <c r="F63" s="62" t="s">
        <v>17</v>
      </c>
      <c r="G63" s="34">
        <v>2293401500</v>
      </c>
      <c r="H63" s="34">
        <v>0</v>
      </c>
      <c r="I63" s="34">
        <v>333536500</v>
      </c>
      <c r="J63" s="34">
        <v>2626938000</v>
      </c>
      <c r="K63" s="34">
        <v>0</v>
      </c>
      <c r="L63" s="89" t="s">
        <v>140</v>
      </c>
      <c r="M63" s="52"/>
      <c r="N63" s="50" t="s">
        <v>5893</v>
      </c>
      <c r="O63" s="27" t="s">
        <v>4278</v>
      </c>
      <c r="P63" s="27" t="s">
        <v>4279</v>
      </c>
      <c r="Q63" s="54"/>
    </row>
    <row r="64" spans="2:17" ht="21.75" customHeight="1" x14ac:dyDescent="0.15">
      <c r="B64" s="25">
        <v>2021</v>
      </c>
      <c r="C64" s="27">
        <v>1</v>
      </c>
      <c r="D64" s="62" t="s">
        <v>14</v>
      </c>
      <c r="E64" s="15" t="s">
        <v>2718</v>
      </c>
      <c r="F64" s="62" t="s">
        <v>16</v>
      </c>
      <c r="G64" s="34">
        <v>2254739000</v>
      </c>
      <c r="H64" s="34">
        <v>0</v>
      </c>
      <c r="I64" s="34">
        <v>374759000</v>
      </c>
      <c r="J64" s="34">
        <v>2629498000</v>
      </c>
      <c r="K64" s="34">
        <v>1840648600</v>
      </c>
      <c r="L64" s="89" t="s">
        <v>140</v>
      </c>
      <c r="M64" s="52"/>
      <c r="N64" s="50" t="s">
        <v>5890</v>
      </c>
      <c r="O64" s="27" t="s">
        <v>2404</v>
      </c>
      <c r="P64" s="27" t="s">
        <v>2405</v>
      </c>
      <c r="Q64" s="54"/>
    </row>
    <row r="65" spans="2:17" ht="21.75" customHeight="1" x14ac:dyDescent="0.15">
      <c r="B65" s="25">
        <v>2021</v>
      </c>
      <c r="C65" s="27">
        <v>1</v>
      </c>
      <c r="D65" s="62" t="s">
        <v>14</v>
      </c>
      <c r="E65" s="15" t="s">
        <v>3310</v>
      </c>
      <c r="F65" s="62" t="s">
        <v>112</v>
      </c>
      <c r="G65" s="34">
        <v>2238596000</v>
      </c>
      <c r="H65" s="34">
        <v>0</v>
      </c>
      <c r="I65" s="34">
        <v>137551000</v>
      </c>
      <c r="J65" s="34">
        <v>2376147000</v>
      </c>
      <c r="K65" s="34">
        <v>1663302900</v>
      </c>
      <c r="L65" s="89" t="s">
        <v>140</v>
      </c>
      <c r="M65" s="52">
        <v>0</v>
      </c>
      <c r="N65" s="50" t="s">
        <v>5871</v>
      </c>
      <c r="O65" s="27" t="s">
        <v>3033</v>
      </c>
      <c r="P65" s="27" t="s">
        <v>3034</v>
      </c>
      <c r="Q65" s="54"/>
    </row>
    <row r="66" spans="2:17" ht="21.75" customHeight="1" x14ac:dyDescent="0.15">
      <c r="B66" s="25">
        <v>2021</v>
      </c>
      <c r="C66" s="27">
        <v>1</v>
      </c>
      <c r="D66" s="62" t="s">
        <v>14</v>
      </c>
      <c r="E66" s="15" t="s">
        <v>4974</v>
      </c>
      <c r="F66" s="62" t="s">
        <v>16</v>
      </c>
      <c r="G66" s="34">
        <v>2220000000</v>
      </c>
      <c r="H66" s="34"/>
      <c r="I66" s="34">
        <v>2037230000</v>
      </c>
      <c r="J66" s="34">
        <v>4257230000</v>
      </c>
      <c r="K66" s="34">
        <v>4257230000</v>
      </c>
      <c r="L66" s="89" t="s">
        <v>140</v>
      </c>
      <c r="M66" s="52"/>
      <c r="N66" s="50" t="s">
        <v>5891</v>
      </c>
      <c r="O66" s="27" t="s">
        <v>4938</v>
      </c>
      <c r="P66" s="27" t="s">
        <v>4939</v>
      </c>
      <c r="Q66" s="54"/>
    </row>
    <row r="67" spans="2:17" ht="21.75" customHeight="1" x14ac:dyDescent="0.15">
      <c r="B67" s="25">
        <v>2021</v>
      </c>
      <c r="C67" s="27">
        <v>1</v>
      </c>
      <c r="D67" s="62" t="s">
        <v>14</v>
      </c>
      <c r="E67" s="15" t="s">
        <v>374</v>
      </c>
      <c r="F67" s="62" t="s">
        <v>16</v>
      </c>
      <c r="G67" s="34">
        <v>2201994000</v>
      </c>
      <c r="H67" s="34">
        <v>1003989000</v>
      </c>
      <c r="I67" s="34">
        <v>703326000</v>
      </c>
      <c r="J67" s="34">
        <v>3909309000</v>
      </c>
      <c r="K67" s="34">
        <v>3909309000</v>
      </c>
      <c r="L67" s="89" t="s">
        <v>140</v>
      </c>
      <c r="M67" s="52"/>
      <c r="N67" s="50" t="s">
        <v>5894</v>
      </c>
      <c r="O67" s="27" t="s">
        <v>376</v>
      </c>
      <c r="P67" s="27" t="s">
        <v>377</v>
      </c>
      <c r="Q67" s="54"/>
    </row>
    <row r="68" spans="2:17" ht="21.75" customHeight="1" x14ac:dyDescent="0.15">
      <c r="B68" s="25">
        <v>2021</v>
      </c>
      <c r="C68" s="27">
        <v>1</v>
      </c>
      <c r="D68" s="62" t="s">
        <v>15</v>
      </c>
      <c r="E68" s="15" t="s">
        <v>2570</v>
      </c>
      <c r="F68" s="62" t="s">
        <v>16</v>
      </c>
      <c r="G68" s="34">
        <v>2200000000</v>
      </c>
      <c r="H68" s="34">
        <v>144418880</v>
      </c>
      <c r="I68" s="34">
        <v>4692000020</v>
      </c>
      <c r="J68" s="34">
        <v>7036418900</v>
      </c>
      <c r="K68" s="34">
        <v>4500000000</v>
      </c>
      <c r="L68" s="89"/>
      <c r="M68" s="52"/>
      <c r="N68" s="50" t="s">
        <v>5895</v>
      </c>
      <c r="O68" s="27" t="s">
        <v>2571</v>
      </c>
      <c r="P68" s="27" t="s">
        <v>2572</v>
      </c>
      <c r="Q68" s="54"/>
    </row>
    <row r="69" spans="2:17" ht="21.75" customHeight="1" x14ac:dyDescent="0.15">
      <c r="B69" s="25">
        <v>2021</v>
      </c>
      <c r="C69" s="27">
        <v>1</v>
      </c>
      <c r="D69" s="62" t="s">
        <v>14</v>
      </c>
      <c r="E69" s="15" t="s">
        <v>5046</v>
      </c>
      <c r="F69" s="62" t="s">
        <v>16</v>
      </c>
      <c r="G69" s="34">
        <v>2137656000</v>
      </c>
      <c r="H69" s="34">
        <v>0</v>
      </c>
      <c r="I69" s="34">
        <v>1490992000</v>
      </c>
      <c r="J69" s="34">
        <v>3628648000</v>
      </c>
      <c r="K69" s="34">
        <v>5679767000</v>
      </c>
      <c r="L69" s="89"/>
      <c r="M69" s="52"/>
      <c r="N69" s="50" t="s">
        <v>5896</v>
      </c>
      <c r="O69" s="27" t="s">
        <v>5047</v>
      </c>
      <c r="P69" s="27" t="s">
        <v>5048</v>
      </c>
      <c r="Q69" s="54"/>
    </row>
    <row r="70" spans="2:17" ht="21.75" customHeight="1" x14ac:dyDescent="0.15">
      <c r="B70" s="25">
        <v>2021</v>
      </c>
      <c r="C70" s="27">
        <v>1</v>
      </c>
      <c r="D70" s="62" t="s">
        <v>14</v>
      </c>
      <c r="E70" s="15" t="s">
        <v>4516</v>
      </c>
      <c r="F70" s="62" t="s">
        <v>16</v>
      </c>
      <c r="G70" s="34">
        <v>2110000000</v>
      </c>
      <c r="H70" s="34">
        <v>2261222000</v>
      </c>
      <c r="I70" s="34">
        <v>0</v>
      </c>
      <c r="J70" s="34">
        <v>4371222000</v>
      </c>
      <c r="K70" s="34">
        <v>4371222000</v>
      </c>
      <c r="L70" s="89" t="s">
        <v>140</v>
      </c>
      <c r="M70" s="52"/>
      <c r="N70" s="50" t="s">
        <v>5897</v>
      </c>
      <c r="O70" s="27" t="s">
        <v>4376</v>
      </c>
      <c r="P70" s="27" t="s">
        <v>4377</v>
      </c>
      <c r="Q70" s="54"/>
    </row>
    <row r="71" spans="2:17" ht="21.75" customHeight="1" x14ac:dyDescent="0.15">
      <c r="B71" s="25">
        <v>2021</v>
      </c>
      <c r="C71" s="27">
        <v>1</v>
      </c>
      <c r="D71" s="62" t="s">
        <v>14</v>
      </c>
      <c r="E71" s="15" t="s">
        <v>3193</v>
      </c>
      <c r="F71" s="62" t="s">
        <v>16</v>
      </c>
      <c r="G71" s="34">
        <v>2065059000</v>
      </c>
      <c r="H71" s="34">
        <v>0</v>
      </c>
      <c r="I71" s="34">
        <v>1390000000</v>
      </c>
      <c r="J71" s="34">
        <v>3455059000</v>
      </c>
      <c r="K71" s="34">
        <v>3455059000</v>
      </c>
      <c r="L71" s="89">
        <v>0</v>
      </c>
      <c r="M71" s="52">
        <v>0</v>
      </c>
      <c r="N71" s="50" t="s">
        <v>5898</v>
      </c>
      <c r="O71" s="27" t="s">
        <v>2967</v>
      </c>
      <c r="P71" s="27" t="s">
        <v>2968</v>
      </c>
      <c r="Q71" s="54"/>
    </row>
    <row r="72" spans="2:17" ht="21.75" customHeight="1" x14ac:dyDescent="0.15">
      <c r="B72" s="25">
        <v>2021</v>
      </c>
      <c r="C72" s="27">
        <v>1</v>
      </c>
      <c r="D72" s="62" t="s">
        <v>14</v>
      </c>
      <c r="E72" s="15" t="s">
        <v>3411</v>
      </c>
      <c r="F72" s="62" t="s">
        <v>16</v>
      </c>
      <c r="G72" s="34">
        <v>2017649000</v>
      </c>
      <c r="H72" s="34">
        <v>0</v>
      </c>
      <c r="I72" s="34">
        <v>171071000</v>
      </c>
      <c r="J72" s="34">
        <v>2188720000</v>
      </c>
      <c r="K72" s="34">
        <v>1532104000</v>
      </c>
      <c r="L72" s="89"/>
      <c r="M72" s="52"/>
      <c r="N72" s="50" t="s">
        <v>5884</v>
      </c>
      <c r="O72" s="27" t="s">
        <v>3406</v>
      </c>
      <c r="P72" s="27" t="s">
        <v>3407</v>
      </c>
      <c r="Q72" s="54"/>
    </row>
    <row r="73" spans="2:17" ht="21.75" customHeight="1" x14ac:dyDescent="0.15">
      <c r="B73" s="25">
        <v>2021</v>
      </c>
      <c r="C73" s="27">
        <v>1</v>
      </c>
      <c r="D73" s="62" t="s">
        <v>1646</v>
      </c>
      <c r="E73" s="15" t="s">
        <v>1822</v>
      </c>
      <c r="F73" s="62" t="s">
        <v>17</v>
      </c>
      <c r="G73" s="34">
        <v>2000000000</v>
      </c>
      <c r="H73" s="34">
        <v>1086780000</v>
      </c>
      <c r="I73" s="34"/>
      <c r="J73" s="34">
        <v>3086780000</v>
      </c>
      <c r="K73" s="34">
        <v>2160746000</v>
      </c>
      <c r="L73" s="89" t="s">
        <v>140</v>
      </c>
      <c r="M73" s="52"/>
      <c r="N73" s="50" t="s">
        <v>5899</v>
      </c>
      <c r="O73" s="27" t="s">
        <v>1509</v>
      </c>
      <c r="P73" s="27" t="s">
        <v>1510</v>
      </c>
      <c r="Q73" s="54"/>
    </row>
    <row r="74" spans="2:17" ht="21.75" customHeight="1" x14ac:dyDescent="0.15">
      <c r="B74" s="25">
        <v>2021</v>
      </c>
      <c r="C74" s="27">
        <v>1</v>
      </c>
      <c r="D74" s="62" t="s">
        <v>14</v>
      </c>
      <c r="E74" s="15" t="s">
        <v>1857</v>
      </c>
      <c r="F74" s="62" t="s">
        <v>16</v>
      </c>
      <c r="G74" s="34">
        <v>2000000000</v>
      </c>
      <c r="H74" s="34"/>
      <c r="I74" s="34">
        <v>600000000</v>
      </c>
      <c r="J74" s="34">
        <v>2600000000</v>
      </c>
      <c r="K74" s="34">
        <v>1820000000</v>
      </c>
      <c r="L74" s="89" t="s">
        <v>140</v>
      </c>
      <c r="M74" s="52"/>
      <c r="N74" s="50" t="s">
        <v>5900</v>
      </c>
      <c r="O74" s="27" t="s">
        <v>1572</v>
      </c>
      <c r="P74" s="27" t="s">
        <v>1573</v>
      </c>
      <c r="Q74" s="54"/>
    </row>
    <row r="75" spans="2:17" ht="21.75" customHeight="1" x14ac:dyDescent="0.15">
      <c r="B75" s="25">
        <v>2021</v>
      </c>
      <c r="C75" s="27">
        <v>1</v>
      </c>
      <c r="D75" s="62" t="s">
        <v>14</v>
      </c>
      <c r="E75" s="15" t="s">
        <v>2749</v>
      </c>
      <c r="F75" s="62" t="s">
        <v>16</v>
      </c>
      <c r="G75" s="34">
        <v>2000000000</v>
      </c>
      <c r="H75" s="34">
        <v>1442000000</v>
      </c>
      <c r="I75" s="34">
        <v>3600000000</v>
      </c>
      <c r="J75" s="34">
        <v>7042000000</v>
      </c>
      <c r="K75" s="34">
        <v>7042000000</v>
      </c>
      <c r="L75" s="89" t="s">
        <v>140</v>
      </c>
      <c r="M75" s="52"/>
      <c r="N75" s="50" t="s">
        <v>5889</v>
      </c>
      <c r="O75" s="27" t="s">
        <v>2731</v>
      </c>
      <c r="P75" s="27" t="s">
        <v>2732</v>
      </c>
      <c r="Q75" s="54"/>
    </row>
    <row r="76" spans="2:17" ht="21.75" customHeight="1" x14ac:dyDescent="0.15">
      <c r="B76" s="25">
        <v>2021</v>
      </c>
      <c r="C76" s="27">
        <v>1</v>
      </c>
      <c r="D76" s="62" t="s">
        <v>14</v>
      </c>
      <c r="E76" s="15" t="s">
        <v>1136</v>
      </c>
      <c r="F76" s="62" t="s">
        <v>16</v>
      </c>
      <c r="G76" s="34">
        <v>2000000000</v>
      </c>
      <c r="H76" s="34">
        <v>441588000</v>
      </c>
      <c r="I76" s="34">
        <v>1590000000</v>
      </c>
      <c r="J76" s="34">
        <v>4031588000</v>
      </c>
      <c r="K76" s="34">
        <v>4031588000</v>
      </c>
      <c r="L76" s="89"/>
      <c r="M76" s="52"/>
      <c r="N76" s="50" t="s">
        <v>5901</v>
      </c>
      <c r="O76" s="27" t="s">
        <v>1133</v>
      </c>
      <c r="P76" s="27" t="s">
        <v>1134</v>
      </c>
      <c r="Q76" s="54"/>
    </row>
    <row r="77" spans="2:17" ht="21.75" customHeight="1" x14ac:dyDescent="0.15">
      <c r="B77" s="25">
        <v>2021</v>
      </c>
      <c r="C77" s="27">
        <v>1</v>
      </c>
      <c r="D77" s="62" t="s">
        <v>14</v>
      </c>
      <c r="E77" s="15" t="s">
        <v>3366</v>
      </c>
      <c r="F77" s="62" t="s">
        <v>16</v>
      </c>
      <c r="G77" s="34">
        <v>2000000000</v>
      </c>
      <c r="H77" s="34"/>
      <c r="I77" s="34">
        <v>6121234000</v>
      </c>
      <c r="J77" s="34">
        <v>8121234000</v>
      </c>
      <c r="K77" s="34">
        <v>8121234000</v>
      </c>
      <c r="L77" s="89"/>
      <c r="M77" s="52"/>
      <c r="N77" s="50" t="s">
        <v>5888</v>
      </c>
      <c r="O77" s="27" t="s">
        <v>3367</v>
      </c>
      <c r="P77" s="27" t="s">
        <v>3368</v>
      </c>
      <c r="Q77" s="54"/>
    </row>
    <row r="78" spans="2:17" ht="21.75" customHeight="1" x14ac:dyDescent="0.15">
      <c r="B78" s="25">
        <v>2021</v>
      </c>
      <c r="C78" s="27">
        <v>1</v>
      </c>
      <c r="D78" s="62" t="s">
        <v>14</v>
      </c>
      <c r="E78" s="15" t="s">
        <v>1851</v>
      </c>
      <c r="F78" s="62" t="s">
        <v>16</v>
      </c>
      <c r="G78" s="34">
        <v>1999797000</v>
      </c>
      <c r="H78" s="34"/>
      <c r="I78" s="34">
        <v>317273000</v>
      </c>
      <c r="J78" s="34">
        <v>2317070000</v>
      </c>
      <c r="K78" s="34">
        <v>1621949000</v>
      </c>
      <c r="L78" s="89"/>
      <c r="M78" s="52"/>
      <c r="N78" s="50" t="s">
        <v>5902</v>
      </c>
      <c r="O78" s="27" t="s">
        <v>1562</v>
      </c>
      <c r="P78" s="27" t="s">
        <v>1563</v>
      </c>
      <c r="Q78" s="54"/>
    </row>
    <row r="79" spans="2:17" ht="21.75" customHeight="1" x14ac:dyDescent="0.15">
      <c r="B79" s="25">
        <v>2021</v>
      </c>
      <c r="C79" s="27">
        <v>1</v>
      </c>
      <c r="D79" s="62" t="s">
        <v>14</v>
      </c>
      <c r="E79" s="15" t="s">
        <v>2705</v>
      </c>
      <c r="F79" s="62" t="s">
        <v>17</v>
      </c>
      <c r="G79" s="34">
        <v>1995261000</v>
      </c>
      <c r="H79" s="34">
        <v>0</v>
      </c>
      <c r="I79" s="34">
        <v>70886000</v>
      </c>
      <c r="J79" s="34">
        <v>2066147000</v>
      </c>
      <c r="K79" s="34">
        <v>1446302900</v>
      </c>
      <c r="L79" s="89" t="s">
        <v>140</v>
      </c>
      <c r="M79" s="52"/>
      <c r="N79" s="50" t="s">
        <v>5890</v>
      </c>
      <c r="O79" s="27" t="s">
        <v>2706</v>
      </c>
      <c r="P79" s="27" t="s">
        <v>2707</v>
      </c>
      <c r="Q79" s="54"/>
    </row>
    <row r="80" spans="2:17" ht="21.75" customHeight="1" x14ac:dyDescent="0.15">
      <c r="B80" s="25">
        <v>2021</v>
      </c>
      <c r="C80" s="27">
        <v>1</v>
      </c>
      <c r="D80" s="62" t="s">
        <v>15</v>
      </c>
      <c r="E80" s="15" t="s">
        <v>2641</v>
      </c>
      <c r="F80" s="62" t="s">
        <v>16</v>
      </c>
      <c r="G80" s="34">
        <v>1986581000</v>
      </c>
      <c r="H80" s="34">
        <v>2450415000</v>
      </c>
      <c r="I80" s="34">
        <v>2543722000</v>
      </c>
      <c r="J80" s="34">
        <v>6980718000</v>
      </c>
      <c r="K80" s="34">
        <v>6980718000</v>
      </c>
      <c r="L80" s="89"/>
      <c r="M80" s="52"/>
      <c r="N80" s="50" t="s">
        <v>5278</v>
      </c>
      <c r="O80" s="27" t="s">
        <v>2642</v>
      </c>
      <c r="P80" s="27" t="s">
        <v>2643</v>
      </c>
      <c r="Q80" s="54"/>
    </row>
    <row r="81" spans="2:17" ht="21.75" customHeight="1" x14ac:dyDescent="0.15">
      <c r="B81" s="25">
        <v>2021</v>
      </c>
      <c r="C81" s="27">
        <v>1</v>
      </c>
      <c r="D81" s="62" t="s">
        <v>1646</v>
      </c>
      <c r="E81" s="15" t="s">
        <v>1885</v>
      </c>
      <c r="F81" s="62" t="s">
        <v>84</v>
      </c>
      <c r="G81" s="34">
        <v>1983132000</v>
      </c>
      <c r="H81" s="34"/>
      <c r="I81" s="34">
        <v>3354378000</v>
      </c>
      <c r="J81" s="34">
        <v>5337510000</v>
      </c>
      <c r="K81" s="34"/>
      <c r="L81" s="89"/>
      <c r="M81" s="52"/>
      <c r="N81" s="50" t="s">
        <v>5903</v>
      </c>
      <c r="O81" s="27" t="s">
        <v>1883</v>
      </c>
      <c r="P81" s="27" t="s">
        <v>1884</v>
      </c>
      <c r="Q81" s="54"/>
    </row>
    <row r="82" spans="2:17" ht="21.75" customHeight="1" x14ac:dyDescent="0.15">
      <c r="B82" s="25">
        <v>2021</v>
      </c>
      <c r="C82" s="27">
        <v>1</v>
      </c>
      <c r="D82" s="62" t="s">
        <v>15</v>
      </c>
      <c r="E82" s="15" t="s">
        <v>2489</v>
      </c>
      <c r="F82" s="62" t="s">
        <v>16</v>
      </c>
      <c r="G82" s="34">
        <v>1967000000</v>
      </c>
      <c r="H82" s="34">
        <v>1073888000</v>
      </c>
      <c r="I82" s="34">
        <v>2163847000</v>
      </c>
      <c r="J82" s="34">
        <v>5204735000</v>
      </c>
      <c r="K82" s="34">
        <v>5204735000</v>
      </c>
      <c r="L82" s="89"/>
      <c r="M82" s="52"/>
      <c r="N82" s="50" t="s">
        <v>5904</v>
      </c>
      <c r="O82" s="27" t="s">
        <v>2490</v>
      </c>
      <c r="P82" s="27" t="s">
        <v>2491</v>
      </c>
      <c r="Q82" s="54"/>
    </row>
    <row r="83" spans="2:17" ht="21.75" customHeight="1" x14ac:dyDescent="0.15">
      <c r="B83" s="25">
        <v>2021</v>
      </c>
      <c r="C83" s="27">
        <v>1</v>
      </c>
      <c r="D83" s="62" t="s">
        <v>15</v>
      </c>
      <c r="E83" s="15" t="s">
        <v>2492</v>
      </c>
      <c r="F83" s="62" t="s">
        <v>16</v>
      </c>
      <c r="G83" s="34">
        <v>1950000000</v>
      </c>
      <c r="H83" s="34">
        <v>1689437000</v>
      </c>
      <c r="I83" s="34">
        <v>2486370000</v>
      </c>
      <c r="J83" s="34">
        <v>6125807000</v>
      </c>
      <c r="K83" s="34">
        <v>6125807000</v>
      </c>
      <c r="L83" s="89"/>
      <c r="M83" s="52"/>
      <c r="N83" s="50" t="s">
        <v>5904</v>
      </c>
      <c r="O83" s="27" t="s">
        <v>2490</v>
      </c>
      <c r="P83" s="27" t="s">
        <v>2493</v>
      </c>
      <c r="Q83" s="54"/>
    </row>
    <row r="84" spans="2:17" ht="21.75" customHeight="1" x14ac:dyDescent="0.15">
      <c r="B84" s="25">
        <v>2021</v>
      </c>
      <c r="C84" s="27">
        <v>1</v>
      </c>
      <c r="D84" s="62" t="s">
        <v>14</v>
      </c>
      <c r="E84" s="15" t="s">
        <v>1724</v>
      </c>
      <c r="F84" s="62" t="s">
        <v>17</v>
      </c>
      <c r="G84" s="34">
        <v>1937130900</v>
      </c>
      <c r="H84" s="34"/>
      <c r="I84" s="34">
        <v>585200000</v>
      </c>
      <c r="J84" s="34">
        <v>2522330900</v>
      </c>
      <c r="K84" s="34">
        <v>2522330900</v>
      </c>
      <c r="L84" s="89" t="s">
        <v>140</v>
      </c>
      <c r="M84" s="52"/>
      <c r="N84" s="50" t="s">
        <v>5905</v>
      </c>
      <c r="O84" s="27" t="s">
        <v>1473</v>
      </c>
      <c r="P84" s="27" t="s">
        <v>1474</v>
      </c>
      <c r="Q84" s="54"/>
    </row>
    <row r="85" spans="2:17" ht="21.75" customHeight="1" x14ac:dyDescent="0.15">
      <c r="B85" s="25">
        <v>2021</v>
      </c>
      <c r="C85" s="27">
        <v>1</v>
      </c>
      <c r="D85" s="62" t="s">
        <v>14</v>
      </c>
      <c r="E85" s="15" t="s">
        <v>5184</v>
      </c>
      <c r="F85" s="62" t="s">
        <v>16</v>
      </c>
      <c r="G85" s="34">
        <v>1916989000</v>
      </c>
      <c r="H85" s="34">
        <v>4529302000</v>
      </c>
      <c r="I85" s="34">
        <v>400000000</v>
      </c>
      <c r="J85" s="34">
        <f>SUM(G85:I85)</f>
        <v>6846291000</v>
      </c>
      <c r="K85" s="34">
        <f>J85</f>
        <v>6846291000</v>
      </c>
      <c r="L85" s="89"/>
      <c r="M85" s="52"/>
      <c r="N85" s="50" t="s">
        <v>5867</v>
      </c>
      <c r="O85" s="27" t="s">
        <v>5185</v>
      </c>
      <c r="P85" s="27" t="s">
        <v>5186</v>
      </c>
      <c r="Q85" s="54"/>
    </row>
    <row r="86" spans="2:17" ht="21.75" customHeight="1" x14ac:dyDescent="0.15">
      <c r="B86" s="25">
        <v>2021</v>
      </c>
      <c r="C86" s="27">
        <v>1</v>
      </c>
      <c r="D86" s="62" t="s">
        <v>14</v>
      </c>
      <c r="E86" s="15" t="s">
        <v>4857</v>
      </c>
      <c r="F86" s="62" t="s">
        <v>16</v>
      </c>
      <c r="G86" s="34">
        <v>1900000000</v>
      </c>
      <c r="H86" s="34">
        <v>22943423047</v>
      </c>
      <c r="I86" s="34">
        <v>1650000000</v>
      </c>
      <c r="J86" s="34">
        <f>SUM(G86:I86)</f>
        <v>26493423047</v>
      </c>
      <c r="K86" s="34"/>
      <c r="L86" s="89" t="s">
        <v>537</v>
      </c>
      <c r="M86" s="52"/>
      <c r="N86" s="50" t="s">
        <v>5906</v>
      </c>
      <c r="O86" s="27" t="s">
        <v>4858</v>
      </c>
      <c r="P86" s="27" t="s">
        <v>4859</v>
      </c>
      <c r="Q86" s="54"/>
    </row>
    <row r="87" spans="2:17" ht="21.75" customHeight="1" x14ac:dyDescent="0.15">
      <c r="B87" s="25">
        <v>2021</v>
      </c>
      <c r="C87" s="27">
        <v>1</v>
      </c>
      <c r="D87" s="62" t="s">
        <v>14</v>
      </c>
      <c r="E87" s="15" t="s">
        <v>4860</v>
      </c>
      <c r="F87" s="62" t="s">
        <v>16</v>
      </c>
      <c r="G87" s="34">
        <v>1900000000</v>
      </c>
      <c r="H87" s="34">
        <v>31898403000</v>
      </c>
      <c r="I87" s="34">
        <v>1398000000</v>
      </c>
      <c r="J87" s="34">
        <f>SUM(G87:I87)</f>
        <v>35196403000</v>
      </c>
      <c r="K87" s="34"/>
      <c r="L87" s="89" t="s">
        <v>537</v>
      </c>
      <c r="M87" s="52"/>
      <c r="N87" s="50" t="s">
        <v>5906</v>
      </c>
      <c r="O87" s="27" t="s">
        <v>4858</v>
      </c>
      <c r="P87" s="27" t="s">
        <v>4859</v>
      </c>
      <c r="Q87" s="54"/>
    </row>
    <row r="88" spans="2:17" ht="21.75" customHeight="1" x14ac:dyDescent="0.15">
      <c r="B88" s="25">
        <v>2021</v>
      </c>
      <c r="C88" s="27">
        <v>1</v>
      </c>
      <c r="D88" s="62" t="s">
        <v>14</v>
      </c>
      <c r="E88" s="15" t="s">
        <v>3988</v>
      </c>
      <c r="F88" s="62" t="s">
        <v>16</v>
      </c>
      <c r="G88" s="34">
        <v>1838641000</v>
      </c>
      <c r="H88" s="34">
        <v>2334090190</v>
      </c>
      <c r="I88" s="34">
        <v>1546670000</v>
      </c>
      <c r="J88" s="34">
        <v>5719401190</v>
      </c>
      <c r="K88" s="34">
        <v>5719401190</v>
      </c>
      <c r="L88" s="89" t="s">
        <v>140</v>
      </c>
      <c r="M88" s="52"/>
      <c r="N88" s="50" t="s">
        <v>5877</v>
      </c>
      <c r="O88" s="27" t="s">
        <v>3779</v>
      </c>
      <c r="P88" s="27" t="s">
        <v>3780</v>
      </c>
      <c r="Q88" s="54"/>
    </row>
    <row r="89" spans="2:17" ht="21.75" customHeight="1" x14ac:dyDescent="0.15">
      <c r="B89" s="25">
        <v>2021</v>
      </c>
      <c r="C89" s="27">
        <v>1</v>
      </c>
      <c r="D89" s="62" t="s">
        <v>14</v>
      </c>
      <c r="E89" s="15" t="s">
        <v>4039</v>
      </c>
      <c r="F89" s="62" t="s">
        <v>16</v>
      </c>
      <c r="G89" s="34">
        <v>1800000000</v>
      </c>
      <c r="H89" s="34">
        <v>1479307000</v>
      </c>
      <c r="I89" s="34">
        <v>2910113000</v>
      </c>
      <c r="J89" s="34">
        <v>6189420000</v>
      </c>
      <c r="K89" s="34">
        <v>6189420000</v>
      </c>
      <c r="L89" s="89" t="s">
        <v>140</v>
      </c>
      <c r="M89" s="52"/>
      <c r="N89" s="50" t="s">
        <v>5907</v>
      </c>
      <c r="O89" s="27" t="s">
        <v>4040</v>
      </c>
      <c r="P89" s="27" t="s">
        <v>4041</v>
      </c>
      <c r="Q89" s="54"/>
    </row>
    <row r="90" spans="2:17" ht="21.75" customHeight="1" x14ac:dyDescent="0.15">
      <c r="B90" s="25">
        <v>2021</v>
      </c>
      <c r="C90" s="27">
        <v>1</v>
      </c>
      <c r="D90" s="62" t="s">
        <v>14</v>
      </c>
      <c r="E90" s="15" t="s">
        <v>202</v>
      </c>
      <c r="F90" s="62" t="s">
        <v>16</v>
      </c>
      <c r="G90" s="34">
        <v>1790000000</v>
      </c>
      <c r="H90" s="34">
        <v>2542700000</v>
      </c>
      <c r="I90" s="34">
        <v>23919787000</v>
      </c>
      <c r="J90" s="34">
        <v>28252487000</v>
      </c>
      <c r="K90" s="34">
        <v>28252487000</v>
      </c>
      <c r="L90" s="89" t="s">
        <v>140</v>
      </c>
      <c r="M90" s="52"/>
      <c r="N90" s="50" t="s">
        <v>5908</v>
      </c>
      <c r="O90" s="27" t="s">
        <v>203</v>
      </c>
      <c r="P90" s="27" t="s">
        <v>204</v>
      </c>
      <c r="Q90" s="54"/>
    </row>
    <row r="91" spans="2:17" ht="21.75" customHeight="1" x14ac:dyDescent="0.15">
      <c r="B91" s="25">
        <v>2021</v>
      </c>
      <c r="C91" s="27">
        <v>1</v>
      </c>
      <c r="D91" s="62" t="s">
        <v>14</v>
      </c>
      <c r="E91" s="15" t="s">
        <v>2494</v>
      </c>
      <c r="F91" s="62" t="s">
        <v>16</v>
      </c>
      <c r="G91" s="34">
        <v>1766663000</v>
      </c>
      <c r="H91" s="34">
        <v>0</v>
      </c>
      <c r="I91" s="34">
        <v>820776000</v>
      </c>
      <c r="J91" s="34">
        <v>2587439000</v>
      </c>
      <c r="K91" s="34">
        <v>2587439000</v>
      </c>
      <c r="L91" s="89"/>
      <c r="M91" s="52"/>
      <c r="N91" s="50" t="s">
        <v>5904</v>
      </c>
      <c r="O91" s="27" t="s">
        <v>2490</v>
      </c>
      <c r="P91" s="27" t="s">
        <v>2493</v>
      </c>
      <c r="Q91" s="54"/>
    </row>
    <row r="92" spans="2:17" ht="21.75" customHeight="1" x14ac:dyDescent="0.15">
      <c r="B92" s="25">
        <v>2021</v>
      </c>
      <c r="C92" s="27">
        <v>1</v>
      </c>
      <c r="D92" s="62" t="s">
        <v>14</v>
      </c>
      <c r="E92" s="15" t="s">
        <v>2715</v>
      </c>
      <c r="F92" s="62" t="s">
        <v>16</v>
      </c>
      <c r="G92" s="34">
        <v>1753000000</v>
      </c>
      <c r="H92" s="34">
        <v>512702000</v>
      </c>
      <c r="I92" s="34">
        <v>462573000</v>
      </c>
      <c r="J92" s="34">
        <v>2728275000</v>
      </c>
      <c r="K92" s="34">
        <v>0</v>
      </c>
      <c r="L92" s="89" t="s">
        <v>140</v>
      </c>
      <c r="M92" s="52"/>
      <c r="N92" s="50" t="s">
        <v>5890</v>
      </c>
      <c r="O92" s="27" t="s">
        <v>2393</v>
      </c>
      <c r="P92" s="27" t="s">
        <v>2394</v>
      </c>
      <c r="Q92" s="54"/>
    </row>
    <row r="93" spans="2:17" ht="21.75" customHeight="1" x14ac:dyDescent="0.15">
      <c r="B93" s="25">
        <v>2021</v>
      </c>
      <c r="C93" s="27">
        <v>1</v>
      </c>
      <c r="D93" s="62" t="s">
        <v>14</v>
      </c>
      <c r="E93" s="15" t="s">
        <v>3993</v>
      </c>
      <c r="F93" s="62" t="s">
        <v>16</v>
      </c>
      <c r="G93" s="34">
        <v>1749477000</v>
      </c>
      <c r="H93" s="34">
        <v>0</v>
      </c>
      <c r="I93" s="34">
        <v>2155000000</v>
      </c>
      <c r="J93" s="34">
        <v>3904477000</v>
      </c>
      <c r="K93" s="34">
        <v>3904477000</v>
      </c>
      <c r="L93" s="89" t="s">
        <v>140</v>
      </c>
      <c r="M93" s="52"/>
      <c r="N93" s="50" t="s">
        <v>5877</v>
      </c>
      <c r="O93" s="27" t="s">
        <v>3779</v>
      </c>
      <c r="P93" s="27" t="s">
        <v>3780</v>
      </c>
      <c r="Q93" s="54"/>
    </row>
    <row r="94" spans="2:17" ht="21.75" customHeight="1" x14ac:dyDescent="0.15">
      <c r="B94" s="25">
        <v>2021</v>
      </c>
      <c r="C94" s="27">
        <v>1</v>
      </c>
      <c r="D94" s="62" t="s">
        <v>14</v>
      </c>
      <c r="E94" s="15" t="s">
        <v>3394</v>
      </c>
      <c r="F94" s="62" t="s">
        <v>112</v>
      </c>
      <c r="G94" s="34">
        <v>1700000000</v>
      </c>
      <c r="H94" s="34">
        <v>826830000</v>
      </c>
      <c r="I94" s="34">
        <v>71500000</v>
      </c>
      <c r="J94" s="34">
        <v>2598330000</v>
      </c>
      <c r="K94" s="34">
        <v>1818831000</v>
      </c>
      <c r="L94" s="89"/>
      <c r="M94" s="52"/>
      <c r="N94" s="50" t="s">
        <v>5884</v>
      </c>
      <c r="O94" s="27" t="s">
        <v>3095</v>
      </c>
      <c r="P94" s="27" t="s">
        <v>3096</v>
      </c>
      <c r="Q94" s="54"/>
    </row>
    <row r="95" spans="2:17" ht="21.75" customHeight="1" x14ac:dyDescent="0.15">
      <c r="B95" s="25">
        <v>2021</v>
      </c>
      <c r="C95" s="27">
        <v>1</v>
      </c>
      <c r="D95" s="62" t="s">
        <v>14</v>
      </c>
      <c r="E95" s="15" t="s">
        <v>2527</v>
      </c>
      <c r="F95" s="62" t="s">
        <v>2501</v>
      </c>
      <c r="G95" s="34">
        <v>1684764000</v>
      </c>
      <c r="H95" s="34">
        <v>0</v>
      </c>
      <c r="I95" s="34">
        <v>2840347000</v>
      </c>
      <c r="J95" s="34">
        <f>SUM(G95:I95)</f>
        <v>4525111000</v>
      </c>
      <c r="K95" s="34">
        <v>1684764000</v>
      </c>
      <c r="L95" s="89" t="s">
        <v>537</v>
      </c>
      <c r="M95" s="52"/>
      <c r="N95" s="50" t="s">
        <v>5909</v>
      </c>
      <c r="O95" s="27" t="s">
        <v>2528</v>
      </c>
      <c r="P95" s="27" t="s">
        <v>2252</v>
      </c>
      <c r="Q95" s="54"/>
    </row>
    <row r="96" spans="2:17" ht="21.75" customHeight="1" x14ac:dyDescent="0.15">
      <c r="B96" s="25">
        <v>2021</v>
      </c>
      <c r="C96" s="27">
        <v>1</v>
      </c>
      <c r="D96" s="62" t="s">
        <v>1646</v>
      </c>
      <c r="E96" s="15" t="s">
        <v>1860</v>
      </c>
      <c r="F96" s="62" t="s">
        <v>16</v>
      </c>
      <c r="G96" s="34">
        <v>1675828000</v>
      </c>
      <c r="H96" s="34"/>
      <c r="I96" s="34">
        <v>2861070000</v>
      </c>
      <c r="J96" s="34">
        <v>4536898000</v>
      </c>
      <c r="K96" s="34">
        <v>2268449000</v>
      </c>
      <c r="L96" s="89" t="s">
        <v>140</v>
      </c>
      <c r="M96" s="52"/>
      <c r="N96" s="50" t="s">
        <v>5900</v>
      </c>
      <c r="O96" s="27" t="s">
        <v>1579</v>
      </c>
      <c r="P96" s="27" t="s">
        <v>1582</v>
      </c>
      <c r="Q96" s="54"/>
    </row>
    <row r="97" spans="2:17" ht="21.75" customHeight="1" x14ac:dyDescent="0.15">
      <c r="B97" s="25">
        <v>2021</v>
      </c>
      <c r="C97" s="27">
        <v>1</v>
      </c>
      <c r="D97" s="62" t="s">
        <v>14</v>
      </c>
      <c r="E97" s="15" t="s">
        <v>158</v>
      </c>
      <c r="F97" s="62" t="s">
        <v>16</v>
      </c>
      <c r="G97" s="34">
        <v>1657142000</v>
      </c>
      <c r="H97" s="34">
        <v>2000000000</v>
      </c>
      <c r="I97" s="34">
        <v>2200529000</v>
      </c>
      <c r="J97" s="34">
        <v>5857671000</v>
      </c>
      <c r="K97" s="34">
        <v>5857671000</v>
      </c>
      <c r="L97" s="89" t="s">
        <v>140</v>
      </c>
      <c r="M97" s="52"/>
      <c r="N97" s="50" t="s">
        <v>5910</v>
      </c>
      <c r="O97" s="27" t="s">
        <v>159</v>
      </c>
      <c r="P97" s="27" t="s">
        <v>160</v>
      </c>
      <c r="Q97" s="54"/>
    </row>
    <row r="98" spans="2:17" ht="21.75" customHeight="1" x14ac:dyDescent="0.15">
      <c r="B98" s="25">
        <v>2021</v>
      </c>
      <c r="C98" s="27">
        <v>1</v>
      </c>
      <c r="D98" s="62" t="s">
        <v>14</v>
      </c>
      <c r="E98" s="15" t="s">
        <v>2630</v>
      </c>
      <c r="F98" s="62" t="s">
        <v>84</v>
      </c>
      <c r="G98" s="34">
        <v>1654279000</v>
      </c>
      <c r="H98" s="34">
        <v>0</v>
      </c>
      <c r="I98" s="34">
        <v>1137164000</v>
      </c>
      <c r="J98" s="34">
        <v>2791443000</v>
      </c>
      <c r="K98" s="34">
        <v>1954010099.9999998</v>
      </c>
      <c r="L98" s="89"/>
      <c r="M98" s="52"/>
      <c r="N98" s="50" t="s">
        <v>5870</v>
      </c>
      <c r="O98" s="27" t="s">
        <v>2631</v>
      </c>
      <c r="P98" s="27" t="s">
        <v>2632</v>
      </c>
      <c r="Q98" s="54"/>
    </row>
    <row r="99" spans="2:17" ht="21.75" customHeight="1" x14ac:dyDescent="0.15">
      <c r="B99" s="25">
        <v>2021</v>
      </c>
      <c r="C99" s="27">
        <v>1</v>
      </c>
      <c r="D99" s="62" t="s">
        <v>14</v>
      </c>
      <c r="E99" s="15" t="s">
        <v>527</v>
      </c>
      <c r="F99" s="62" t="s">
        <v>16</v>
      </c>
      <c r="G99" s="34">
        <v>1641468000</v>
      </c>
      <c r="H99" s="34"/>
      <c r="I99" s="34">
        <v>1841713000</v>
      </c>
      <c r="J99" s="34">
        <v>3483181000</v>
      </c>
      <c r="K99" s="34">
        <v>3483181000</v>
      </c>
      <c r="L99" s="89" t="s">
        <v>140</v>
      </c>
      <c r="M99" s="52"/>
      <c r="N99" s="50" t="s">
        <v>5894</v>
      </c>
      <c r="O99" s="27" t="s">
        <v>526</v>
      </c>
      <c r="P99" s="27" t="s">
        <v>383</v>
      </c>
      <c r="Q99" s="54"/>
    </row>
    <row r="100" spans="2:17" ht="21.75" customHeight="1" x14ac:dyDescent="0.15">
      <c r="B100" s="25">
        <v>2021</v>
      </c>
      <c r="C100" s="27">
        <v>1</v>
      </c>
      <c r="D100" s="62" t="s">
        <v>15</v>
      </c>
      <c r="E100" s="15" t="s">
        <v>3222</v>
      </c>
      <c r="F100" s="62" t="s">
        <v>16</v>
      </c>
      <c r="G100" s="34">
        <v>1635220000</v>
      </c>
      <c r="H100" s="34">
        <v>2640930000</v>
      </c>
      <c r="I100" s="34">
        <v>2896984000</v>
      </c>
      <c r="J100" s="34">
        <v>7173134000</v>
      </c>
      <c r="K100" s="34">
        <v>7173134000</v>
      </c>
      <c r="L100" s="89" t="s">
        <v>140</v>
      </c>
      <c r="M100" s="52"/>
      <c r="N100" s="50" t="s">
        <v>5911</v>
      </c>
      <c r="O100" s="27" t="s">
        <v>2978</v>
      </c>
      <c r="P100" s="27" t="s">
        <v>2979</v>
      </c>
      <c r="Q100" s="54"/>
    </row>
    <row r="101" spans="2:17" ht="21.75" customHeight="1" x14ac:dyDescent="0.15">
      <c r="B101" s="25">
        <v>2021</v>
      </c>
      <c r="C101" s="27">
        <v>1</v>
      </c>
      <c r="D101" s="62" t="s">
        <v>14</v>
      </c>
      <c r="E101" s="15" t="s">
        <v>4074</v>
      </c>
      <c r="F101" s="62" t="s">
        <v>16</v>
      </c>
      <c r="G101" s="34">
        <v>1626155000</v>
      </c>
      <c r="H101" s="34">
        <v>0</v>
      </c>
      <c r="I101" s="34">
        <v>2447802000</v>
      </c>
      <c r="J101" s="34">
        <v>4073957000</v>
      </c>
      <c r="K101" s="34">
        <v>12705446000</v>
      </c>
      <c r="L101" s="89" t="s">
        <v>3868</v>
      </c>
      <c r="M101" s="52" t="s">
        <v>4075</v>
      </c>
      <c r="N101" s="50" t="s">
        <v>5912</v>
      </c>
      <c r="O101" s="27" t="s">
        <v>4075</v>
      </c>
      <c r="P101" s="27" t="s">
        <v>4076</v>
      </c>
      <c r="Q101" s="54"/>
    </row>
    <row r="102" spans="2:17" ht="21.75" customHeight="1" x14ac:dyDescent="0.15">
      <c r="B102" s="25">
        <v>2021</v>
      </c>
      <c r="C102" s="27">
        <v>1</v>
      </c>
      <c r="D102" s="62" t="s">
        <v>15</v>
      </c>
      <c r="E102" s="15" t="s">
        <v>3131</v>
      </c>
      <c r="F102" s="62" t="s">
        <v>84</v>
      </c>
      <c r="G102" s="34">
        <v>1623158000</v>
      </c>
      <c r="H102" s="34"/>
      <c r="I102" s="34">
        <v>4490357000</v>
      </c>
      <c r="J102" s="34">
        <v>6113515000</v>
      </c>
      <c r="K102" s="34">
        <v>6113515000</v>
      </c>
      <c r="L102" s="89" t="s">
        <v>140</v>
      </c>
      <c r="M102" s="52"/>
      <c r="N102" s="50" t="s">
        <v>5913</v>
      </c>
      <c r="O102" s="27" t="s">
        <v>3132</v>
      </c>
      <c r="P102" s="27" t="s">
        <v>3133</v>
      </c>
      <c r="Q102" s="54"/>
    </row>
    <row r="103" spans="2:17" ht="21.75" customHeight="1" x14ac:dyDescent="0.15">
      <c r="B103" s="25">
        <v>2021</v>
      </c>
      <c r="C103" s="27">
        <v>1</v>
      </c>
      <c r="D103" s="62" t="s">
        <v>14</v>
      </c>
      <c r="E103" s="15" t="s">
        <v>2485</v>
      </c>
      <c r="F103" s="62" t="s">
        <v>16</v>
      </c>
      <c r="G103" s="34">
        <v>1617029000</v>
      </c>
      <c r="H103" s="34">
        <v>0</v>
      </c>
      <c r="I103" s="34">
        <v>1415541000</v>
      </c>
      <c r="J103" s="34">
        <f>G103+H103+I103</f>
        <v>3032570000</v>
      </c>
      <c r="K103" s="34">
        <f>J103</f>
        <v>3032570000</v>
      </c>
      <c r="L103" s="89"/>
      <c r="M103" s="52"/>
      <c r="N103" s="50" t="s">
        <v>5914</v>
      </c>
      <c r="O103" s="27" t="s">
        <v>2482</v>
      </c>
      <c r="P103" s="27" t="s">
        <v>2203</v>
      </c>
      <c r="Q103" s="54"/>
    </row>
    <row r="104" spans="2:17" ht="21.75" customHeight="1" x14ac:dyDescent="0.15">
      <c r="B104" s="25">
        <v>2021</v>
      </c>
      <c r="C104" s="27">
        <v>1</v>
      </c>
      <c r="D104" s="62" t="s">
        <v>14</v>
      </c>
      <c r="E104" s="15" t="s">
        <v>2741</v>
      </c>
      <c r="F104" s="62" t="s">
        <v>16</v>
      </c>
      <c r="G104" s="34">
        <v>1600000000</v>
      </c>
      <c r="H104" s="34">
        <v>2977683510</v>
      </c>
      <c r="I104" s="34">
        <v>208652000</v>
      </c>
      <c r="J104" s="34">
        <v>4786335510</v>
      </c>
      <c r="K104" s="34">
        <v>4786335510</v>
      </c>
      <c r="L104" s="89"/>
      <c r="M104" s="52"/>
      <c r="N104" s="50" t="s">
        <v>5889</v>
      </c>
      <c r="O104" s="27" t="s">
        <v>2742</v>
      </c>
      <c r="P104" s="27" t="s">
        <v>2743</v>
      </c>
      <c r="Q104" s="54"/>
    </row>
    <row r="105" spans="2:17" ht="21.75" customHeight="1" x14ac:dyDescent="0.15">
      <c r="B105" s="25">
        <v>2021</v>
      </c>
      <c r="C105" s="27">
        <v>1</v>
      </c>
      <c r="D105" s="62" t="s">
        <v>14</v>
      </c>
      <c r="E105" s="15" t="s">
        <v>1016</v>
      </c>
      <c r="F105" s="62" t="s">
        <v>16</v>
      </c>
      <c r="G105" s="34">
        <v>1600000000</v>
      </c>
      <c r="H105" s="34">
        <v>0</v>
      </c>
      <c r="I105" s="34">
        <v>5499000000</v>
      </c>
      <c r="J105" s="34">
        <v>7099000000</v>
      </c>
      <c r="K105" s="34">
        <v>7099000000</v>
      </c>
      <c r="L105" s="89" t="s">
        <v>140</v>
      </c>
      <c r="M105" s="52"/>
      <c r="N105" s="50" t="s">
        <v>5915</v>
      </c>
      <c r="O105" s="27" t="s">
        <v>1017</v>
      </c>
      <c r="P105" s="27" t="s">
        <v>1018</v>
      </c>
      <c r="Q105" s="54"/>
    </row>
    <row r="106" spans="2:17" ht="21.75" customHeight="1" x14ac:dyDescent="0.15">
      <c r="B106" s="25">
        <v>2021</v>
      </c>
      <c r="C106" s="27">
        <v>1</v>
      </c>
      <c r="D106" s="62" t="s">
        <v>14</v>
      </c>
      <c r="E106" s="15" t="s">
        <v>1908</v>
      </c>
      <c r="F106" s="62" t="s">
        <v>16</v>
      </c>
      <c r="G106" s="34">
        <v>1579121000</v>
      </c>
      <c r="H106" s="34"/>
      <c r="I106" s="34">
        <v>785843000</v>
      </c>
      <c r="J106" s="34">
        <v>2364964000</v>
      </c>
      <c r="K106" s="34">
        <v>2364964000</v>
      </c>
      <c r="L106" s="89" t="s">
        <v>140</v>
      </c>
      <c r="M106" s="52"/>
      <c r="N106" s="50" t="s">
        <v>5892</v>
      </c>
      <c r="O106" s="27" t="s">
        <v>1909</v>
      </c>
      <c r="P106" s="27" t="s">
        <v>1910</v>
      </c>
      <c r="Q106" s="54"/>
    </row>
    <row r="107" spans="2:17" ht="21.75" customHeight="1" x14ac:dyDescent="0.15">
      <c r="B107" s="25">
        <v>2021</v>
      </c>
      <c r="C107" s="27">
        <v>1</v>
      </c>
      <c r="D107" s="62" t="s">
        <v>14</v>
      </c>
      <c r="E107" s="15" t="s">
        <v>1722</v>
      </c>
      <c r="F107" s="62" t="s">
        <v>16</v>
      </c>
      <c r="G107" s="34">
        <v>1570618900</v>
      </c>
      <c r="H107" s="34"/>
      <c r="I107" s="34">
        <v>1166808000</v>
      </c>
      <c r="J107" s="34">
        <v>2737426900</v>
      </c>
      <c r="K107" s="34">
        <v>2737426900</v>
      </c>
      <c r="L107" s="89" t="s">
        <v>140</v>
      </c>
      <c r="M107" s="52"/>
      <c r="N107" s="50" t="s">
        <v>5905</v>
      </c>
      <c r="O107" s="27" t="s">
        <v>1473</v>
      </c>
      <c r="P107" s="27" t="s">
        <v>1474</v>
      </c>
      <c r="Q107" s="54"/>
    </row>
    <row r="108" spans="2:17" ht="21.75" customHeight="1" x14ac:dyDescent="0.15">
      <c r="B108" s="25">
        <v>2021</v>
      </c>
      <c r="C108" s="27">
        <v>1</v>
      </c>
      <c r="D108" s="62" t="s">
        <v>14</v>
      </c>
      <c r="E108" s="15" t="s">
        <v>2495</v>
      </c>
      <c r="F108" s="62" t="s">
        <v>112</v>
      </c>
      <c r="G108" s="34">
        <v>1565599000</v>
      </c>
      <c r="H108" s="34"/>
      <c r="I108" s="34">
        <v>1143000000</v>
      </c>
      <c r="J108" s="34">
        <v>2708599000</v>
      </c>
      <c r="K108" s="34">
        <v>1896019299.9999998</v>
      </c>
      <c r="L108" s="89"/>
      <c r="M108" s="52"/>
      <c r="N108" s="50" t="s">
        <v>5904</v>
      </c>
      <c r="O108" s="27" t="s">
        <v>2210</v>
      </c>
      <c r="P108" s="27" t="s">
        <v>2491</v>
      </c>
      <c r="Q108" s="54"/>
    </row>
    <row r="109" spans="2:17" ht="21.75" customHeight="1" x14ac:dyDescent="0.15">
      <c r="B109" s="25">
        <v>2021</v>
      </c>
      <c r="C109" s="27">
        <v>1</v>
      </c>
      <c r="D109" s="62" t="s">
        <v>14</v>
      </c>
      <c r="E109" s="15" t="s">
        <v>1668</v>
      </c>
      <c r="F109" s="62" t="s">
        <v>17</v>
      </c>
      <c r="G109" s="34">
        <v>1560000000</v>
      </c>
      <c r="H109" s="34"/>
      <c r="I109" s="34">
        <v>150000000</v>
      </c>
      <c r="J109" s="34">
        <v>1710000000</v>
      </c>
      <c r="K109" s="34">
        <v>1710000000</v>
      </c>
      <c r="L109" s="89" t="s">
        <v>140</v>
      </c>
      <c r="M109" s="52"/>
      <c r="N109" s="50" t="s">
        <v>5878</v>
      </c>
      <c r="O109" s="27" t="s">
        <v>1669</v>
      </c>
      <c r="P109" s="27" t="s">
        <v>1670</v>
      </c>
      <c r="Q109" s="54"/>
    </row>
    <row r="110" spans="2:17" ht="21.75" customHeight="1" x14ac:dyDescent="0.15">
      <c r="B110" s="25">
        <v>2021</v>
      </c>
      <c r="C110" s="27">
        <v>1</v>
      </c>
      <c r="D110" s="62" t="s">
        <v>14</v>
      </c>
      <c r="E110" s="15" t="s">
        <v>4025</v>
      </c>
      <c r="F110" s="62" t="s">
        <v>112</v>
      </c>
      <c r="G110" s="34">
        <v>1543214000</v>
      </c>
      <c r="H110" s="34">
        <v>1102021000</v>
      </c>
      <c r="I110" s="34">
        <v>1270610000</v>
      </c>
      <c r="J110" s="34">
        <v>3915845000</v>
      </c>
      <c r="K110" s="34">
        <v>3915845000</v>
      </c>
      <c r="L110" s="89"/>
      <c r="M110" s="52"/>
      <c r="N110" s="50" t="s">
        <v>5916</v>
      </c>
      <c r="O110" s="27" t="s">
        <v>3804</v>
      </c>
      <c r="P110" s="27" t="s">
        <v>3805</v>
      </c>
      <c r="Q110" s="54"/>
    </row>
    <row r="111" spans="2:17" ht="21.75" customHeight="1" x14ac:dyDescent="0.15">
      <c r="B111" s="25">
        <v>2021</v>
      </c>
      <c r="C111" s="27">
        <v>1</v>
      </c>
      <c r="D111" s="62" t="s">
        <v>14</v>
      </c>
      <c r="E111" s="15" t="s">
        <v>4968</v>
      </c>
      <c r="F111" s="62" t="s">
        <v>16</v>
      </c>
      <c r="G111" s="34">
        <v>1542485000</v>
      </c>
      <c r="H111" s="34">
        <v>0</v>
      </c>
      <c r="I111" s="34">
        <v>337020000</v>
      </c>
      <c r="J111" s="34">
        <v>1879505000</v>
      </c>
      <c r="K111" s="34">
        <v>1315653500</v>
      </c>
      <c r="L111" s="89" t="s">
        <v>140</v>
      </c>
      <c r="M111" s="52"/>
      <c r="N111" s="50" t="s">
        <v>5891</v>
      </c>
      <c r="O111" s="27" t="s">
        <v>4935</v>
      </c>
      <c r="P111" s="27" t="s">
        <v>4936</v>
      </c>
      <c r="Q111" s="54"/>
    </row>
    <row r="112" spans="2:17" ht="21.75" customHeight="1" x14ac:dyDescent="0.15">
      <c r="B112" s="25">
        <v>2021</v>
      </c>
      <c r="C112" s="27">
        <v>1</v>
      </c>
      <c r="D112" s="62" t="s">
        <v>1646</v>
      </c>
      <c r="E112" s="15" t="s">
        <v>1856</v>
      </c>
      <c r="F112" s="62" t="s">
        <v>16</v>
      </c>
      <c r="G112" s="34">
        <v>1540000000</v>
      </c>
      <c r="H112" s="34"/>
      <c r="I112" s="34">
        <v>1500000000</v>
      </c>
      <c r="J112" s="34">
        <v>3040000000</v>
      </c>
      <c r="K112" s="34">
        <v>3040000000</v>
      </c>
      <c r="L112" s="89" t="s">
        <v>140</v>
      </c>
      <c r="M112" s="52"/>
      <c r="N112" s="50" t="s">
        <v>5900</v>
      </c>
      <c r="O112" s="27" t="s">
        <v>1572</v>
      </c>
      <c r="P112" s="27" t="s">
        <v>1573</v>
      </c>
      <c r="Q112" s="54"/>
    </row>
    <row r="113" spans="2:17" ht="21.75" customHeight="1" x14ac:dyDescent="0.15">
      <c r="B113" s="25">
        <v>2021</v>
      </c>
      <c r="C113" s="27">
        <v>1</v>
      </c>
      <c r="D113" s="62" t="s">
        <v>14</v>
      </c>
      <c r="E113" s="15" t="s">
        <v>2692</v>
      </c>
      <c r="F113" s="62" t="s">
        <v>16</v>
      </c>
      <c r="G113" s="34">
        <v>1507000000</v>
      </c>
      <c r="H113" s="34">
        <v>1029274000</v>
      </c>
      <c r="I113" s="34">
        <v>1632834000</v>
      </c>
      <c r="J113" s="34">
        <v>4169108000</v>
      </c>
      <c r="K113" s="34">
        <v>4169108000</v>
      </c>
      <c r="L113" s="89" t="s">
        <v>140</v>
      </c>
      <c r="M113" s="52"/>
      <c r="N113" s="50" t="s">
        <v>5917</v>
      </c>
      <c r="O113" s="27" t="s">
        <v>2690</v>
      </c>
      <c r="P113" s="27" t="s">
        <v>2691</v>
      </c>
      <c r="Q113" s="54"/>
    </row>
    <row r="114" spans="2:17" ht="21.75" customHeight="1" x14ac:dyDescent="0.15">
      <c r="B114" s="25">
        <v>2021</v>
      </c>
      <c r="C114" s="27">
        <v>1</v>
      </c>
      <c r="D114" s="62" t="s">
        <v>14</v>
      </c>
      <c r="E114" s="15" t="s">
        <v>1925</v>
      </c>
      <c r="F114" s="62" t="s">
        <v>16</v>
      </c>
      <c r="G114" s="34">
        <v>1500000000</v>
      </c>
      <c r="H114" s="34">
        <v>3039930</v>
      </c>
      <c r="I114" s="34">
        <v>132807000</v>
      </c>
      <c r="J114" s="34">
        <v>1635846930</v>
      </c>
      <c r="K114" s="34">
        <v>1635846930</v>
      </c>
      <c r="L114" s="89"/>
      <c r="M114" s="52"/>
      <c r="N114" s="50" t="s">
        <v>5918</v>
      </c>
      <c r="O114" s="27" t="s">
        <v>1923</v>
      </c>
      <c r="P114" s="27" t="s">
        <v>1924</v>
      </c>
      <c r="Q114" s="54"/>
    </row>
    <row r="115" spans="2:17" ht="21.75" customHeight="1" x14ac:dyDescent="0.15">
      <c r="B115" s="25">
        <v>2021</v>
      </c>
      <c r="C115" s="27">
        <v>1</v>
      </c>
      <c r="D115" s="62" t="s">
        <v>14</v>
      </c>
      <c r="E115" s="15" t="s">
        <v>2537</v>
      </c>
      <c r="F115" s="62" t="s">
        <v>2501</v>
      </c>
      <c r="G115" s="34">
        <v>1500000000</v>
      </c>
      <c r="H115" s="34">
        <v>285215000</v>
      </c>
      <c r="I115" s="34">
        <v>2421130000</v>
      </c>
      <c r="J115" s="34">
        <v>4206345000</v>
      </c>
      <c r="K115" s="34">
        <v>4206345000</v>
      </c>
      <c r="L115" s="89"/>
      <c r="M115" s="52"/>
      <c r="N115" s="50" t="s">
        <v>5909</v>
      </c>
      <c r="O115" s="27" t="s">
        <v>2538</v>
      </c>
      <c r="P115" s="27" t="s">
        <v>2539</v>
      </c>
      <c r="Q115" s="54"/>
    </row>
    <row r="116" spans="2:17" ht="21.75" customHeight="1" x14ac:dyDescent="0.15">
      <c r="B116" s="25">
        <v>2021</v>
      </c>
      <c r="C116" s="27">
        <v>1</v>
      </c>
      <c r="D116" s="62" t="s">
        <v>14</v>
      </c>
      <c r="E116" s="15" t="s">
        <v>2599</v>
      </c>
      <c r="F116" s="62" t="s">
        <v>16</v>
      </c>
      <c r="G116" s="34">
        <v>1500000000</v>
      </c>
      <c r="H116" s="34">
        <v>0</v>
      </c>
      <c r="I116" s="34">
        <v>1010000000</v>
      </c>
      <c r="J116" s="34">
        <v>2510000000</v>
      </c>
      <c r="K116" s="34">
        <v>2510000000</v>
      </c>
      <c r="L116" s="89" t="s">
        <v>140</v>
      </c>
      <c r="M116" s="52"/>
      <c r="N116" s="50" t="s">
        <v>5919</v>
      </c>
      <c r="O116" s="27" t="s">
        <v>2296</v>
      </c>
      <c r="P116" s="27" t="s">
        <v>2297</v>
      </c>
      <c r="Q116" s="54"/>
    </row>
    <row r="117" spans="2:17" ht="21.75" customHeight="1" x14ac:dyDescent="0.15">
      <c r="B117" s="25">
        <v>2021</v>
      </c>
      <c r="C117" s="27">
        <v>1</v>
      </c>
      <c r="D117" s="62" t="s">
        <v>14</v>
      </c>
      <c r="E117" s="15" t="s">
        <v>2669</v>
      </c>
      <c r="F117" s="62" t="s">
        <v>2501</v>
      </c>
      <c r="G117" s="34">
        <v>1500000000</v>
      </c>
      <c r="H117" s="34">
        <v>1420173000</v>
      </c>
      <c r="I117" s="34">
        <v>3211441000</v>
      </c>
      <c r="J117" s="34">
        <f>SUM(G117:I117)</f>
        <v>6131614000</v>
      </c>
      <c r="K117" s="34">
        <f>J117</f>
        <v>6131614000</v>
      </c>
      <c r="L117" s="89"/>
      <c r="M117" s="52"/>
      <c r="N117" s="50" t="s">
        <v>5920</v>
      </c>
      <c r="O117" s="27" t="s">
        <v>2670</v>
      </c>
      <c r="P117" s="27" t="s">
        <v>2671</v>
      </c>
      <c r="Q117" s="54"/>
    </row>
    <row r="118" spans="2:17" ht="21.75" customHeight="1" x14ac:dyDescent="0.15">
      <c r="B118" s="25">
        <v>2021</v>
      </c>
      <c r="C118" s="27">
        <v>1</v>
      </c>
      <c r="D118" s="62" t="s">
        <v>14</v>
      </c>
      <c r="E118" s="15" t="s">
        <v>2693</v>
      </c>
      <c r="F118" s="62" t="s">
        <v>16</v>
      </c>
      <c r="G118" s="34">
        <v>1500000000</v>
      </c>
      <c r="H118" s="34">
        <v>762001400</v>
      </c>
      <c r="I118" s="34">
        <v>1604532000</v>
      </c>
      <c r="J118" s="34">
        <v>3866533400</v>
      </c>
      <c r="K118" s="34">
        <v>3866533400</v>
      </c>
      <c r="L118" s="89" t="s">
        <v>140</v>
      </c>
      <c r="M118" s="52"/>
      <c r="N118" s="50" t="s">
        <v>5917</v>
      </c>
      <c r="O118" s="27" t="s">
        <v>2694</v>
      </c>
      <c r="P118" s="27" t="s">
        <v>2356</v>
      </c>
      <c r="Q118" s="54"/>
    </row>
    <row r="119" spans="2:17" ht="21.75" customHeight="1" x14ac:dyDescent="0.15">
      <c r="B119" s="25">
        <v>2021</v>
      </c>
      <c r="C119" s="27">
        <v>1</v>
      </c>
      <c r="D119" s="62" t="s">
        <v>14</v>
      </c>
      <c r="E119" s="15" t="s">
        <v>1054</v>
      </c>
      <c r="F119" s="62" t="s">
        <v>16</v>
      </c>
      <c r="G119" s="34">
        <v>1500000000</v>
      </c>
      <c r="H119" s="34">
        <v>1601781000</v>
      </c>
      <c r="I119" s="34">
        <v>1712093000</v>
      </c>
      <c r="J119" s="34">
        <v>4813874000</v>
      </c>
      <c r="K119" s="34">
        <v>3369711800</v>
      </c>
      <c r="L119" s="89"/>
      <c r="M119" s="52"/>
      <c r="N119" s="50" t="s">
        <v>5921</v>
      </c>
      <c r="O119" s="27" t="s">
        <v>825</v>
      </c>
      <c r="P119" s="27" t="s">
        <v>826</v>
      </c>
      <c r="Q119" s="54"/>
    </row>
    <row r="120" spans="2:17" ht="21.75" customHeight="1" x14ac:dyDescent="0.15">
      <c r="B120" s="25">
        <v>2021</v>
      </c>
      <c r="C120" s="27">
        <v>1</v>
      </c>
      <c r="D120" s="62" t="s">
        <v>14</v>
      </c>
      <c r="E120" s="15" t="s">
        <v>1137</v>
      </c>
      <c r="F120" s="62" t="s">
        <v>16</v>
      </c>
      <c r="G120" s="34">
        <v>1500000000</v>
      </c>
      <c r="H120" s="34">
        <v>1911000000</v>
      </c>
      <c r="I120" s="34">
        <v>80000000</v>
      </c>
      <c r="J120" s="34">
        <v>3491000000</v>
      </c>
      <c r="K120" s="34">
        <v>3491000000</v>
      </c>
      <c r="L120" s="89"/>
      <c r="M120" s="52"/>
      <c r="N120" s="50" t="s">
        <v>5901</v>
      </c>
      <c r="O120" s="27" t="s">
        <v>1133</v>
      </c>
      <c r="P120" s="27" t="s">
        <v>1134</v>
      </c>
      <c r="Q120" s="54"/>
    </row>
    <row r="121" spans="2:17" ht="21.75" customHeight="1" x14ac:dyDescent="0.15">
      <c r="B121" s="25">
        <v>2021</v>
      </c>
      <c r="C121" s="27">
        <v>1</v>
      </c>
      <c r="D121" s="62" t="s">
        <v>14</v>
      </c>
      <c r="E121" s="15" t="s">
        <v>3996</v>
      </c>
      <c r="F121" s="62" t="s">
        <v>112</v>
      </c>
      <c r="G121" s="34">
        <v>1489916840</v>
      </c>
      <c r="H121" s="34">
        <v>0</v>
      </c>
      <c r="I121" s="34">
        <v>0</v>
      </c>
      <c r="J121" s="34">
        <v>1489916840</v>
      </c>
      <c r="K121" s="34">
        <v>1489916840</v>
      </c>
      <c r="L121" s="89"/>
      <c r="M121" s="52"/>
      <c r="N121" s="50" t="s">
        <v>5877</v>
      </c>
      <c r="O121" s="27" t="s">
        <v>3997</v>
      </c>
      <c r="P121" s="27" t="s">
        <v>3998</v>
      </c>
      <c r="Q121" s="54"/>
    </row>
    <row r="122" spans="2:17" ht="21.75" customHeight="1" x14ac:dyDescent="0.15">
      <c r="B122" s="25">
        <v>2021</v>
      </c>
      <c r="C122" s="27">
        <v>1</v>
      </c>
      <c r="D122" s="62" t="s">
        <v>14</v>
      </c>
      <c r="E122" s="15" t="s">
        <v>4058</v>
      </c>
      <c r="F122" s="62" t="s">
        <v>16</v>
      </c>
      <c r="G122" s="34">
        <v>1482778000</v>
      </c>
      <c r="H122" s="34">
        <v>844919000</v>
      </c>
      <c r="I122" s="34">
        <v>1272442000</v>
      </c>
      <c r="J122" s="34">
        <v>3600139000</v>
      </c>
      <c r="K122" s="34">
        <v>3600139000</v>
      </c>
      <c r="L122" s="89" t="s">
        <v>140</v>
      </c>
      <c r="M122" s="52"/>
      <c r="N122" s="50" t="s">
        <v>5922</v>
      </c>
      <c r="O122" s="27" t="s">
        <v>3862</v>
      </c>
      <c r="P122" s="27" t="s">
        <v>3863</v>
      </c>
      <c r="Q122" s="54"/>
    </row>
    <row r="123" spans="2:17" ht="21.75" customHeight="1" x14ac:dyDescent="0.15">
      <c r="B123" s="25">
        <v>2021</v>
      </c>
      <c r="C123" s="27">
        <v>1</v>
      </c>
      <c r="D123" s="62" t="s">
        <v>14</v>
      </c>
      <c r="E123" s="15" t="s">
        <v>2672</v>
      </c>
      <c r="F123" s="62" t="s">
        <v>2501</v>
      </c>
      <c r="G123" s="34">
        <v>1474487000</v>
      </c>
      <c r="H123" s="34"/>
      <c r="I123" s="34">
        <v>1213509000</v>
      </c>
      <c r="J123" s="34">
        <f>SUM(G123:I123)</f>
        <v>2687996000</v>
      </c>
      <c r="K123" s="34">
        <f>J123</f>
        <v>2687996000</v>
      </c>
      <c r="L123" s="89"/>
      <c r="M123" s="52"/>
      <c r="N123" s="50" t="s">
        <v>5920</v>
      </c>
      <c r="O123" s="27" t="s">
        <v>2670</v>
      </c>
      <c r="P123" s="27" t="s">
        <v>2671</v>
      </c>
      <c r="Q123" s="54"/>
    </row>
    <row r="124" spans="2:17" ht="21.75" customHeight="1" x14ac:dyDescent="0.15">
      <c r="B124" s="25">
        <v>2021</v>
      </c>
      <c r="C124" s="27">
        <v>1</v>
      </c>
      <c r="D124" s="62" t="s">
        <v>14</v>
      </c>
      <c r="E124" s="15" t="s">
        <v>1864</v>
      </c>
      <c r="F124" s="62" t="s">
        <v>112</v>
      </c>
      <c r="G124" s="34">
        <v>1452164000</v>
      </c>
      <c r="H124" s="34"/>
      <c r="I124" s="34">
        <v>627307000</v>
      </c>
      <c r="J124" s="34">
        <v>2079471000</v>
      </c>
      <c r="K124" s="34">
        <v>2079471000</v>
      </c>
      <c r="L124" s="89" t="s">
        <v>140</v>
      </c>
      <c r="M124" s="52"/>
      <c r="N124" s="50" t="s">
        <v>5277</v>
      </c>
      <c r="O124" s="27" t="s">
        <v>1586</v>
      </c>
      <c r="P124" s="27" t="s">
        <v>1587</v>
      </c>
      <c r="Q124" s="54"/>
    </row>
    <row r="125" spans="2:17" ht="21.75" customHeight="1" x14ac:dyDescent="0.15">
      <c r="B125" s="25">
        <v>2021</v>
      </c>
      <c r="C125" s="27">
        <v>1</v>
      </c>
      <c r="D125" s="62" t="s">
        <v>14</v>
      </c>
      <c r="E125" s="15" t="s">
        <v>4028</v>
      </c>
      <c r="F125" s="62" t="s">
        <v>16</v>
      </c>
      <c r="G125" s="34">
        <v>1451888440</v>
      </c>
      <c r="H125" s="34">
        <v>1057086000</v>
      </c>
      <c r="I125" s="34">
        <v>1303235000</v>
      </c>
      <c r="J125" s="34">
        <v>3812209440</v>
      </c>
      <c r="K125" s="34">
        <v>3812209440</v>
      </c>
      <c r="L125" s="89" t="s">
        <v>140</v>
      </c>
      <c r="M125" s="52"/>
      <c r="N125" s="50" t="s">
        <v>5923</v>
      </c>
      <c r="O125" s="27" t="s">
        <v>3818</v>
      </c>
      <c r="P125" s="27" t="s">
        <v>3819</v>
      </c>
      <c r="Q125" s="54"/>
    </row>
    <row r="126" spans="2:17" ht="21.75" customHeight="1" x14ac:dyDescent="0.15">
      <c r="B126" s="25">
        <v>2021</v>
      </c>
      <c r="C126" s="27">
        <v>1</v>
      </c>
      <c r="D126" s="62" t="s">
        <v>1646</v>
      </c>
      <c r="E126" s="15" t="s">
        <v>1662</v>
      </c>
      <c r="F126" s="62" t="s">
        <v>16</v>
      </c>
      <c r="G126" s="34">
        <v>1441354444</v>
      </c>
      <c r="H126" s="34"/>
      <c r="I126" s="34">
        <v>2000000000</v>
      </c>
      <c r="J126" s="34">
        <v>3441354444</v>
      </c>
      <c r="K126" s="34">
        <v>2408948000</v>
      </c>
      <c r="L126" s="89" t="s">
        <v>140</v>
      </c>
      <c r="M126" s="52"/>
      <c r="N126" s="50" t="s">
        <v>5924</v>
      </c>
      <c r="O126" s="27" t="s">
        <v>1442</v>
      </c>
      <c r="P126" s="27" t="s">
        <v>1443</v>
      </c>
      <c r="Q126" s="54"/>
    </row>
    <row r="127" spans="2:17" ht="21.75" customHeight="1" x14ac:dyDescent="0.15">
      <c r="B127" s="25">
        <v>2021</v>
      </c>
      <c r="C127" s="27">
        <v>1</v>
      </c>
      <c r="D127" s="62" t="s">
        <v>15</v>
      </c>
      <c r="E127" s="15" t="s">
        <v>4420</v>
      </c>
      <c r="F127" s="62" t="s">
        <v>16</v>
      </c>
      <c r="G127" s="34">
        <v>1395815000</v>
      </c>
      <c r="H127" s="34"/>
      <c r="I127" s="34"/>
      <c r="J127" s="34">
        <v>1395815000</v>
      </c>
      <c r="K127" s="34">
        <v>1395815000</v>
      </c>
      <c r="L127" s="89" t="s">
        <v>140</v>
      </c>
      <c r="M127" s="52"/>
      <c r="N127" s="50" t="s">
        <v>5925</v>
      </c>
      <c r="O127" s="27" t="s">
        <v>4302</v>
      </c>
      <c r="P127" s="27" t="s">
        <v>4303</v>
      </c>
      <c r="Q127" s="54"/>
    </row>
    <row r="128" spans="2:17" ht="21.75" customHeight="1" x14ac:dyDescent="0.15">
      <c r="B128" s="25">
        <v>2021</v>
      </c>
      <c r="C128" s="27">
        <v>1</v>
      </c>
      <c r="D128" s="62" t="s">
        <v>14</v>
      </c>
      <c r="E128" s="15" t="s">
        <v>489</v>
      </c>
      <c r="F128" s="62" t="s">
        <v>16</v>
      </c>
      <c r="G128" s="34">
        <v>1380470000</v>
      </c>
      <c r="H128" s="34">
        <v>0</v>
      </c>
      <c r="I128" s="34">
        <v>4069590000</v>
      </c>
      <c r="J128" s="34">
        <v>5450060000</v>
      </c>
      <c r="K128" s="34">
        <v>5450060000</v>
      </c>
      <c r="L128" s="89" t="s">
        <v>140</v>
      </c>
      <c r="M128" s="52"/>
      <c r="N128" s="50" t="s">
        <v>5926</v>
      </c>
      <c r="O128" s="27" t="s">
        <v>352</v>
      </c>
      <c r="P128" s="27" t="s">
        <v>353</v>
      </c>
      <c r="Q128" s="54"/>
    </row>
    <row r="129" spans="2:17" ht="21.75" customHeight="1" x14ac:dyDescent="0.15">
      <c r="B129" s="25">
        <v>2021</v>
      </c>
      <c r="C129" s="27">
        <v>1</v>
      </c>
      <c r="D129" s="62" t="s">
        <v>14</v>
      </c>
      <c r="E129" s="15" t="s">
        <v>3424</v>
      </c>
      <c r="F129" s="62" t="s">
        <v>16</v>
      </c>
      <c r="G129" s="34">
        <v>1377861000</v>
      </c>
      <c r="H129" s="34">
        <v>0</v>
      </c>
      <c r="I129" s="34">
        <v>610069000</v>
      </c>
      <c r="J129" s="34">
        <v>1987930000</v>
      </c>
      <c r="K129" s="34">
        <v>1391551000</v>
      </c>
      <c r="L129" s="89"/>
      <c r="M129" s="52"/>
      <c r="N129" s="50" t="s">
        <v>5884</v>
      </c>
      <c r="O129" s="27" t="s">
        <v>3425</v>
      </c>
      <c r="P129" s="27" t="s">
        <v>3426</v>
      </c>
      <c r="Q129" s="54"/>
    </row>
    <row r="130" spans="2:17" ht="21.75" customHeight="1" x14ac:dyDescent="0.15">
      <c r="B130" s="25">
        <v>2021</v>
      </c>
      <c r="C130" s="27">
        <v>1</v>
      </c>
      <c r="D130" s="62" t="s">
        <v>14</v>
      </c>
      <c r="E130" s="15" t="s">
        <v>2503</v>
      </c>
      <c r="F130" s="62" t="s">
        <v>16</v>
      </c>
      <c r="G130" s="34">
        <v>1359094000</v>
      </c>
      <c r="H130" s="34">
        <v>0</v>
      </c>
      <c r="I130" s="34">
        <v>2848254000</v>
      </c>
      <c r="J130" s="34">
        <f>SUM(G130:I130)</f>
        <v>4207348000</v>
      </c>
      <c r="K130" s="34">
        <f>J130</f>
        <v>4207348000</v>
      </c>
      <c r="L130" s="89" t="s">
        <v>537</v>
      </c>
      <c r="M130" s="52"/>
      <c r="N130" s="50" t="s">
        <v>5885</v>
      </c>
      <c r="O130" s="27" t="s">
        <v>2504</v>
      </c>
      <c r="P130" s="27" t="s">
        <v>2505</v>
      </c>
      <c r="Q130" s="54"/>
    </row>
    <row r="131" spans="2:17" ht="21.75" customHeight="1" x14ac:dyDescent="0.15">
      <c r="B131" s="25">
        <v>2021</v>
      </c>
      <c r="C131" s="27">
        <v>1</v>
      </c>
      <c r="D131" s="62" t="s">
        <v>15</v>
      </c>
      <c r="E131" s="15" t="s">
        <v>1638</v>
      </c>
      <c r="F131" s="62" t="s">
        <v>37</v>
      </c>
      <c r="G131" s="34">
        <v>1339774125</v>
      </c>
      <c r="H131" s="34"/>
      <c r="I131" s="34"/>
      <c r="J131" s="34">
        <v>1339774125</v>
      </c>
      <c r="K131" s="34">
        <v>937841887.5</v>
      </c>
      <c r="L131" s="89"/>
      <c r="M131" s="52"/>
      <c r="N131" s="50" t="s">
        <v>5868</v>
      </c>
      <c r="O131" s="27" t="s">
        <v>1427</v>
      </c>
      <c r="P131" s="27" t="s">
        <v>1428</v>
      </c>
      <c r="Q131" s="54"/>
    </row>
    <row r="132" spans="2:17" ht="21.75" customHeight="1" x14ac:dyDescent="0.15">
      <c r="B132" s="25">
        <v>2021</v>
      </c>
      <c r="C132" s="27">
        <v>1</v>
      </c>
      <c r="D132" s="62" t="s">
        <v>14</v>
      </c>
      <c r="E132" s="15" t="s">
        <v>4036</v>
      </c>
      <c r="F132" s="62" t="s">
        <v>16</v>
      </c>
      <c r="G132" s="34">
        <v>1317511702</v>
      </c>
      <c r="H132" s="34"/>
      <c r="I132" s="34">
        <v>1238461000</v>
      </c>
      <c r="J132" s="34">
        <v>2555972702</v>
      </c>
      <c r="K132" s="34">
        <v>2555972702</v>
      </c>
      <c r="L132" s="89" t="s">
        <v>140</v>
      </c>
      <c r="M132" s="52"/>
      <c r="N132" s="50" t="s">
        <v>5927</v>
      </c>
      <c r="O132" s="27" t="s">
        <v>4037</v>
      </c>
      <c r="P132" s="27" t="s">
        <v>4038</v>
      </c>
      <c r="Q132" s="54"/>
    </row>
    <row r="133" spans="2:17" ht="21.75" customHeight="1" x14ac:dyDescent="0.15">
      <c r="B133" s="25">
        <v>2021</v>
      </c>
      <c r="C133" s="27">
        <v>1</v>
      </c>
      <c r="D133" s="62" t="s">
        <v>14</v>
      </c>
      <c r="E133" s="15" t="s">
        <v>2714</v>
      </c>
      <c r="F133" s="62" t="s">
        <v>112</v>
      </c>
      <c r="G133" s="34">
        <v>1312814000</v>
      </c>
      <c r="H133" s="34">
        <v>4467380000</v>
      </c>
      <c r="I133" s="34">
        <v>2000000</v>
      </c>
      <c r="J133" s="34">
        <v>5782194000</v>
      </c>
      <c r="K133" s="34">
        <v>5782194000</v>
      </c>
      <c r="L133" s="89" t="s">
        <v>140</v>
      </c>
      <c r="M133" s="52"/>
      <c r="N133" s="50" t="s">
        <v>5928</v>
      </c>
      <c r="O133" s="27" t="s">
        <v>2393</v>
      </c>
      <c r="P133" s="27" t="s">
        <v>2394</v>
      </c>
      <c r="Q133" s="54"/>
    </row>
    <row r="134" spans="2:17" ht="21.75" customHeight="1" x14ac:dyDescent="0.15">
      <c r="B134" s="25">
        <v>2021</v>
      </c>
      <c r="C134" s="27">
        <v>1</v>
      </c>
      <c r="D134" s="62" t="s">
        <v>14</v>
      </c>
      <c r="E134" s="15" t="s">
        <v>2391</v>
      </c>
      <c r="F134" s="62" t="s">
        <v>16</v>
      </c>
      <c r="G134" s="34">
        <v>1312814000</v>
      </c>
      <c r="H134" s="34">
        <v>4467380000</v>
      </c>
      <c r="I134" s="34">
        <v>2000000</v>
      </c>
      <c r="J134" s="34">
        <v>5782194000</v>
      </c>
      <c r="K134" s="34">
        <v>5782194000</v>
      </c>
      <c r="L134" s="89" t="s">
        <v>140</v>
      </c>
      <c r="M134" s="52"/>
      <c r="N134" s="50" t="s">
        <v>5928</v>
      </c>
      <c r="O134" s="27" t="s">
        <v>2393</v>
      </c>
      <c r="P134" s="27" t="s">
        <v>2394</v>
      </c>
      <c r="Q134" s="54"/>
    </row>
    <row r="135" spans="2:17" ht="21.75" customHeight="1" x14ac:dyDescent="0.15">
      <c r="B135" s="25">
        <v>2021</v>
      </c>
      <c r="C135" s="27">
        <v>1</v>
      </c>
      <c r="D135" s="62" t="s">
        <v>1646</v>
      </c>
      <c r="E135" s="15" t="s">
        <v>1766</v>
      </c>
      <c r="F135" s="62" t="s">
        <v>16</v>
      </c>
      <c r="G135" s="34">
        <v>1300000000</v>
      </c>
      <c r="H135" s="34">
        <v>2828350000</v>
      </c>
      <c r="I135" s="34"/>
      <c r="J135" s="34">
        <v>4128350000</v>
      </c>
      <c r="K135" s="34">
        <v>4128350000</v>
      </c>
      <c r="L135" s="89" t="s">
        <v>140</v>
      </c>
      <c r="M135" s="52"/>
      <c r="N135" s="50" t="s">
        <v>5929</v>
      </c>
      <c r="O135" s="27" t="s">
        <v>1764</v>
      </c>
      <c r="P135" s="27" t="s">
        <v>1765</v>
      </c>
      <c r="Q135" s="54"/>
    </row>
    <row r="136" spans="2:17" ht="21.75" customHeight="1" x14ac:dyDescent="0.15">
      <c r="B136" s="25">
        <v>2021</v>
      </c>
      <c r="C136" s="27">
        <v>1</v>
      </c>
      <c r="D136" s="62" t="s">
        <v>14</v>
      </c>
      <c r="E136" s="15" t="s">
        <v>3194</v>
      </c>
      <c r="F136" s="62" t="s">
        <v>16</v>
      </c>
      <c r="G136" s="34">
        <v>1300000000</v>
      </c>
      <c r="H136" s="34">
        <v>1123000000</v>
      </c>
      <c r="I136" s="34">
        <v>1205000000</v>
      </c>
      <c r="J136" s="34">
        <v>3628000000</v>
      </c>
      <c r="K136" s="34">
        <v>3627947000</v>
      </c>
      <c r="L136" s="89">
        <v>0</v>
      </c>
      <c r="M136" s="52">
        <v>0</v>
      </c>
      <c r="N136" s="50" t="s">
        <v>5930</v>
      </c>
      <c r="O136" s="27" t="s">
        <v>2964</v>
      </c>
      <c r="P136" s="27" t="s">
        <v>2965</v>
      </c>
      <c r="Q136" s="54"/>
    </row>
    <row r="137" spans="2:17" ht="21.75" customHeight="1" x14ac:dyDescent="0.15">
      <c r="B137" s="25">
        <v>2021</v>
      </c>
      <c r="C137" s="27">
        <v>1</v>
      </c>
      <c r="D137" s="62" t="s">
        <v>1646</v>
      </c>
      <c r="E137" s="15" t="s">
        <v>1647</v>
      </c>
      <c r="F137" s="62" t="s">
        <v>16</v>
      </c>
      <c r="G137" s="34">
        <v>1294656000</v>
      </c>
      <c r="H137" s="34"/>
      <c r="I137" s="34">
        <v>2497561000</v>
      </c>
      <c r="J137" s="34">
        <v>3792217000</v>
      </c>
      <c r="K137" s="34">
        <v>3792217000</v>
      </c>
      <c r="L137" s="89"/>
      <c r="M137" s="52"/>
      <c r="N137" s="50" t="s">
        <v>5931</v>
      </c>
      <c r="O137" s="27" t="s">
        <v>1436</v>
      </c>
      <c r="P137" s="27" t="s">
        <v>1437</v>
      </c>
      <c r="Q137" s="54"/>
    </row>
    <row r="138" spans="2:17" ht="21.75" customHeight="1" x14ac:dyDescent="0.15">
      <c r="B138" s="25">
        <v>2021</v>
      </c>
      <c r="C138" s="27">
        <v>1</v>
      </c>
      <c r="D138" s="62" t="s">
        <v>14</v>
      </c>
      <c r="E138" s="15" t="s">
        <v>432</v>
      </c>
      <c r="F138" s="62" t="s">
        <v>16</v>
      </c>
      <c r="G138" s="34">
        <v>1279240000</v>
      </c>
      <c r="H138" s="34">
        <v>239896000</v>
      </c>
      <c r="I138" s="34">
        <v>1529708000</v>
      </c>
      <c r="J138" s="34">
        <v>3048844000</v>
      </c>
      <c r="K138" s="34">
        <v>3048844000</v>
      </c>
      <c r="L138" s="89" t="s">
        <v>140</v>
      </c>
      <c r="M138" s="52"/>
      <c r="N138" s="50" t="s">
        <v>5932</v>
      </c>
      <c r="O138" s="27" t="s">
        <v>433</v>
      </c>
      <c r="P138" s="27" t="s">
        <v>434</v>
      </c>
      <c r="Q138" s="54"/>
    </row>
    <row r="139" spans="2:17" ht="21.75" customHeight="1" x14ac:dyDescent="0.15">
      <c r="B139" s="25">
        <v>2021</v>
      </c>
      <c r="C139" s="27">
        <v>1</v>
      </c>
      <c r="D139" s="62" t="s">
        <v>14</v>
      </c>
      <c r="E139" s="15" t="s">
        <v>3375</v>
      </c>
      <c r="F139" s="62" t="s">
        <v>16</v>
      </c>
      <c r="G139" s="34">
        <v>1277066000</v>
      </c>
      <c r="H139" s="34">
        <v>0</v>
      </c>
      <c r="I139" s="34">
        <v>1500000000</v>
      </c>
      <c r="J139" s="34">
        <v>2777066000</v>
      </c>
      <c r="K139" s="34">
        <v>2777066000</v>
      </c>
      <c r="L139" s="89" t="s">
        <v>140</v>
      </c>
      <c r="M139" s="52"/>
      <c r="N139" s="50" t="s">
        <v>5933</v>
      </c>
      <c r="O139" s="27" t="s">
        <v>3376</v>
      </c>
      <c r="P139" s="27" t="s">
        <v>3377</v>
      </c>
      <c r="Q139" s="54"/>
    </row>
    <row r="140" spans="2:17" ht="21.75" customHeight="1" x14ac:dyDescent="0.15">
      <c r="B140" s="25">
        <v>2021</v>
      </c>
      <c r="C140" s="27">
        <v>1</v>
      </c>
      <c r="D140" s="62" t="s">
        <v>14</v>
      </c>
      <c r="E140" s="15" t="s">
        <v>2445</v>
      </c>
      <c r="F140" s="62" t="s">
        <v>16</v>
      </c>
      <c r="G140" s="34">
        <v>1252193000</v>
      </c>
      <c r="H140" s="34">
        <v>0</v>
      </c>
      <c r="I140" s="34">
        <f>428995000+708227000</f>
        <v>1137222000</v>
      </c>
      <c r="J140" s="34">
        <f>SUM(G140:I140)</f>
        <v>2389415000</v>
      </c>
      <c r="K140" s="34">
        <v>2389415000</v>
      </c>
      <c r="L140" s="89" t="s">
        <v>537</v>
      </c>
      <c r="M140" s="52"/>
      <c r="N140" s="50" t="s">
        <v>5934</v>
      </c>
      <c r="O140" s="27" t="s">
        <v>2446</v>
      </c>
      <c r="P140" s="27" t="s">
        <v>2447</v>
      </c>
      <c r="Q140" s="54"/>
    </row>
    <row r="141" spans="2:17" ht="21.75" customHeight="1" x14ac:dyDescent="0.15">
      <c r="B141" s="25">
        <v>2021</v>
      </c>
      <c r="C141" s="27">
        <v>1</v>
      </c>
      <c r="D141" s="62" t="s">
        <v>14</v>
      </c>
      <c r="E141" s="15" t="s">
        <v>4060</v>
      </c>
      <c r="F141" s="62" t="s">
        <v>16</v>
      </c>
      <c r="G141" s="34">
        <v>1246431000</v>
      </c>
      <c r="H141" s="34">
        <v>392985000</v>
      </c>
      <c r="I141" s="34">
        <v>1219617000</v>
      </c>
      <c r="J141" s="34">
        <v>2859033000</v>
      </c>
      <c r="K141" s="34">
        <v>2859033000</v>
      </c>
      <c r="L141" s="89" t="s">
        <v>140</v>
      </c>
      <c r="M141" s="52"/>
      <c r="N141" s="50" t="s">
        <v>5935</v>
      </c>
      <c r="O141" s="27" t="s">
        <v>3862</v>
      </c>
      <c r="P141" s="27" t="s">
        <v>3863</v>
      </c>
      <c r="Q141" s="54"/>
    </row>
    <row r="142" spans="2:17" ht="21.75" customHeight="1" x14ac:dyDescent="0.15">
      <c r="B142" s="25">
        <v>2021</v>
      </c>
      <c r="C142" s="27">
        <v>1</v>
      </c>
      <c r="D142" s="62" t="s">
        <v>14</v>
      </c>
      <c r="E142" s="15" t="s">
        <v>2594</v>
      </c>
      <c r="F142" s="62" t="s">
        <v>16</v>
      </c>
      <c r="G142" s="34">
        <v>1230898000</v>
      </c>
      <c r="H142" s="34">
        <v>0</v>
      </c>
      <c r="I142" s="34">
        <v>1463867000</v>
      </c>
      <c r="J142" s="34">
        <f>SUM(G142:I142)</f>
        <v>2694765000</v>
      </c>
      <c r="K142" s="34">
        <v>2694765000</v>
      </c>
      <c r="L142" s="89"/>
      <c r="M142" s="52"/>
      <c r="N142" s="50" t="s">
        <v>5936</v>
      </c>
      <c r="O142" s="27" t="s">
        <v>2595</v>
      </c>
      <c r="P142" s="27" t="s">
        <v>2596</v>
      </c>
      <c r="Q142" s="54"/>
    </row>
    <row r="143" spans="2:17" ht="21.75" customHeight="1" x14ac:dyDescent="0.15">
      <c r="B143" s="25">
        <v>2021</v>
      </c>
      <c r="C143" s="27">
        <v>1</v>
      </c>
      <c r="D143" s="62" t="s">
        <v>14</v>
      </c>
      <c r="E143" s="15" t="s">
        <v>1868</v>
      </c>
      <c r="F143" s="62" t="s">
        <v>112</v>
      </c>
      <c r="G143" s="34">
        <v>1230166000</v>
      </c>
      <c r="H143" s="34"/>
      <c r="I143" s="34">
        <v>600116000</v>
      </c>
      <c r="J143" s="34">
        <v>1830282000</v>
      </c>
      <c r="K143" s="34">
        <v>1830282000</v>
      </c>
      <c r="L143" s="89"/>
      <c r="M143" s="52"/>
      <c r="N143" s="50" t="s">
        <v>5937</v>
      </c>
      <c r="O143" s="27" t="s">
        <v>1586</v>
      </c>
      <c r="P143" s="27" t="s">
        <v>1587</v>
      </c>
      <c r="Q143" s="54"/>
    </row>
    <row r="144" spans="2:17" ht="21.75" customHeight="1" x14ac:dyDescent="0.15">
      <c r="B144" s="25">
        <v>2021</v>
      </c>
      <c r="C144" s="27">
        <v>1</v>
      </c>
      <c r="D144" s="62" t="s">
        <v>14</v>
      </c>
      <c r="E144" s="15" t="s">
        <v>1141</v>
      </c>
      <c r="F144" s="62" t="s">
        <v>16</v>
      </c>
      <c r="G144" s="34">
        <v>1225515000</v>
      </c>
      <c r="H144" s="34">
        <v>0</v>
      </c>
      <c r="I144" s="34">
        <v>23344868000</v>
      </c>
      <c r="J144" s="34">
        <v>24570383000</v>
      </c>
      <c r="K144" s="34">
        <v>24570383000</v>
      </c>
      <c r="L144" s="89"/>
      <c r="M144" s="52"/>
      <c r="N144" s="50" t="s">
        <v>5938</v>
      </c>
      <c r="O144" s="27" t="s">
        <v>909</v>
      </c>
      <c r="P144" s="27" t="s">
        <v>910</v>
      </c>
      <c r="Q144" s="54"/>
    </row>
    <row r="145" spans="2:17" ht="21.75" customHeight="1" x14ac:dyDescent="0.15">
      <c r="B145" s="25">
        <v>2021</v>
      </c>
      <c r="C145" s="27">
        <v>1</v>
      </c>
      <c r="D145" s="62" t="s">
        <v>14</v>
      </c>
      <c r="E145" s="15" t="s">
        <v>412</v>
      </c>
      <c r="F145" s="62" t="s">
        <v>16</v>
      </c>
      <c r="G145" s="34">
        <v>1210000000</v>
      </c>
      <c r="H145" s="34">
        <v>1186643000</v>
      </c>
      <c r="I145" s="34">
        <v>2154000000</v>
      </c>
      <c r="J145" s="34">
        <v>4550643000</v>
      </c>
      <c r="K145" s="34">
        <v>0</v>
      </c>
      <c r="L145" s="89" t="s">
        <v>140</v>
      </c>
      <c r="M145" s="52"/>
      <c r="N145" s="50" t="s">
        <v>5939</v>
      </c>
      <c r="O145" s="27" t="s">
        <v>413</v>
      </c>
      <c r="P145" s="27" t="s">
        <v>414</v>
      </c>
      <c r="Q145" s="54"/>
    </row>
    <row r="146" spans="2:17" ht="21.75" customHeight="1" x14ac:dyDescent="0.15">
      <c r="B146" s="25">
        <v>2021</v>
      </c>
      <c r="C146" s="27">
        <v>1</v>
      </c>
      <c r="D146" s="62" t="s">
        <v>14</v>
      </c>
      <c r="E146" s="15" t="s">
        <v>1000</v>
      </c>
      <c r="F146" s="62" t="s">
        <v>112</v>
      </c>
      <c r="G146" s="34">
        <v>1210000000</v>
      </c>
      <c r="H146" s="34">
        <v>76377000</v>
      </c>
      <c r="I146" s="34">
        <v>702630000</v>
      </c>
      <c r="J146" s="34">
        <v>1989007000</v>
      </c>
      <c r="K146" s="34">
        <v>1392304900</v>
      </c>
      <c r="L146" s="89"/>
      <c r="M146" s="52"/>
      <c r="N146" s="50" t="s">
        <v>5940</v>
      </c>
      <c r="O146" s="27" t="s">
        <v>1001</v>
      </c>
      <c r="P146" s="27" t="s">
        <v>1002</v>
      </c>
      <c r="Q146" s="54"/>
    </row>
    <row r="147" spans="2:17" ht="21.75" customHeight="1" x14ac:dyDescent="0.15">
      <c r="B147" s="25">
        <v>2021</v>
      </c>
      <c r="C147" s="27">
        <v>1</v>
      </c>
      <c r="D147" s="62" t="s">
        <v>14</v>
      </c>
      <c r="E147" s="15" t="s">
        <v>1000</v>
      </c>
      <c r="F147" s="62" t="s">
        <v>112</v>
      </c>
      <c r="G147" s="34">
        <v>1210000000</v>
      </c>
      <c r="H147" s="34">
        <v>76377000</v>
      </c>
      <c r="I147" s="34">
        <v>702630000</v>
      </c>
      <c r="J147" s="34">
        <v>1989007000</v>
      </c>
      <c r="K147" s="34">
        <v>1392304900</v>
      </c>
      <c r="L147" s="89"/>
      <c r="M147" s="52"/>
      <c r="N147" s="50" t="s">
        <v>5940</v>
      </c>
      <c r="O147" s="27" t="s">
        <v>1001</v>
      </c>
      <c r="P147" s="27" t="s">
        <v>1002</v>
      </c>
      <c r="Q147" s="54"/>
    </row>
    <row r="148" spans="2:17" ht="21.75" customHeight="1" x14ac:dyDescent="0.15">
      <c r="B148" s="25">
        <v>2021</v>
      </c>
      <c r="C148" s="27">
        <v>1</v>
      </c>
      <c r="D148" s="62" t="s">
        <v>14</v>
      </c>
      <c r="E148" s="15" t="s">
        <v>513</v>
      </c>
      <c r="F148" s="62" t="s">
        <v>16</v>
      </c>
      <c r="G148" s="34">
        <v>1208896000</v>
      </c>
      <c r="H148" s="34">
        <v>0</v>
      </c>
      <c r="I148" s="34">
        <v>150000000</v>
      </c>
      <c r="J148" s="34">
        <v>1358896000</v>
      </c>
      <c r="K148" s="34"/>
      <c r="L148" s="89" t="s">
        <v>140</v>
      </c>
      <c r="M148" s="52"/>
      <c r="N148" s="50" t="s">
        <v>5941</v>
      </c>
      <c r="O148" s="27" t="s">
        <v>514</v>
      </c>
      <c r="P148" s="27" t="s">
        <v>515</v>
      </c>
      <c r="Q148" s="54"/>
    </row>
    <row r="149" spans="2:17" ht="21.75" customHeight="1" x14ac:dyDescent="0.15">
      <c r="B149" s="25">
        <v>2021</v>
      </c>
      <c r="C149" s="27">
        <v>1</v>
      </c>
      <c r="D149" s="62" t="s">
        <v>14</v>
      </c>
      <c r="E149" s="15" t="s">
        <v>5084</v>
      </c>
      <c r="F149" s="62" t="s">
        <v>16</v>
      </c>
      <c r="G149" s="34">
        <v>1204299000</v>
      </c>
      <c r="H149" s="34">
        <v>0</v>
      </c>
      <c r="I149" s="34">
        <v>869474000</v>
      </c>
      <c r="J149" s="34">
        <f>SUM(G149:I149)</f>
        <v>2073773000</v>
      </c>
      <c r="K149" s="34">
        <f>J149</f>
        <v>2073773000</v>
      </c>
      <c r="L149" s="89"/>
      <c r="M149" s="52"/>
      <c r="N149" s="50" t="s">
        <v>5942</v>
      </c>
      <c r="O149" s="27" t="s">
        <v>5082</v>
      </c>
      <c r="P149" s="27" t="s">
        <v>5083</v>
      </c>
      <c r="Q149" s="54"/>
    </row>
    <row r="150" spans="2:17" ht="21.75" customHeight="1" x14ac:dyDescent="0.15">
      <c r="B150" s="25">
        <v>2021</v>
      </c>
      <c r="C150" s="27">
        <v>1</v>
      </c>
      <c r="D150" s="62" t="s">
        <v>14</v>
      </c>
      <c r="E150" s="15" t="s">
        <v>2483</v>
      </c>
      <c r="F150" s="62" t="s">
        <v>16</v>
      </c>
      <c r="G150" s="34">
        <v>1200000000</v>
      </c>
      <c r="H150" s="34">
        <v>2010326000</v>
      </c>
      <c r="I150" s="34">
        <v>1796784000</v>
      </c>
      <c r="J150" s="34">
        <f>G150+H150+I150</f>
        <v>5007110000</v>
      </c>
      <c r="K150" s="34">
        <f>J150</f>
        <v>5007110000</v>
      </c>
      <c r="L150" s="89"/>
      <c r="M150" s="52"/>
      <c r="N150" s="50" t="s">
        <v>5943</v>
      </c>
      <c r="O150" s="27" t="s">
        <v>2484</v>
      </c>
      <c r="P150" s="27" t="s">
        <v>2200</v>
      </c>
      <c r="Q150" s="54"/>
    </row>
    <row r="151" spans="2:17" ht="21.75" customHeight="1" x14ac:dyDescent="0.15">
      <c r="B151" s="25">
        <v>2021</v>
      </c>
      <c r="C151" s="27">
        <v>1</v>
      </c>
      <c r="D151" s="62" t="s">
        <v>14</v>
      </c>
      <c r="E151" s="15" t="s">
        <v>4515</v>
      </c>
      <c r="F151" s="62" t="s">
        <v>16</v>
      </c>
      <c r="G151" s="34">
        <v>1200000000</v>
      </c>
      <c r="H151" s="34">
        <v>2287601000</v>
      </c>
      <c r="I151" s="34">
        <v>0</v>
      </c>
      <c r="J151" s="34">
        <v>3487601000</v>
      </c>
      <c r="K151" s="34">
        <v>3487601000</v>
      </c>
      <c r="L151" s="89" t="s">
        <v>140</v>
      </c>
      <c r="M151" s="52"/>
      <c r="N151" s="50" t="s">
        <v>5944</v>
      </c>
      <c r="O151" s="27" t="s">
        <v>4376</v>
      </c>
      <c r="P151" s="27" t="s">
        <v>4377</v>
      </c>
      <c r="Q151" s="54"/>
    </row>
    <row r="152" spans="2:17" ht="21.75" customHeight="1" x14ac:dyDescent="0.15">
      <c r="B152" s="25">
        <v>2021</v>
      </c>
      <c r="C152" s="27">
        <v>1</v>
      </c>
      <c r="D152" s="62" t="s">
        <v>14</v>
      </c>
      <c r="E152" s="15" t="s">
        <v>1098</v>
      </c>
      <c r="F152" s="62" t="s">
        <v>16</v>
      </c>
      <c r="G152" s="34">
        <v>1200000000</v>
      </c>
      <c r="H152" s="34">
        <v>653532000</v>
      </c>
      <c r="I152" s="34">
        <v>802347000</v>
      </c>
      <c r="J152" s="34">
        <v>2655879000</v>
      </c>
      <c r="K152" s="34">
        <v>2655879000</v>
      </c>
      <c r="L152" s="89"/>
      <c r="M152" s="52"/>
      <c r="N152" s="50" t="s">
        <v>5945</v>
      </c>
      <c r="O152" s="27" t="s">
        <v>1099</v>
      </c>
      <c r="P152" s="27" t="s">
        <v>1100</v>
      </c>
      <c r="Q152" s="54"/>
    </row>
    <row r="153" spans="2:17" ht="21.75" customHeight="1" x14ac:dyDescent="0.15">
      <c r="B153" s="25">
        <v>2021</v>
      </c>
      <c r="C153" s="27">
        <v>1</v>
      </c>
      <c r="D153" s="62" t="s">
        <v>14</v>
      </c>
      <c r="E153" s="15" t="s">
        <v>1104</v>
      </c>
      <c r="F153" s="62" t="s">
        <v>16</v>
      </c>
      <c r="G153" s="34">
        <v>1200000000</v>
      </c>
      <c r="H153" s="34">
        <v>731678000</v>
      </c>
      <c r="I153" s="34">
        <v>1617906000</v>
      </c>
      <c r="J153" s="34">
        <v>3549584000</v>
      </c>
      <c r="K153" s="34">
        <v>3549584000</v>
      </c>
      <c r="L153" s="89"/>
      <c r="M153" s="52"/>
      <c r="N153" s="50" t="s">
        <v>5945</v>
      </c>
      <c r="O153" s="27" t="s">
        <v>1105</v>
      </c>
      <c r="P153" s="27" t="s">
        <v>1106</v>
      </c>
      <c r="Q153" s="54"/>
    </row>
    <row r="154" spans="2:17" ht="21.75" customHeight="1" x14ac:dyDescent="0.15">
      <c r="B154" s="25">
        <v>2021</v>
      </c>
      <c r="C154" s="27">
        <v>1</v>
      </c>
      <c r="D154" s="62" t="s">
        <v>14</v>
      </c>
      <c r="E154" s="15" t="s">
        <v>1163</v>
      </c>
      <c r="F154" s="62" t="s">
        <v>112</v>
      </c>
      <c r="G154" s="34">
        <v>1194127268</v>
      </c>
      <c r="H154" s="34">
        <v>0</v>
      </c>
      <c r="I154" s="34">
        <v>1445200000</v>
      </c>
      <c r="J154" s="34">
        <v>2639327268</v>
      </c>
      <c r="K154" s="34">
        <v>2639327268</v>
      </c>
      <c r="L154" s="89"/>
      <c r="M154" s="52"/>
      <c r="N154" s="50" t="s">
        <v>5938</v>
      </c>
      <c r="O154" s="27" t="s">
        <v>1164</v>
      </c>
      <c r="P154" s="27" t="s">
        <v>1165</v>
      </c>
      <c r="Q154" s="54"/>
    </row>
    <row r="155" spans="2:17" ht="21.75" customHeight="1" x14ac:dyDescent="0.15">
      <c r="B155" s="25">
        <v>2021</v>
      </c>
      <c r="C155" s="27">
        <v>1</v>
      </c>
      <c r="D155" s="62" t="s">
        <v>15</v>
      </c>
      <c r="E155" s="15" t="s">
        <v>1634</v>
      </c>
      <c r="F155" s="62" t="s">
        <v>37</v>
      </c>
      <c r="G155" s="34">
        <v>1187208820</v>
      </c>
      <c r="H155" s="34"/>
      <c r="I155" s="34"/>
      <c r="J155" s="34">
        <v>1187208820</v>
      </c>
      <c r="K155" s="34">
        <v>831046174</v>
      </c>
      <c r="L155" s="89"/>
      <c r="M155" s="52"/>
      <c r="N155" s="50" t="s">
        <v>5946</v>
      </c>
      <c r="O155" s="27" t="s">
        <v>1427</v>
      </c>
      <c r="P155" s="27" t="s">
        <v>1428</v>
      </c>
      <c r="Q155" s="54"/>
    </row>
    <row r="156" spans="2:17" ht="21.75" customHeight="1" x14ac:dyDescent="0.15">
      <c r="B156" s="25">
        <v>2021</v>
      </c>
      <c r="C156" s="27">
        <v>1</v>
      </c>
      <c r="D156" s="62" t="s">
        <v>15</v>
      </c>
      <c r="E156" s="15" t="s">
        <v>3215</v>
      </c>
      <c r="F156" s="62" t="s">
        <v>16</v>
      </c>
      <c r="G156" s="34">
        <v>1175330000</v>
      </c>
      <c r="H156" s="34">
        <v>1634988000</v>
      </c>
      <c r="I156" s="34">
        <v>7346372000</v>
      </c>
      <c r="J156" s="34">
        <v>10156690000</v>
      </c>
      <c r="K156" s="34">
        <v>10156690000</v>
      </c>
      <c r="L156" s="89" t="s">
        <v>140</v>
      </c>
      <c r="M156" s="52"/>
      <c r="N156" s="50" t="s">
        <v>5947</v>
      </c>
      <c r="O156" s="27" t="s">
        <v>3216</v>
      </c>
      <c r="P156" s="27" t="s">
        <v>3217</v>
      </c>
      <c r="Q156" s="54"/>
    </row>
    <row r="157" spans="2:17" ht="21.75" customHeight="1" x14ac:dyDescent="0.15">
      <c r="B157" s="25">
        <v>2021</v>
      </c>
      <c r="C157" s="27">
        <v>1</v>
      </c>
      <c r="D157" s="62" t="s">
        <v>14</v>
      </c>
      <c r="E157" s="15" t="s">
        <v>2660</v>
      </c>
      <c r="F157" s="62" t="s">
        <v>16</v>
      </c>
      <c r="G157" s="34">
        <v>1170000000</v>
      </c>
      <c r="H157" s="34">
        <v>0</v>
      </c>
      <c r="I157" s="34">
        <v>2570000000</v>
      </c>
      <c r="J157" s="34">
        <v>3740000000</v>
      </c>
      <c r="K157" s="34">
        <v>3740000000</v>
      </c>
      <c r="L157" s="89" t="s">
        <v>140</v>
      </c>
      <c r="M157" s="52"/>
      <c r="N157" s="50" t="s">
        <v>5948</v>
      </c>
      <c r="O157" s="27" t="s">
        <v>2661</v>
      </c>
      <c r="P157" s="27" t="s">
        <v>2662</v>
      </c>
      <c r="Q157" s="54"/>
    </row>
    <row r="158" spans="2:17" ht="21.75" customHeight="1" x14ac:dyDescent="0.15">
      <c r="B158" s="25">
        <v>2021</v>
      </c>
      <c r="C158" s="27">
        <v>1</v>
      </c>
      <c r="D158" s="62" t="s">
        <v>14</v>
      </c>
      <c r="E158" s="15" t="s">
        <v>3359</v>
      </c>
      <c r="F158" s="62" t="s">
        <v>16</v>
      </c>
      <c r="G158" s="34">
        <v>1163319000</v>
      </c>
      <c r="H158" s="34">
        <v>0</v>
      </c>
      <c r="I158" s="34">
        <v>1269447000</v>
      </c>
      <c r="J158" s="34">
        <v>2432766000</v>
      </c>
      <c r="K158" s="34">
        <v>2432766000</v>
      </c>
      <c r="L158" s="89"/>
      <c r="M158" s="52"/>
      <c r="N158" s="50" t="s">
        <v>5949</v>
      </c>
      <c r="O158" s="27" t="s">
        <v>3072</v>
      </c>
      <c r="P158" s="27" t="s">
        <v>3073</v>
      </c>
      <c r="Q158" s="54"/>
    </row>
    <row r="159" spans="2:17" ht="21.75" customHeight="1" x14ac:dyDescent="0.15">
      <c r="B159" s="25">
        <v>2021</v>
      </c>
      <c r="C159" s="27">
        <v>1</v>
      </c>
      <c r="D159" s="62" t="s">
        <v>15</v>
      </c>
      <c r="E159" s="15" t="s">
        <v>2726</v>
      </c>
      <c r="F159" s="62" t="s">
        <v>16</v>
      </c>
      <c r="G159" s="34">
        <v>1162233000</v>
      </c>
      <c r="H159" s="34" t="s">
        <v>756</v>
      </c>
      <c r="I159" s="34">
        <v>2565000000</v>
      </c>
      <c r="J159" s="34">
        <v>3727233000</v>
      </c>
      <c r="K159" s="34">
        <v>3727233000</v>
      </c>
      <c r="L159" s="89" t="s">
        <v>2411</v>
      </c>
      <c r="M159" s="52" t="s">
        <v>2727</v>
      </c>
      <c r="N159" s="50" t="s">
        <v>5950</v>
      </c>
      <c r="O159" s="27" t="s">
        <v>2727</v>
      </c>
      <c r="P159" s="27" t="s">
        <v>2728</v>
      </c>
      <c r="Q159" s="54"/>
    </row>
    <row r="160" spans="2:17" ht="21.75" customHeight="1" x14ac:dyDescent="0.15">
      <c r="B160" s="25">
        <v>2021</v>
      </c>
      <c r="C160" s="27">
        <v>1</v>
      </c>
      <c r="D160" s="62" t="s">
        <v>14</v>
      </c>
      <c r="E160" s="15" t="s">
        <v>4030</v>
      </c>
      <c r="F160" s="62" t="s">
        <v>16</v>
      </c>
      <c r="G160" s="34">
        <v>1160277000</v>
      </c>
      <c r="H160" s="34"/>
      <c r="I160" s="34">
        <v>349883000</v>
      </c>
      <c r="J160" s="34">
        <v>1510160000</v>
      </c>
      <c r="K160" s="34">
        <v>1510160000</v>
      </c>
      <c r="L160" s="89"/>
      <c r="M160" s="52"/>
      <c r="N160" s="50" t="s">
        <v>5951</v>
      </c>
      <c r="O160" s="27" t="s">
        <v>3821</v>
      </c>
      <c r="P160" s="27" t="s">
        <v>3822</v>
      </c>
      <c r="Q160" s="54"/>
    </row>
    <row r="161" spans="2:17" ht="21.75" customHeight="1" x14ac:dyDescent="0.15">
      <c r="B161" s="25">
        <v>2021</v>
      </c>
      <c r="C161" s="27">
        <v>1</v>
      </c>
      <c r="D161" s="62" t="s">
        <v>14</v>
      </c>
      <c r="E161" s="15" t="s">
        <v>4027</v>
      </c>
      <c r="F161" s="62" t="s">
        <v>16</v>
      </c>
      <c r="G161" s="34">
        <v>1156839540</v>
      </c>
      <c r="H161" s="34">
        <v>1065500000</v>
      </c>
      <c r="I161" s="34">
        <v>978934000</v>
      </c>
      <c r="J161" s="34">
        <v>3201273540</v>
      </c>
      <c r="K161" s="34">
        <v>3201273540</v>
      </c>
      <c r="L161" s="89" t="s">
        <v>140</v>
      </c>
      <c r="M161" s="52"/>
      <c r="N161" s="50" t="s">
        <v>5951</v>
      </c>
      <c r="O161" s="27" t="s">
        <v>3818</v>
      </c>
      <c r="P161" s="27" t="s">
        <v>3819</v>
      </c>
      <c r="Q161" s="54"/>
    </row>
    <row r="162" spans="2:17" ht="21.75" customHeight="1" x14ac:dyDescent="0.15">
      <c r="B162" s="25">
        <v>2021</v>
      </c>
      <c r="C162" s="27">
        <v>1</v>
      </c>
      <c r="D162" s="62" t="s">
        <v>14</v>
      </c>
      <c r="E162" s="15" t="s">
        <v>3267</v>
      </c>
      <c r="F162" s="62" t="s">
        <v>16</v>
      </c>
      <c r="G162" s="34">
        <v>1151166000</v>
      </c>
      <c r="H162" s="34"/>
      <c r="I162" s="34">
        <v>2588373000</v>
      </c>
      <c r="J162" s="34">
        <v>3739539000</v>
      </c>
      <c r="K162" s="34">
        <v>8000000000</v>
      </c>
      <c r="L162" s="89" t="s">
        <v>140</v>
      </c>
      <c r="M162" s="52"/>
      <c r="N162" s="50" t="s">
        <v>5952</v>
      </c>
      <c r="O162" s="27" t="s">
        <v>3014</v>
      </c>
      <c r="P162" s="27" t="s">
        <v>3015</v>
      </c>
      <c r="Q162" s="54"/>
    </row>
    <row r="163" spans="2:17" ht="21.75" customHeight="1" x14ac:dyDescent="0.15">
      <c r="B163" s="25">
        <v>2021</v>
      </c>
      <c r="C163" s="27">
        <v>1</v>
      </c>
      <c r="D163" s="62" t="s">
        <v>14</v>
      </c>
      <c r="E163" s="15" t="s">
        <v>3260</v>
      </c>
      <c r="F163" s="62" t="s">
        <v>16</v>
      </c>
      <c r="G163" s="34">
        <v>1143241000</v>
      </c>
      <c r="H163" s="34">
        <v>622298000</v>
      </c>
      <c r="I163" s="34">
        <v>837758000</v>
      </c>
      <c r="J163" s="34">
        <v>2603297000</v>
      </c>
      <c r="K163" s="34">
        <v>2603297000</v>
      </c>
      <c r="L163" s="89"/>
      <c r="M163" s="52"/>
      <c r="N163" s="50" t="s">
        <v>5953</v>
      </c>
      <c r="O163" s="27" t="s">
        <v>3007</v>
      </c>
      <c r="P163" s="27" t="s">
        <v>3008</v>
      </c>
      <c r="Q163" s="54"/>
    </row>
    <row r="164" spans="2:17" ht="21.75" customHeight="1" x14ac:dyDescent="0.15">
      <c r="B164" s="25">
        <v>2021</v>
      </c>
      <c r="C164" s="27">
        <v>1</v>
      </c>
      <c r="D164" s="62" t="s">
        <v>14</v>
      </c>
      <c r="E164" s="15" t="s">
        <v>1078</v>
      </c>
      <c r="F164" s="62" t="s">
        <v>16</v>
      </c>
      <c r="G164" s="34">
        <v>1142928000</v>
      </c>
      <c r="H164" s="34">
        <v>0</v>
      </c>
      <c r="I164" s="34">
        <v>574751000</v>
      </c>
      <c r="J164" s="34">
        <v>1717679000</v>
      </c>
      <c r="K164" s="34">
        <v>1717679000</v>
      </c>
      <c r="L164" s="89"/>
      <c r="M164" s="52"/>
      <c r="N164" s="50" t="s">
        <v>5954</v>
      </c>
      <c r="O164" s="27" t="s">
        <v>856</v>
      </c>
      <c r="P164" s="27" t="s">
        <v>857</v>
      </c>
      <c r="Q164" s="54"/>
    </row>
    <row r="165" spans="2:17" ht="21.75" customHeight="1" x14ac:dyDescent="0.15">
      <c r="B165" s="25">
        <v>2021</v>
      </c>
      <c r="C165" s="27">
        <v>1</v>
      </c>
      <c r="D165" s="62" t="s">
        <v>14</v>
      </c>
      <c r="E165" s="15" t="s">
        <v>1035</v>
      </c>
      <c r="F165" s="62" t="s">
        <v>112</v>
      </c>
      <c r="G165" s="34">
        <v>1140044590</v>
      </c>
      <c r="H165" s="34">
        <v>0</v>
      </c>
      <c r="I165" s="34">
        <v>197850000</v>
      </c>
      <c r="J165" s="34">
        <v>1337894590</v>
      </c>
      <c r="K165" s="34"/>
      <c r="L165" s="89"/>
      <c r="M165" s="52"/>
      <c r="N165" s="50" t="s">
        <v>5955</v>
      </c>
      <c r="O165" s="27" t="s">
        <v>1032</v>
      </c>
      <c r="P165" s="27" t="s">
        <v>1036</v>
      </c>
      <c r="Q165" s="54"/>
    </row>
    <row r="166" spans="2:17" ht="21.75" customHeight="1" x14ac:dyDescent="0.15">
      <c r="B166" s="25">
        <v>2021</v>
      </c>
      <c r="C166" s="27">
        <v>1</v>
      </c>
      <c r="D166" s="62" t="s">
        <v>14</v>
      </c>
      <c r="E166" s="15" t="s">
        <v>2653</v>
      </c>
      <c r="F166" s="62" t="s">
        <v>17</v>
      </c>
      <c r="G166" s="34">
        <v>1138504000</v>
      </c>
      <c r="H166" s="34">
        <v>640410400</v>
      </c>
      <c r="I166" s="34">
        <v>301101000</v>
      </c>
      <c r="J166" s="34">
        <v>2080015400</v>
      </c>
      <c r="K166" s="34"/>
      <c r="L166" s="89"/>
      <c r="M166" s="52"/>
      <c r="N166" s="50" t="s">
        <v>5956</v>
      </c>
      <c r="O166" s="27" t="s">
        <v>2333</v>
      </c>
      <c r="P166" s="27" t="s">
        <v>2334</v>
      </c>
      <c r="Q166" s="54"/>
    </row>
    <row r="167" spans="2:17" ht="21.75" customHeight="1" x14ac:dyDescent="0.15">
      <c r="B167" s="25">
        <v>2021</v>
      </c>
      <c r="C167" s="27">
        <v>1</v>
      </c>
      <c r="D167" s="62" t="s">
        <v>2543</v>
      </c>
      <c r="E167" s="15" t="s">
        <v>2573</v>
      </c>
      <c r="F167" s="62" t="s">
        <v>2576</v>
      </c>
      <c r="G167" s="34">
        <v>1134634990</v>
      </c>
      <c r="H167" s="34">
        <v>0</v>
      </c>
      <c r="I167" s="34">
        <v>122000000</v>
      </c>
      <c r="J167" s="34">
        <v>1256634990</v>
      </c>
      <c r="K167" s="34">
        <v>1256634990</v>
      </c>
      <c r="L167" s="89"/>
      <c r="M167" s="52"/>
      <c r="N167" s="50" t="s">
        <v>5957</v>
      </c>
      <c r="O167" s="27" t="s">
        <v>2574</v>
      </c>
      <c r="P167" s="27" t="s">
        <v>2575</v>
      </c>
      <c r="Q167" s="54"/>
    </row>
    <row r="168" spans="2:17" ht="21.75" customHeight="1" x14ac:dyDescent="0.15">
      <c r="B168" s="25">
        <v>2021</v>
      </c>
      <c r="C168" s="27">
        <v>1</v>
      </c>
      <c r="D168" s="62" t="s">
        <v>15</v>
      </c>
      <c r="E168" s="15" t="s">
        <v>981</v>
      </c>
      <c r="F168" s="62" t="s">
        <v>16</v>
      </c>
      <c r="G168" s="34">
        <v>1125639000</v>
      </c>
      <c r="H168" s="34">
        <v>0</v>
      </c>
      <c r="I168" s="34">
        <v>1521553000</v>
      </c>
      <c r="J168" s="34">
        <v>2647192000</v>
      </c>
      <c r="K168" s="34">
        <v>2647192000</v>
      </c>
      <c r="L168" s="89"/>
      <c r="M168" s="52"/>
      <c r="N168" s="50" t="s">
        <v>5958</v>
      </c>
      <c r="O168" s="27" t="s">
        <v>982</v>
      </c>
      <c r="P168" s="27" t="s">
        <v>983</v>
      </c>
      <c r="Q168" s="54"/>
    </row>
    <row r="169" spans="2:17" ht="21.75" customHeight="1" x14ac:dyDescent="0.15">
      <c r="B169" s="25">
        <v>2021</v>
      </c>
      <c r="C169" s="27">
        <v>1</v>
      </c>
      <c r="D169" s="62" t="s">
        <v>14</v>
      </c>
      <c r="E169" s="15" t="s">
        <v>1888</v>
      </c>
      <c r="F169" s="62" t="s">
        <v>16</v>
      </c>
      <c r="G169" s="34">
        <v>1114677000</v>
      </c>
      <c r="H169" s="34"/>
      <c r="I169" s="34">
        <v>585321000</v>
      </c>
      <c r="J169" s="34">
        <v>1699998000</v>
      </c>
      <c r="K169" s="34"/>
      <c r="L169" s="89"/>
      <c r="M169" s="52"/>
      <c r="N169" s="50" t="s">
        <v>5959</v>
      </c>
      <c r="O169" s="27" t="s">
        <v>1883</v>
      </c>
      <c r="P169" s="27" t="s">
        <v>1884</v>
      </c>
      <c r="Q169" s="54"/>
    </row>
    <row r="170" spans="2:17" ht="21.75" customHeight="1" x14ac:dyDescent="0.15">
      <c r="B170" s="25">
        <v>2021</v>
      </c>
      <c r="C170" s="27">
        <v>1</v>
      </c>
      <c r="D170" s="62" t="s">
        <v>14</v>
      </c>
      <c r="E170" s="15" t="s">
        <v>4059</v>
      </c>
      <c r="F170" s="62" t="s">
        <v>16</v>
      </c>
      <c r="G170" s="34">
        <v>1108055000</v>
      </c>
      <c r="H170" s="34">
        <v>0</v>
      </c>
      <c r="I170" s="34">
        <v>14481155000</v>
      </c>
      <c r="J170" s="34">
        <v>15589210000</v>
      </c>
      <c r="K170" s="34">
        <v>15589210000</v>
      </c>
      <c r="L170" s="89" t="s">
        <v>140</v>
      </c>
      <c r="M170" s="52"/>
      <c r="N170" s="50" t="s">
        <v>5935</v>
      </c>
      <c r="O170" s="27" t="s">
        <v>3862</v>
      </c>
      <c r="P170" s="27" t="s">
        <v>3863</v>
      </c>
      <c r="Q170" s="54"/>
    </row>
    <row r="171" spans="2:17" ht="21.75" customHeight="1" x14ac:dyDescent="0.15">
      <c r="B171" s="25">
        <v>2021</v>
      </c>
      <c r="C171" s="27">
        <v>1</v>
      </c>
      <c r="D171" s="62" t="s">
        <v>14</v>
      </c>
      <c r="E171" s="15" t="s">
        <v>3278</v>
      </c>
      <c r="F171" s="62" t="s">
        <v>16</v>
      </c>
      <c r="G171" s="34">
        <v>1095465000</v>
      </c>
      <c r="H171" s="34">
        <v>424736000</v>
      </c>
      <c r="I171" s="34">
        <v>982319000</v>
      </c>
      <c r="J171" s="34">
        <v>2502520000</v>
      </c>
      <c r="K171" s="34">
        <v>2505520000</v>
      </c>
      <c r="L171" s="89"/>
      <c r="M171" s="52"/>
      <c r="N171" s="50" t="s">
        <v>5960</v>
      </c>
      <c r="O171" s="27" t="s">
        <v>3276</v>
      </c>
      <c r="P171" s="27" t="s">
        <v>3277</v>
      </c>
      <c r="Q171" s="54"/>
    </row>
    <row r="172" spans="2:17" ht="21.75" customHeight="1" x14ac:dyDescent="0.15">
      <c r="B172" s="25">
        <v>2021</v>
      </c>
      <c r="C172" s="27">
        <v>1</v>
      </c>
      <c r="D172" s="62" t="s">
        <v>14</v>
      </c>
      <c r="E172" s="15" t="s">
        <v>532</v>
      </c>
      <c r="F172" s="62" t="s">
        <v>16</v>
      </c>
      <c r="G172" s="34">
        <v>1091161000</v>
      </c>
      <c r="H172" s="34">
        <v>0</v>
      </c>
      <c r="I172" s="34">
        <v>4000000000</v>
      </c>
      <c r="J172" s="34">
        <f>G172+H172+I172</f>
        <v>5091161000</v>
      </c>
      <c r="K172" s="34">
        <v>1091161000</v>
      </c>
      <c r="L172" s="89" t="s">
        <v>140</v>
      </c>
      <c r="M172" s="52"/>
      <c r="N172" s="50" t="s">
        <v>5961</v>
      </c>
      <c r="O172" s="27" t="s">
        <v>533</v>
      </c>
      <c r="P172" s="27" t="s">
        <v>534</v>
      </c>
      <c r="Q172" s="54"/>
    </row>
    <row r="173" spans="2:17" ht="21.75" customHeight="1" x14ac:dyDescent="0.15">
      <c r="B173" s="25">
        <v>2021</v>
      </c>
      <c r="C173" s="27">
        <v>1</v>
      </c>
      <c r="D173" s="62" t="s">
        <v>14</v>
      </c>
      <c r="E173" s="15" t="s">
        <v>1875</v>
      </c>
      <c r="F173" s="62" t="s">
        <v>16</v>
      </c>
      <c r="G173" s="34">
        <v>1090913960</v>
      </c>
      <c r="H173" s="34"/>
      <c r="I173" s="34">
        <v>1378631040</v>
      </c>
      <c r="J173" s="34">
        <v>2469545000</v>
      </c>
      <c r="K173" s="34">
        <v>2469545000</v>
      </c>
      <c r="L173" s="89"/>
      <c r="M173" s="52"/>
      <c r="N173" s="50" t="s">
        <v>5937</v>
      </c>
      <c r="O173" s="27" t="s">
        <v>1873</v>
      </c>
      <c r="P173" s="27" t="s">
        <v>1874</v>
      </c>
      <c r="Q173" s="54"/>
    </row>
    <row r="174" spans="2:17" ht="21.75" customHeight="1" x14ac:dyDescent="0.15">
      <c r="B174" s="25">
        <v>2021</v>
      </c>
      <c r="C174" s="27">
        <v>1</v>
      </c>
      <c r="D174" s="62" t="s">
        <v>14</v>
      </c>
      <c r="E174" s="15" t="s">
        <v>3241</v>
      </c>
      <c r="F174" s="62" t="s">
        <v>16</v>
      </c>
      <c r="G174" s="34">
        <v>1089185000</v>
      </c>
      <c r="H174" s="34">
        <v>909266000</v>
      </c>
      <c r="I174" s="34">
        <v>679258000</v>
      </c>
      <c r="J174" s="34">
        <v>2677709000</v>
      </c>
      <c r="K174" s="34">
        <v>2677709</v>
      </c>
      <c r="L174" s="89">
        <v>0</v>
      </c>
      <c r="M174" s="52">
        <v>0</v>
      </c>
      <c r="N174" s="50" t="s">
        <v>5962</v>
      </c>
      <c r="O174" s="27" t="s">
        <v>2983</v>
      </c>
      <c r="P174" s="27" t="s">
        <v>3236</v>
      </c>
      <c r="Q174" s="54"/>
    </row>
    <row r="175" spans="2:17" ht="21.75" customHeight="1" x14ac:dyDescent="0.15">
      <c r="B175" s="25">
        <v>2021</v>
      </c>
      <c r="C175" s="27">
        <v>1</v>
      </c>
      <c r="D175" s="62" t="s">
        <v>14</v>
      </c>
      <c r="E175" s="15" t="s">
        <v>4005</v>
      </c>
      <c r="F175" s="62" t="s">
        <v>16</v>
      </c>
      <c r="G175" s="34">
        <v>1075403000</v>
      </c>
      <c r="H175" s="34">
        <v>925389000</v>
      </c>
      <c r="I175" s="34">
        <v>1641578000</v>
      </c>
      <c r="J175" s="34">
        <v>3642370000</v>
      </c>
      <c r="K175" s="34">
        <v>3642370000</v>
      </c>
      <c r="L175" s="89" t="s">
        <v>140</v>
      </c>
      <c r="M175" s="52"/>
      <c r="N175" s="50" t="s">
        <v>5963</v>
      </c>
      <c r="O175" s="27" t="s">
        <v>4001</v>
      </c>
      <c r="P175" s="27" t="s">
        <v>4002</v>
      </c>
      <c r="Q175" s="54"/>
    </row>
    <row r="176" spans="2:17" ht="21.75" customHeight="1" x14ac:dyDescent="0.15">
      <c r="B176" s="25">
        <v>2021</v>
      </c>
      <c r="C176" s="27">
        <v>1</v>
      </c>
      <c r="D176" s="62" t="s">
        <v>14</v>
      </c>
      <c r="E176" s="15" t="s">
        <v>4018</v>
      </c>
      <c r="F176" s="62" t="s">
        <v>112</v>
      </c>
      <c r="G176" s="34">
        <v>1062203000</v>
      </c>
      <c r="H176" s="34"/>
      <c r="I176" s="34">
        <v>1047812000</v>
      </c>
      <c r="J176" s="34">
        <v>2110015000</v>
      </c>
      <c r="K176" s="34">
        <v>1477010500</v>
      </c>
      <c r="L176" s="89" t="s">
        <v>140</v>
      </c>
      <c r="M176" s="52"/>
      <c r="N176" s="50" t="s">
        <v>5964</v>
      </c>
      <c r="O176" s="27" t="s">
        <v>3800</v>
      </c>
      <c r="P176" s="27" t="s">
        <v>3801</v>
      </c>
      <c r="Q176" s="54"/>
    </row>
    <row r="177" spans="2:17" ht="21.75" customHeight="1" x14ac:dyDescent="0.15">
      <c r="B177" s="25">
        <v>2021</v>
      </c>
      <c r="C177" s="27">
        <v>1</v>
      </c>
      <c r="D177" s="62" t="s">
        <v>14</v>
      </c>
      <c r="E177" s="15" t="s">
        <v>3261</v>
      </c>
      <c r="F177" s="62" t="s">
        <v>16</v>
      </c>
      <c r="G177" s="34">
        <v>1061753000</v>
      </c>
      <c r="H177" s="34">
        <v>520663000</v>
      </c>
      <c r="I177" s="34">
        <v>535630000</v>
      </c>
      <c r="J177" s="34">
        <v>2118046000</v>
      </c>
      <c r="K177" s="34">
        <v>2118046000</v>
      </c>
      <c r="L177" s="89"/>
      <c r="M177" s="52"/>
      <c r="N177" s="50" t="s">
        <v>5953</v>
      </c>
      <c r="O177" s="27" t="s">
        <v>3005</v>
      </c>
      <c r="P177" s="27" t="s">
        <v>3006</v>
      </c>
      <c r="Q177" s="54"/>
    </row>
    <row r="178" spans="2:17" ht="21.75" customHeight="1" x14ac:dyDescent="0.15">
      <c r="B178" s="25">
        <v>2021</v>
      </c>
      <c r="C178" s="27">
        <v>1</v>
      </c>
      <c r="D178" s="62" t="s">
        <v>15</v>
      </c>
      <c r="E178" s="15" t="s">
        <v>4418</v>
      </c>
      <c r="F178" s="62" t="s">
        <v>16</v>
      </c>
      <c r="G178" s="34">
        <v>1052479180</v>
      </c>
      <c r="H178" s="34">
        <v>0</v>
      </c>
      <c r="I178" s="34">
        <v>0</v>
      </c>
      <c r="J178" s="34">
        <v>1052479180</v>
      </c>
      <c r="K178" s="34">
        <v>1052479180</v>
      </c>
      <c r="L178" s="89" t="s">
        <v>140</v>
      </c>
      <c r="M178" s="52"/>
      <c r="N178" s="50" t="s">
        <v>5965</v>
      </c>
      <c r="O178" s="27" t="s">
        <v>4293</v>
      </c>
      <c r="P178" s="27" t="s">
        <v>4294</v>
      </c>
      <c r="Q178" s="54"/>
    </row>
    <row r="179" spans="2:17" ht="21.75" customHeight="1" x14ac:dyDescent="0.15">
      <c r="B179" s="25">
        <v>2021</v>
      </c>
      <c r="C179" s="27">
        <v>1</v>
      </c>
      <c r="D179" s="62" t="s">
        <v>14</v>
      </c>
      <c r="E179" s="15" t="s">
        <v>4029</v>
      </c>
      <c r="F179" s="62" t="s">
        <v>16</v>
      </c>
      <c r="G179" s="34">
        <v>1050000000</v>
      </c>
      <c r="H179" s="34">
        <v>3271000000</v>
      </c>
      <c r="I179" s="34">
        <v>722887000</v>
      </c>
      <c r="J179" s="34">
        <v>5043887000</v>
      </c>
      <c r="K179" s="34">
        <v>5043887000</v>
      </c>
      <c r="L179" s="89"/>
      <c r="M179" s="52"/>
      <c r="N179" s="50" t="s">
        <v>5951</v>
      </c>
      <c r="O179" s="27" t="s">
        <v>3821</v>
      </c>
      <c r="P179" s="27" t="s">
        <v>3822</v>
      </c>
      <c r="Q179" s="54"/>
    </row>
    <row r="180" spans="2:17" ht="21.75" customHeight="1" x14ac:dyDescent="0.15">
      <c r="B180" s="25">
        <v>2021</v>
      </c>
      <c r="C180" s="27">
        <v>1</v>
      </c>
      <c r="D180" s="62" t="s">
        <v>14</v>
      </c>
      <c r="E180" s="15" t="s">
        <v>3357</v>
      </c>
      <c r="F180" s="62" t="s">
        <v>16</v>
      </c>
      <c r="G180" s="34">
        <v>1049030000</v>
      </c>
      <c r="H180" s="34">
        <v>0</v>
      </c>
      <c r="I180" s="34">
        <v>728249000</v>
      </c>
      <c r="J180" s="34">
        <v>1777279000</v>
      </c>
      <c r="K180" s="34">
        <v>2406576000</v>
      </c>
      <c r="L180" s="89" t="s">
        <v>140</v>
      </c>
      <c r="M180" s="52"/>
      <c r="N180" s="50" t="s">
        <v>5949</v>
      </c>
      <c r="O180" s="27" t="s">
        <v>3079</v>
      </c>
      <c r="P180" s="27" t="s">
        <v>3080</v>
      </c>
      <c r="Q180" s="54"/>
    </row>
    <row r="181" spans="2:17" ht="21.75" customHeight="1" x14ac:dyDescent="0.15">
      <c r="B181" s="25">
        <v>2021</v>
      </c>
      <c r="C181" s="27">
        <v>1</v>
      </c>
      <c r="D181" s="62" t="s">
        <v>14</v>
      </c>
      <c r="E181" s="15" t="s">
        <v>4035</v>
      </c>
      <c r="F181" s="62" t="s">
        <v>16</v>
      </c>
      <c r="G181" s="34">
        <v>1046292000</v>
      </c>
      <c r="H181" s="34"/>
      <c r="I181" s="34">
        <v>1183724000</v>
      </c>
      <c r="J181" s="34">
        <v>2230016000</v>
      </c>
      <c r="K181" s="34">
        <v>2230016000</v>
      </c>
      <c r="L181" s="89" t="s">
        <v>140</v>
      </c>
      <c r="M181" s="52"/>
      <c r="N181" s="50" t="s">
        <v>5966</v>
      </c>
      <c r="O181" s="27" t="s">
        <v>3830</v>
      </c>
      <c r="P181" s="27" t="s">
        <v>3831</v>
      </c>
      <c r="Q181" s="54"/>
    </row>
    <row r="182" spans="2:17" ht="21.75" customHeight="1" x14ac:dyDescent="0.15">
      <c r="B182" s="25">
        <v>2021</v>
      </c>
      <c r="C182" s="27">
        <v>1</v>
      </c>
      <c r="D182" s="62" t="s">
        <v>14</v>
      </c>
      <c r="E182" s="15" t="s">
        <v>4480</v>
      </c>
      <c r="F182" s="62" t="s">
        <v>16</v>
      </c>
      <c r="G182" s="34">
        <v>1043000000</v>
      </c>
      <c r="H182" s="34">
        <v>790862760</v>
      </c>
      <c r="I182" s="34">
        <v>1033000000</v>
      </c>
      <c r="J182" s="34">
        <v>2866862760</v>
      </c>
      <c r="K182" s="34">
        <v>2866862760</v>
      </c>
      <c r="L182" s="89" t="s">
        <v>140</v>
      </c>
      <c r="M182" s="52"/>
      <c r="N182" s="50" t="s">
        <v>5967</v>
      </c>
      <c r="O182" s="27" t="s">
        <v>4481</v>
      </c>
      <c r="P182" s="27" t="s">
        <v>4482</v>
      </c>
      <c r="Q182" s="54"/>
    </row>
    <row r="183" spans="2:17" ht="21.75" customHeight="1" x14ac:dyDescent="0.15">
      <c r="B183" s="25">
        <v>2021</v>
      </c>
      <c r="C183" s="27">
        <v>1</v>
      </c>
      <c r="D183" s="62" t="s">
        <v>15</v>
      </c>
      <c r="E183" s="15" t="s">
        <v>4423</v>
      </c>
      <c r="F183" s="62" t="s">
        <v>16</v>
      </c>
      <c r="G183" s="34">
        <v>1042676000</v>
      </c>
      <c r="H183" s="34"/>
      <c r="I183" s="34"/>
      <c r="J183" s="34">
        <v>1042676000</v>
      </c>
      <c r="K183" s="34"/>
      <c r="L183" s="89" t="s">
        <v>140</v>
      </c>
      <c r="M183" s="52"/>
      <c r="N183" s="50" t="s">
        <v>5965</v>
      </c>
      <c r="O183" s="27" t="s">
        <v>4424</v>
      </c>
      <c r="P183" s="27" t="s">
        <v>4425</v>
      </c>
      <c r="Q183" s="54"/>
    </row>
    <row r="184" spans="2:17" ht="21.75" customHeight="1" x14ac:dyDescent="0.15">
      <c r="B184" s="25">
        <v>2021</v>
      </c>
      <c r="C184" s="27">
        <v>1</v>
      </c>
      <c r="D184" s="62" t="s">
        <v>14</v>
      </c>
      <c r="E184" s="15" t="s">
        <v>1135</v>
      </c>
      <c r="F184" s="62" t="s">
        <v>16</v>
      </c>
      <c r="G184" s="34">
        <v>1042062000</v>
      </c>
      <c r="H184" s="34">
        <v>1800000000</v>
      </c>
      <c r="I184" s="34">
        <v>157938000</v>
      </c>
      <c r="J184" s="34">
        <v>3000000000</v>
      </c>
      <c r="K184" s="34">
        <v>3000000000</v>
      </c>
      <c r="L184" s="89"/>
      <c r="M184" s="52"/>
      <c r="N184" s="50" t="s">
        <v>5968</v>
      </c>
      <c r="O184" s="27" t="s">
        <v>1133</v>
      </c>
      <c r="P184" s="27" t="s">
        <v>1134</v>
      </c>
      <c r="Q184" s="54"/>
    </row>
    <row r="185" spans="2:17" ht="21.75" customHeight="1" x14ac:dyDescent="0.15">
      <c r="B185" s="25">
        <v>2021</v>
      </c>
      <c r="C185" s="27">
        <v>1</v>
      </c>
      <c r="D185" s="62" t="s">
        <v>14</v>
      </c>
      <c r="E185" s="15" t="s">
        <v>3242</v>
      </c>
      <c r="F185" s="62" t="s">
        <v>16</v>
      </c>
      <c r="G185" s="34">
        <v>1033974000</v>
      </c>
      <c r="H185" s="34">
        <v>1763897000</v>
      </c>
      <c r="I185" s="34">
        <v>0</v>
      </c>
      <c r="J185" s="34">
        <v>2797871000</v>
      </c>
      <c r="K185" s="34">
        <v>2797871</v>
      </c>
      <c r="L185" s="89">
        <v>0</v>
      </c>
      <c r="M185" s="52">
        <v>0</v>
      </c>
      <c r="N185" s="50" t="s">
        <v>5962</v>
      </c>
      <c r="O185" s="27" t="s">
        <v>2983</v>
      </c>
      <c r="P185" s="27" t="s">
        <v>3236</v>
      </c>
      <c r="Q185" s="54"/>
    </row>
    <row r="186" spans="2:17" ht="21.75" customHeight="1" x14ac:dyDescent="0.15">
      <c r="B186" s="25">
        <v>2021</v>
      </c>
      <c r="C186" s="27">
        <v>1</v>
      </c>
      <c r="D186" s="62" t="s">
        <v>14</v>
      </c>
      <c r="E186" s="15" t="s">
        <v>4034</v>
      </c>
      <c r="F186" s="62" t="s">
        <v>16</v>
      </c>
      <c r="G186" s="34">
        <v>1033237000</v>
      </c>
      <c r="H186" s="34">
        <v>691574000</v>
      </c>
      <c r="I186" s="34">
        <v>741587000</v>
      </c>
      <c r="J186" s="34">
        <v>2466398000</v>
      </c>
      <c r="K186" s="34">
        <v>2466398000</v>
      </c>
      <c r="L186" s="89" t="s">
        <v>140</v>
      </c>
      <c r="M186" s="52"/>
      <c r="N186" s="50" t="s">
        <v>5966</v>
      </c>
      <c r="O186" s="27" t="s">
        <v>3833</v>
      </c>
      <c r="P186" s="27" t="s">
        <v>3834</v>
      </c>
      <c r="Q186" s="54"/>
    </row>
    <row r="187" spans="2:17" ht="21.75" customHeight="1" x14ac:dyDescent="0.15">
      <c r="B187" s="25">
        <v>2021</v>
      </c>
      <c r="C187" s="27">
        <v>1</v>
      </c>
      <c r="D187" s="62" t="s">
        <v>14</v>
      </c>
      <c r="E187" s="15" t="s">
        <v>1046</v>
      </c>
      <c r="F187" s="62" t="s">
        <v>16</v>
      </c>
      <c r="G187" s="34">
        <v>1030413000</v>
      </c>
      <c r="H187" s="34">
        <v>0</v>
      </c>
      <c r="I187" s="34">
        <v>12417781000</v>
      </c>
      <c r="J187" s="34">
        <v>13448194000</v>
      </c>
      <c r="K187" s="34">
        <v>13448194000</v>
      </c>
      <c r="L187" s="89"/>
      <c r="M187" s="52"/>
      <c r="N187" s="50" t="s">
        <v>5955</v>
      </c>
      <c r="O187" s="27" t="s">
        <v>809</v>
      </c>
      <c r="P187" s="27" t="s">
        <v>810</v>
      </c>
      <c r="Q187" s="54"/>
    </row>
    <row r="188" spans="2:17" ht="21.75" customHeight="1" x14ac:dyDescent="0.15">
      <c r="B188" s="25">
        <v>2021</v>
      </c>
      <c r="C188" s="27">
        <v>1</v>
      </c>
      <c r="D188" s="62" t="s">
        <v>14</v>
      </c>
      <c r="E188" s="15" t="s">
        <v>1855</v>
      </c>
      <c r="F188" s="62" t="s">
        <v>16</v>
      </c>
      <c r="G188" s="34">
        <v>1028086000</v>
      </c>
      <c r="H188" s="34"/>
      <c r="I188" s="34">
        <v>710736000</v>
      </c>
      <c r="J188" s="34">
        <v>1738822000</v>
      </c>
      <c r="K188" s="34">
        <v>1738822000</v>
      </c>
      <c r="L188" s="89"/>
      <c r="M188" s="52"/>
      <c r="N188" s="50" t="s">
        <v>5969</v>
      </c>
      <c r="O188" s="27" t="s">
        <v>1568</v>
      </c>
      <c r="P188" s="27" t="s">
        <v>1569</v>
      </c>
      <c r="Q188" s="54"/>
    </row>
    <row r="189" spans="2:17" ht="21.75" customHeight="1" x14ac:dyDescent="0.15">
      <c r="B189" s="25">
        <v>2021</v>
      </c>
      <c r="C189" s="27">
        <v>1</v>
      </c>
      <c r="D189" s="62" t="s">
        <v>14</v>
      </c>
      <c r="E189" s="15" t="s">
        <v>1882</v>
      </c>
      <c r="F189" s="62" t="s">
        <v>112</v>
      </c>
      <c r="G189" s="34">
        <v>1027916000</v>
      </c>
      <c r="H189" s="34"/>
      <c r="I189" s="34">
        <v>1889768000</v>
      </c>
      <c r="J189" s="34">
        <v>2917684000</v>
      </c>
      <c r="K189" s="34"/>
      <c r="L189" s="89" t="s">
        <v>140</v>
      </c>
      <c r="M189" s="52"/>
      <c r="N189" s="50" t="s">
        <v>5959</v>
      </c>
      <c r="O189" s="27" t="s">
        <v>1883</v>
      </c>
      <c r="P189" s="27" t="s">
        <v>1884</v>
      </c>
      <c r="Q189" s="54"/>
    </row>
    <row r="190" spans="2:17" ht="21.75" customHeight="1" x14ac:dyDescent="0.15">
      <c r="B190" s="25">
        <v>2021</v>
      </c>
      <c r="C190" s="27">
        <v>1</v>
      </c>
      <c r="D190" s="62" t="s">
        <v>14</v>
      </c>
      <c r="E190" s="15" t="s">
        <v>2486</v>
      </c>
      <c r="F190" s="62" t="s">
        <v>16</v>
      </c>
      <c r="G190" s="34">
        <v>1027213000</v>
      </c>
      <c r="H190" s="34">
        <v>0</v>
      </c>
      <c r="I190" s="34">
        <v>1053506000</v>
      </c>
      <c r="J190" s="34">
        <f>G190+H190+I190</f>
        <v>2080719000</v>
      </c>
      <c r="K190" s="34">
        <f>J190</f>
        <v>2080719000</v>
      </c>
      <c r="L190" s="89"/>
      <c r="M190" s="52"/>
      <c r="N190" s="50" t="s">
        <v>5943</v>
      </c>
      <c r="O190" s="27" t="s">
        <v>2484</v>
      </c>
      <c r="P190" s="27" t="s">
        <v>2200</v>
      </c>
      <c r="Q190" s="54"/>
    </row>
    <row r="191" spans="2:17" ht="21.75" customHeight="1" x14ac:dyDescent="0.15">
      <c r="B191" s="25">
        <v>2021</v>
      </c>
      <c r="C191" s="27">
        <v>1</v>
      </c>
      <c r="D191" s="62" t="s">
        <v>14</v>
      </c>
      <c r="E191" s="15" t="s">
        <v>3237</v>
      </c>
      <c r="F191" s="62" t="s">
        <v>16</v>
      </c>
      <c r="G191" s="34">
        <v>1024214000</v>
      </c>
      <c r="H191" s="34">
        <v>0</v>
      </c>
      <c r="I191" s="34">
        <v>676894000</v>
      </c>
      <c r="J191" s="34">
        <v>1701108000</v>
      </c>
      <c r="K191" s="34">
        <v>1701108</v>
      </c>
      <c r="L191" s="89" t="s">
        <v>140</v>
      </c>
      <c r="M191" s="52">
        <v>0</v>
      </c>
      <c r="N191" s="50" t="s">
        <v>5962</v>
      </c>
      <c r="O191" s="27" t="s">
        <v>3238</v>
      </c>
      <c r="P191" s="27" t="s">
        <v>3239</v>
      </c>
      <c r="Q191" s="54"/>
    </row>
    <row r="192" spans="2:17" ht="21.75" customHeight="1" x14ac:dyDescent="0.15">
      <c r="B192" s="25">
        <v>2021</v>
      </c>
      <c r="C192" s="27">
        <v>1</v>
      </c>
      <c r="D192" s="62" t="s">
        <v>14</v>
      </c>
      <c r="E192" s="15" t="s">
        <v>4026</v>
      </c>
      <c r="F192" s="62" t="s">
        <v>16</v>
      </c>
      <c r="G192" s="34">
        <v>1020000000</v>
      </c>
      <c r="H192" s="34">
        <v>1133384000</v>
      </c>
      <c r="I192" s="34">
        <v>1128644000</v>
      </c>
      <c r="J192" s="34">
        <v>3282028000</v>
      </c>
      <c r="K192" s="34">
        <v>3897835000</v>
      </c>
      <c r="L192" s="89" t="s">
        <v>140</v>
      </c>
      <c r="M192" s="52"/>
      <c r="N192" s="50" t="s">
        <v>5951</v>
      </c>
      <c r="O192" s="27" t="s">
        <v>3821</v>
      </c>
      <c r="P192" s="27" t="s">
        <v>3822</v>
      </c>
      <c r="Q192" s="54"/>
    </row>
    <row r="193" spans="2:17" ht="21.75" customHeight="1" x14ac:dyDescent="0.15">
      <c r="B193" s="25">
        <v>2021</v>
      </c>
      <c r="C193" s="27">
        <v>1</v>
      </c>
      <c r="D193" s="62" t="s">
        <v>14</v>
      </c>
      <c r="E193" s="15" t="s">
        <v>4967</v>
      </c>
      <c r="F193" s="62" t="s">
        <v>16</v>
      </c>
      <c r="G193" s="34">
        <v>1015400000</v>
      </c>
      <c r="H193" s="34">
        <v>0</v>
      </c>
      <c r="I193" s="34">
        <v>454200000</v>
      </c>
      <c r="J193" s="34">
        <v>1469600000</v>
      </c>
      <c r="K193" s="34">
        <v>1028719999.9999999</v>
      </c>
      <c r="L193" s="89" t="s">
        <v>140</v>
      </c>
      <c r="M193" s="52"/>
      <c r="N193" s="50" t="s">
        <v>5970</v>
      </c>
      <c r="O193" s="27" t="s">
        <v>4935</v>
      </c>
      <c r="P193" s="27" t="s">
        <v>4936</v>
      </c>
      <c r="Q193" s="54"/>
    </row>
    <row r="194" spans="2:17" ht="21.75" customHeight="1" x14ac:dyDescent="0.15">
      <c r="B194" s="25">
        <v>2021</v>
      </c>
      <c r="C194" s="27">
        <v>1</v>
      </c>
      <c r="D194" s="62" t="s">
        <v>14</v>
      </c>
      <c r="E194" s="15" t="s">
        <v>476</v>
      </c>
      <c r="F194" s="62" t="s">
        <v>16</v>
      </c>
      <c r="G194" s="34">
        <v>1003192000</v>
      </c>
      <c r="H194" s="34">
        <v>0</v>
      </c>
      <c r="I194" s="34">
        <v>1011691000</v>
      </c>
      <c r="J194" s="34">
        <v>2014883000</v>
      </c>
      <c r="K194" s="34">
        <v>1003192000</v>
      </c>
      <c r="L194" s="89"/>
      <c r="M194" s="52"/>
      <c r="N194" s="50" t="s">
        <v>5971</v>
      </c>
      <c r="O194" s="27" t="s">
        <v>477</v>
      </c>
      <c r="P194" s="27" t="s">
        <v>478</v>
      </c>
      <c r="Q194" s="54"/>
    </row>
    <row r="195" spans="2:17" ht="21.75" customHeight="1" x14ac:dyDescent="0.15">
      <c r="B195" s="25">
        <v>2021</v>
      </c>
      <c r="C195" s="27">
        <v>1</v>
      </c>
      <c r="D195" s="62" t="s">
        <v>14</v>
      </c>
      <c r="E195" s="15" t="s">
        <v>1661</v>
      </c>
      <c r="F195" s="62" t="s">
        <v>112</v>
      </c>
      <c r="G195" s="34">
        <v>1000000000</v>
      </c>
      <c r="H195" s="34">
        <v>553205000</v>
      </c>
      <c r="I195" s="34">
        <v>111600000</v>
      </c>
      <c r="J195" s="34">
        <v>1664805000</v>
      </c>
      <c r="K195" s="34">
        <v>1165363500</v>
      </c>
      <c r="L195" s="89"/>
      <c r="M195" s="52"/>
      <c r="N195" s="50" t="s">
        <v>5972</v>
      </c>
      <c r="O195" s="27" t="s">
        <v>1439</v>
      </c>
      <c r="P195" s="27" t="s">
        <v>1440</v>
      </c>
      <c r="Q195" s="54"/>
    </row>
    <row r="196" spans="2:17" ht="21.75" customHeight="1" x14ac:dyDescent="0.15">
      <c r="B196" s="25">
        <v>2021</v>
      </c>
      <c r="C196" s="27">
        <v>1</v>
      </c>
      <c r="D196" s="62" t="s">
        <v>14</v>
      </c>
      <c r="E196" s="15" t="s">
        <v>2487</v>
      </c>
      <c r="F196" s="62" t="s">
        <v>16</v>
      </c>
      <c r="G196" s="34">
        <v>1000000000</v>
      </c>
      <c r="H196" s="34">
        <v>839604000</v>
      </c>
      <c r="I196" s="34">
        <v>312324000</v>
      </c>
      <c r="J196" s="34">
        <f>G196+H196+I196</f>
        <v>2151928000</v>
      </c>
      <c r="K196" s="34">
        <f>J196</f>
        <v>2151928000</v>
      </c>
      <c r="L196" s="89"/>
      <c r="M196" s="52"/>
      <c r="N196" s="50" t="s">
        <v>5943</v>
      </c>
      <c r="O196" s="27" t="s">
        <v>2482</v>
      </c>
      <c r="P196" s="27" t="s">
        <v>2203</v>
      </c>
      <c r="Q196" s="54"/>
    </row>
    <row r="197" spans="2:17" ht="21.75" customHeight="1" x14ac:dyDescent="0.15">
      <c r="B197" s="25">
        <v>2021</v>
      </c>
      <c r="C197" s="27">
        <v>1</v>
      </c>
      <c r="D197" s="62" t="s">
        <v>14</v>
      </c>
      <c r="E197" s="15" t="s">
        <v>5078</v>
      </c>
      <c r="F197" s="62" t="s">
        <v>16</v>
      </c>
      <c r="G197" s="34">
        <v>1000000000</v>
      </c>
      <c r="H197" s="34">
        <v>973047000</v>
      </c>
      <c r="I197" s="34">
        <v>707687000</v>
      </c>
      <c r="J197" s="34">
        <f>SUM(G197:I197)</f>
        <v>2680734000</v>
      </c>
      <c r="K197" s="34">
        <f>J197</f>
        <v>2680734000</v>
      </c>
      <c r="L197" s="89" t="s">
        <v>5034</v>
      </c>
      <c r="M197" s="52"/>
      <c r="N197" s="50" t="s">
        <v>5973</v>
      </c>
      <c r="O197" s="27" t="s">
        <v>5079</v>
      </c>
      <c r="P197" s="27" t="s">
        <v>5080</v>
      </c>
      <c r="Q197" s="54"/>
    </row>
    <row r="198" spans="2:17" ht="21.75" customHeight="1" x14ac:dyDescent="0.15">
      <c r="B198" s="25">
        <v>2021</v>
      </c>
      <c r="C198" s="27">
        <v>1</v>
      </c>
      <c r="D198" s="62" t="s">
        <v>15</v>
      </c>
      <c r="E198" s="15" t="s">
        <v>2724</v>
      </c>
      <c r="F198" s="62" t="s">
        <v>16</v>
      </c>
      <c r="G198" s="34">
        <v>1000000000</v>
      </c>
      <c r="H198" s="34">
        <v>1087777000</v>
      </c>
      <c r="I198" s="34">
        <v>1580000000</v>
      </c>
      <c r="J198" s="34">
        <v>3667777000</v>
      </c>
      <c r="K198" s="34">
        <v>3667777000</v>
      </c>
      <c r="L198" s="89" t="s">
        <v>2411</v>
      </c>
      <c r="M198" s="52" t="s">
        <v>2412</v>
      </c>
      <c r="N198" s="50" t="s">
        <v>5950</v>
      </c>
      <c r="O198" s="27" t="s">
        <v>2725</v>
      </c>
      <c r="P198" s="27" t="s">
        <v>2413</v>
      </c>
      <c r="Q198" s="54"/>
    </row>
    <row r="199" spans="2:17" ht="21.75" customHeight="1" x14ac:dyDescent="0.15">
      <c r="B199" s="25">
        <v>2021</v>
      </c>
      <c r="C199" s="27">
        <v>1</v>
      </c>
      <c r="D199" s="62" t="s">
        <v>14</v>
      </c>
      <c r="E199" s="15" t="s">
        <v>4114</v>
      </c>
      <c r="F199" s="62" t="s">
        <v>16</v>
      </c>
      <c r="G199" s="34">
        <v>1000000000</v>
      </c>
      <c r="H199" s="34">
        <v>800000000</v>
      </c>
      <c r="I199" s="34">
        <v>1200000000</v>
      </c>
      <c r="J199" s="34">
        <v>3000000000</v>
      </c>
      <c r="K199" s="34">
        <v>3000000000</v>
      </c>
      <c r="L199" s="89" t="s">
        <v>140</v>
      </c>
      <c r="M199" s="52"/>
      <c r="N199" s="50" t="s">
        <v>5974</v>
      </c>
      <c r="O199" s="27" t="s">
        <v>3962</v>
      </c>
      <c r="P199" s="27" t="s">
        <v>3963</v>
      </c>
      <c r="Q199" s="54"/>
    </row>
    <row r="200" spans="2:17" ht="21.75" customHeight="1" x14ac:dyDescent="0.15">
      <c r="B200" s="25">
        <v>2021</v>
      </c>
      <c r="C200" s="27">
        <v>1</v>
      </c>
      <c r="D200" s="62" t="s">
        <v>15</v>
      </c>
      <c r="E200" s="15" t="s">
        <v>972</v>
      </c>
      <c r="F200" s="62" t="s">
        <v>112</v>
      </c>
      <c r="G200" s="34">
        <v>1000000000</v>
      </c>
      <c r="H200" s="34">
        <v>2052544000</v>
      </c>
      <c r="I200" s="34">
        <v>65773000</v>
      </c>
      <c r="J200" s="34">
        <v>3118317000</v>
      </c>
      <c r="K200" s="34">
        <v>3118317000</v>
      </c>
      <c r="L200" s="89"/>
      <c r="M200" s="52"/>
      <c r="N200" s="50" t="s">
        <v>5958</v>
      </c>
      <c r="O200" s="27" t="s">
        <v>973</v>
      </c>
      <c r="P200" s="27" t="s">
        <v>974</v>
      </c>
      <c r="Q200" s="54"/>
    </row>
    <row r="201" spans="2:17" ht="21.75" customHeight="1" x14ac:dyDescent="0.15">
      <c r="B201" s="25">
        <v>2021</v>
      </c>
      <c r="C201" s="27">
        <v>1</v>
      </c>
      <c r="D201" s="62" t="s">
        <v>15</v>
      </c>
      <c r="E201" s="15" t="s">
        <v>978</v>
      </c>
      <c r="F201" s="62" t="s">
        <v>16</v>
      </c>
      <c r="G201" s="34">
        <v>1000000000</v>
      </c>
      <c r="H201" s="34">
        <v>215469000</v>
      </c>
      <c r="I201" s="34">
        <v>868538000</v>
      </c>
      <c r="J201" s="34">
        <v>2084007000</v>
      </c>
      <c r="K201" s="34">
        <v>2084007000</v>
      </c>
      <c r="L201" s="89"/>
      <c r="M201" s="52"/>
      <c r="N201" s="50" t="s">
        <v>5958</v>
      </c>
      <c r="O201" s="27" t="s">
        <v>973</v>
      </c>
      <c r="P201" s="27" t="s">
        <v>974</v>
      </c>
      <c r="Q201" s="54"/>
    </row>
    <row r="202" spans="2:17" ht="21.75" customHeight="1" x14ac:dyDescent="0.15">
      <c r="B202" s="25">
        <v>2021</v>
      </c>
      <c r="C202" s="27">
        <v>1</v>
      </c>
      <c r="D202" s="62" t="s">
        <v>14</v>
      </c>
      <c r="E202" s="15" t="s">
        <v>1124</v>
      </c>
      <c r="F202" s="62" t="s">
        <v>16</v>
      </c>
      <c r="G202" s="34">
        <v>1000000000</v>
      </c>
      <c r="H202" s="34">
        <v>0</v>
      </c>
      <c r="I202" s="34">
        <v>88556000</v>
      </c>
      <c r="J202" s="34">
        <v>1088556000</v>
      </c>
      <c r="K202" s="34">
        <v>1088556000</v>
      </c>
      <c r="L202" s="89"/>
      <c r="M202" s="52"/>
      <c r="N202" s="50" t="s">
        <v>5968</v>
      </c>
      <c r="O202" s="27" t="s">
        <v>1122</v>
      </c>
      <c r="P202" s="27" t="s">
        <v>893</v>
      </c>
      <c r="Q202" s="54"/>
    </row>
    <row r="203" spans="2:17" ht="21.75" customHeight="1" x14ac:dyDescent="0.15">
      <c r="B203" s="25">
        <v>2021</v>
      </c>
      <c r="C203" s="27">
        <v>1</v>
      </c>
      <c r="D203" s="62" t="s">
        <v>14</v>
      </c>
      <c r="E203" s="15" t="s">
        <v>1138</v>
      </c>
      <c r="F203" s="62" t="s">
        <v>16</v>
      </c>
      <c r="G203" s="34">
        <v>1000000000</v>
      </c>
      <c r="H203" s="34">
        <v>2915000000</v>
      </c>
      <c r="I203" s="34">
        <v>70000000</v>
      </c>
      <c r="J203" s="34">
        <v>3985000000</v>
      </c>
      <c r="K203" s="34">
        <v>3985000000</v>
      </c>
      <c r="L203" s="89"/>
      <c r="M203" s="52"/>
      <c r="N203" s="50" t="s">
        <v>5968</v>
      </c>
      <c r="O203" s="27" t="s">
        <v>1133</v>
      </c>
      <c r="P203" s="27" t="s">
        <v>1134</v>
      </c>
      <c r="Q203" s="54"/>
    </row>
    <row r="204" spans="2:17" ht="21.75" customHeight="1" x14ac:dyDescent="0.15">
      <c r="B204" s="25">
        <v>2021</v>
      </c>
      <c r="C204" s="27">
        <v>1</v>
      </c>
      <c r="D204" s="62" t="s">
        <v>14</v>
      </c>
      <c r="E204" s="15" t="s">
        <v>1143</v>
      </c>
      <c r="F204" s="62" t="s">
        <v>16</v>
      </c>
      <c r="G204" s="34">
        <v>1000000000</v>
      </c>
      <c r="H204" s="34">
        <v>684708000</v>
      </c>
      <c r="I204" s="34">
        <v>105000000</v>
      </c>
      <c r="J204" s="34">
        <v>1789708000</v>
      </c>
      <c r="K204" s="34">
        <v>1789708000</v>
      </c>
      <c r="L204" s="89"/>
      <c r="M204" s="52"/>
      <c r="N204" s="50" t="s">
        <v>5938</v>
      </c>
      <c r="O204" s="27" t="s">
        <v>909</v>
      </c>
      <c r="P204" s="27" t="s">
        <v>910</v>
      </c>
      <c r="Q204" s="54"/>
    </row>
    <row r="205" spans="2:17" ht="21.75" customHeight="1" x14ac:dyDescent="0.15">
      <c r="B205" s="25">
        <v>2021</v>
      </c>
      <c r="C205" s="27">
        <v>1</v>
      </c>
      <c r="D205" s="62" t="s">
        <v>14</v>
      </c>
      <c r="E205" s="15" t="s">
        <v>839</v>
      </c>
      <c r="F205" s="62" t="s">
        <v>16</v>
      </c>
      <c r="G205" s="34">
        <v>1000000000</v>
      </c>
      <c r="H205" s="34">
        <v>0</v>
      </c>
      <c r="I205" s="34">
        <v>600000000</v>
      </c>
      <c r="J205" s="34">
        <v>1600000000</v>
      </c>
      <c r="K205" s="34">
        <v>1600000000</v>
      </c>
      <c r="L205" s="89" t="s">
        <v>140</v>
      </c>
      <c r="M205" s="52"/>
      <c r="N205" s="50" t="s">
        <v>5975</v>
      </c>
      <c r="O205" s="27" t="s">
        <v>3378</v>
      </c>
      <c r="P205" s="27" t="s">
        <v>3379</v>
      </c>
      <c r="Q205" s="54"/>
    </row>
    <row r="206" spans="2:17" ht="21.75" customHeight="1" x14ac:dyDescent="0.15">
      <c r="B206" s="25">
        <v>2021</v>
      </c>
      <c r="C206" s="27">
        <v>1</v>
      </c>
      <c r="D206" s="62" t="s">
        <v>15</v>
      </c>
      <c r="E206" s="15" t="s">
        <v>990</v>
      </c>
      <c r="F206" s="62" t="s">
        <v>16</v>
      </c>
      <c r="G206" s="34">
        <v>998000000</v>
      </c>
      <c r="H206" s="34">
        <v>0</v>
      </c>
      <c r="I206" s="34">
        <v>1222000000</v>
      </c>
      <c r="J206" s="34">
        <v>2220000000</v>
      </c>
      <c r="K206" s="34">
        <v>1554000000</v>
      </c>
      <c r="L206" s="89"/>
      <c r="M206" s="52"/>
      <c r="N206" s="50" t="s">
        <v>5958</v>
      </c>
      <c r="O206" s="27" t="s">
        <v>766</v>
      </c>
      <c r="P206" s="27" t="s">
        <v>767</v>
      </c>
      <c r="Q206" s="54"/>
    </row>
    <row r="207" spans="2:17" ht="21.75" customHeight="1" x14ac:dyDescent="0.15">
      <c r="B207" s="25">
        <v>2021</v>
      </c>
      <c r="C207" s="27">
        <v>1</v>
      </c>
      <c r="D207" s="62" t="s">
        <v>15</v>
      </c>
      <c r="E207" s="15" t="s">
        <v>1632</v>
      </c>
      <c r="F207" s="62" t="s">
        <v>37</v>
      </c>
      <c r="G207" s="34">
        <v>993658460</v>
      </c>
      <c r="H207" s="34"/>
      <c r="I207" s="34"/>
      <c r="J207" s="34">
        <v>993658460</v>
      </c>
      <c r="K207" s="34">
        <v>695560922</v>
      </c>
      <c r="L207" s="89"/>
      <c r="M207" s="52"/>
      <c r="N207" s="50" t="s">
        <v>5946</v>
      </c>
      <c r="O207" s="27" t="s">
        <v>1427</v>
      </c>
      <c r="P207" s="27" t="s">
        <v>1428</v>
      </c>
      <c r="Q207" s="54"/>
    </row>
    <row r="208" spans="2:17" ht="21.75" customHeight="1" x14ac:dyDescent="0.15">
      <c r="B208" s="25">
        <v>2021</v>
      </c>
      <c r="C208" s="27">
        <v>1</v>
      </c>
      <c r="D208" s="62" t="s">
        <v>14</v>
      </c>
      <c r="E208" s="15" t="s">
        <v>4493</v>
      </c>
      <c r="F208" s="62" t="s">
        <v>16</v>
      </c>
      <c r="G208" s="34">
        <v>993029900</v>
      </c>
      <c r="H208" s="34"/>
      <c r="I208" s="34">
        <v>370065000</v>
      </c>
      <c r="J208" s="34">
        <v>1363094900</v>
      </c>
      <c r="K208" s="34">
        <v>1363094900</v>
      </c>
      <c r="L208" s="89" t="s">
        <v>140</v>
      </c>
      <c r="M208" s="52"/>
      <c r="N208" s="50" t="s">
        <v>5967</v>
      </c>
      <c r="O208" s="27" t="s">
        <v>4494</v>
      </c>
      <c r="P208" s="27" t="s">
        <v>4495</v>
      </c>
      <c r="Q208" s="54"/>
    </row>
    <row r="209" spans="2:17" ht="21.75" customHeight="1" x14ac:dyDescent="0.15">
      <c r="B209" s="25">
        <v>2021</v>
      </c>
      <c r="C209" s="27">
        <v>1</v>
      </c>
      <c r="D209" s="62" t="s">
        <v>14</v>
      </c>
      <c r="E209" s="15" t="s">
        <v>2488</v>
      </c>
      <c r="F209" s="62" t="s">
        <v>16</v>
      </c>
      <c r="G209" s="34">
        <v>990100000</v>
      </c>
      <c r="H209" s="34">
        <v>821286000</v>
      </c>
      <c r="I209" s="34">
        <v>9267000</v>
      </c>
      <c r="J209" s="34">
        <f>G209+H209+I209</f>
        <v>1820653000</v>
      </c>
      <c r="K209" s="34">
        <f>J209</f>
        <v>1820653000</v>
      </c>
      <c r="L209" s="89"/>
      <c r="M209" s="52"/>
      <c r="N209" s="50" t="s">
        <v>5943</v>
      </c>
      <c r="O209" s="27" t="s">
        <v>2479</v>
      </c>
      <c r="P209" s="27" t="s">
        <v>2480</v>
      </c>
      <c r="Q209" s="54"/>
    </row>
    <row r="210" spans="2:17" ht="21.75" customHeight="1" x14ac:dyDescent="0.15">
      <c r="B210" s="25">
        <v>2021</v>
      </c>
      <c r="C210" s="27">
        <v>1</v>
      </c>
      <c r="D210" s="62" t="s">
        <v>14</v>
      </c>
      <c r="E210" s="15" t="s">
        <v>1663</v>
      </c>
      <c r="F210" s="62" t="s">
        <v>17</v>
      </c>
      <c r="G210" s="34">
        <v>987975300</v>
      </c>
      <c r="H210" s="34"/>
      <c r="I210" s="34">
        <v>114100000</v>
      </c>
      <c r="J210" s="34">
        <v>1102075300</v>
      </c>
      <c r="K210" s="34">
        <v>771453000</v>
      </c>
      <c r="L210" s="89"/>
      <c r="M210" s="52"/>
      <c r="N210" s="50" t="s">
        <v>5972</v>
      </c>
      <c r="O210" s="27" t="s">
        <v>1442</v>
      </c>
      <c r="P210" s="27" t="s">
        <v>1443</v>
      </c>
      <c r="Q210" s="54"/>
    </row>
    <row r="211" spans="2:17" ht="21.75" customHeight="1" x14ac:dyDescent="0.15">
      <c r="B211" s="25">
        <v>2021</v>
      </c>
      <c r="C211" s="27">
        <v>1</v>
      </c>
      <c r="D211" s="62" t="s">
        <v>14</v>
      </c>
      <c r="E211" s="15" t="s">
        <v>1654</v>
      </c>
      <c r="F211" s="62" t="s">
        <v>16</v>
      </c>
      <c r="G211" s="34">
        <v>987642000</v>
      </c>
      <c r="H211" s="34"/>
      <c r="I211" s="34">
        <v>568336000</v>
      </c>
      <c r="J211" s="34">
        <v>1555978000</v>
      </c>
      <c r="K211" s="34">
        <v>466793400</v>
      </c>
      <c r="L211" s="89" t="s">
        <v>1435</v>
      </c>
      <c r="M211" s="52" t="s">
        <v>1652</v>
      </c>
      <c r="N211" s="50" t="s">
        <v>5972</v>
      </c>
      <c r="O211" s="27" t="s">
        <v>1652</v>
      </c>
      <c r="P211" s="27" t="s">
        <v>1653</v>
      </c>
      <c r="Q211" s="54"/>
    </row>
    <row r="212" spans="2:17" ht="21.75" customHeight="1" x14ac:dyDescent="0.15">
      <c r="B212" s="25">
        <v>2021</v>
      </c>
      <c r="C212" s="27">
        <v>1</v>
      </c>
      <c r="D212" s="62" t="s">
        <v>14</v>
      </c>
      <c r="E212" s="15" t="s">
        <v>435</v>
      </c>
      <c r="F212" s="62" t="s">
        <v>16</v>
      </c>
      <c r="G212" s="34">
        <v>977879000</v>
      </c>
      <c r="H212" s="34">
        <v>0</v>
      </c>
      <c r="I212" s="34">
        <v>1391742000</v>
      </c>
      <c r="J212" s="34">
        <v>2369621000</v>
      </c>
      <c r="K212" s="34">
        <v>2369621000</v>
      </c>
      <c r="L212" s="89" t="s">
        <v>140</v>
      </c>
      <c r="M212" s="52"/>
      <c r="N212" s="50" t="s">
        <v>5976</v>
      </c>
      <c r="O212" s="27" t="s">
        <v>4526</v>
      </c>
      <c r="P212" s="27" t="s">
        <v>4527</v>
      </c>
      <c r="Q212" s="54"/>
    </row>
    <row r="213" spans="2:17" ht="21.75" customHeight="1" x14ac:dyDescent="0.15">
      <c r="B213" s="25">
        <v>2021</v>
      </c>
      <c r="C213" s="27">
        <v>1</v>
      </c>
      <c r="D213" s="62" t="s">
        <v>14</v>
      </c>
      <c r="E213" s="15" t="s">
        <v>4496</v>
      </c>
      <c r="F213" s="62" t="s">
        <v>16</v>
      </c>
      <c r="G213" s="34">
        <v>976000000</v>
      </c>
      <c r="H213" s="34">
        <v>699894000</v>
      </c>
      <c r="I213" s="34">
        <v>240039000</v>
      </c>
      <c r="J213" s="34">
        <v>1915933000</v>
      </c>
      <c r="K213" s="34">
        <v>1915933000</v>
      </c>
      <c r="L213" s="89" t="s">
        <v>140</v>
      </c>
      <c r="M213" s="52"/>
      <c r="N213" s="50" t="s">
        <v>5967</v>
      </c>
      <c r="O213" s="27" t="s">
        <v>4363</v>
      </c>
      <c r="P213" s="27" t="s">
        <v>4364</v>
      </c>
      <c r="Q213" s="54"/>
    </row>
    <row r="214" spans="2:17" ht="21.75" customHeight="1" x14ac:dyDescent="0.15">
      <c r="B214" s="25">
        <v>2021</v>
      </c>
      <c r="C214" s="27">
        <v>1</v>
      </c>
      <c r="D214" s="62" t="s">
        <v>14</v>
      </c>
      <c r="E214" s="15" t="s">
        <v>2647</v>
      </c>
      <c r="F214" s="62" t="s">
        <v>17</v>
      </c>
      <c r="G214" s="34">
        <v>975301600</v>
      </c>
      <c r="H214" s="34">
        <v>0</v>
      </c>
      <c r="I214" s="34">
        <v>852008000</v>
      </c>
      <c r="J214" s="34">
        <v>1827309600</v>
      </c>
      <c r="K214" s="34"/>
      <c r="L214" s="89"/>
      <c r="M214" s="52"/>
      <c r="N214" s="50" t="s">
        <v>5977</v>
      </c>
      <c r="O214" s="27" t="s">
        <v>2648</v>
      </c>
      <c r="P214" s="27" t="s">
        <v>2649</v>
      </c>
      <c r="Q214" s="54"/>
    </row>
    <row r="215" spans="2:17" ht="21.75" customHeight="1" x14ac:dyDescent="0.15">
      <c r="B215" s="25">
        <v>2021</v>
      </c>
      <c r="C215" s="27">
        <v>1</v>
      </c>
      <c r="D215" s="62" t="s">
        <v>14</v>
      </c>
      <c r="E215" s="15" t="s">
        <v>2587</v>
      </c>
      <c r="F215" s="62" t="s">
        <v>16</v>
      </c>
      <c r="G215" s="34">
        <v>975188000</v>
      </c>
      <c r="H215" s="34">
        <v>0</v>
      </c>
      <c r="I215" s="34">
        <v>6061939000</v>
      </c>
      <c r="J215" s="34">
        <f>SUM(G215:I215)</f>
        <v>7037127000</v>
      </c>
      <c r="K215" s="34">
        <v>1829653020</v>
      </c>
      <c r="L215" s="89" t="s">
        <v>537</v>
      </c>
      <c r="M215" s="52"/>
      <c r="N215" s="50" t="s">
        <v>5978</v>
      </c>
      <c r="O215" s="27" t="s">
        <v>2588</v>
      </c>
      <c r="P215" s="27" t="s">
        <v>2589</v>
      </c>
      <c r="Q215" s="54"/>
    </row>
    <row r="216" spans="2:17" ht="21.75" customHeight="1" x14ac:dyDescent="0.15">
      <c r="B216" s="25">
        <v>2021</v>
      </c>
      <c r="C216" s="27">
        <v>1</v>
      </c>
      <c r="D216" s="62" t="s">
        <v>14</v>
      </c>
      <c r="E216" s="15" t="s">
        <v>1059</v>
      </c>
      <c r="F216" s="62" t="s">
        <v>16</v>
      </c>
      <c r="G216" s="34">
        <v>975070000</v>
      </c>
      <c r="H216" s="34">
        <v>0</v>
      </c>
      <c r="I216" s="34">
        <v>522441000</v>
      </c>
      <c r="J216" s="34">
        <v>1497511000</v>
      </c>
      <c r="K216" s="34">
        <v>975070000</v>
      </c>
      <c r="L216" s="89"/>
      <c r="M216" s="52"/>
      <c r="N216" s="50" t="s">
        <v>5979</v>
      </c>
      <c r="O216" s="27" t="s">
        <v>835</v>
      </c>
      <c r="P216" s="27" t="s">
        <v>836</v>
      </c>
      <c r="Q216" s="54"/>
    </row>
    <row r="217" spans="2:17" ht="21.75" customHeight="1" x14ac:dyDescent="0.15">
      <c r="B217" s="25">
        <v>2021</v>
      </c>
      <c r="C217" s="27">
        <v>1</v>
      </c>
      <c r="D217" s="62" t="s">
        <v>15</v>
      </c>
      <c r="E217" s="15" t="s">
        <v>1794</v>
      </c>
      <c r="F217" s="62" t="s">
        <v>112</v>
      </c>
      <c r="G217" s="34">
        <v>970511000</v>
      </c>
      <c r="H217" s="34"/>
      <c r="I217" s="34"/>
      <c r="J217" s="34">
        <v>970511000</v>
      </c>
      <c r="K217" s="34"/>
      <c r="L217" s="89" t="s">
        <v>140</v>
      </c>
      <c r="M217" s="52"/>
      <c r="N217" s="50" t="s">
        <v>5980</v>
      </c>
      <c r="O217" s="27" t="s">
        <v>1795</v>
      </c>
      <c r="P217" s="27" t="s">
        <v>1796</v>
      </c>
      <c r="Q217" s="54"/>
    </row>
    <row r="218" spans="2:17" ht="21.75" customHeight="1" x14ac:dyDescent="0.15">
      <c r="B218" s="25">
        <v>2021</v>
      </c>
      <c r="C218" s="27">
        <v>1</v>
      </c>
      <c r="D218" s="62" t="s">
        <v>14</v>
      </c>
      <c r="E218" s="15" t="s">
        <v>475</v>
      </c>
      <c r="F218" s="62" t="s">
        <v>16</v>
      </c>
      <c r="G218" s="34">
        <v>955351000</v>
      </c>
      <c r="H218" s="34">
        <v>1390631000</v>
      </c>
      <c r="I218" s="34">
        <v>916212000</v>
      </c>
      <c r="J218" s="34">
        <v>3262194000</v>
      </c>
      <c r="K218" s="34">
        <v>0</v>
      </c>
      <c r="L218" s="89"/>
      <c r="M218" s="52"/>
      <c r="N218" s="50" t="s">
        <v>5981</v>
      </c>
      <c r="O218" s="27" t="s">
        <v>454</v>
      </c>
      <c r="P218" s="27" t="s">
        <v>455</v>
      </c>
      <c r="Q218" s="54"/>
    </row>
    <row r="219" spans="2:17" ht="21.75" customHeight="1" x14ac:dyDescent="0.15">
      <c r="B219" s="25">
        <v>2021</v>
      </c>
      <c r="C219" s="27">
        <v>1</v>
      </c>
      <c r="D219" s="62" t="s">
        <v>14</v>
      </c>
      <c r="E219" s="15" t="s">
        <v>494</v>
      </c>
      <c r="F219" s="62" t="s">
        <v>16</v>
      </c>
      <c r="G219" s="34">
        <v>954230000</v>
      </c>
      <c r="H219" s="34"/>
      <c r="I219" s="34">
        <v>2329782000</v>
      </c>
      <c r="J219" s="34">
        <v>3284012000</v>
      </c>
      <c r="K219" s="34">
        <v>3284012000</v>
      </c>
      <c r="L219" s="89"/>
      <c r="M219" s="52"/>
      <c r="N219" s="50" t="s">
        <v>5982</v>
      </c>
      <c r="O219" s="27" t="s">
        <v>341</v>
      </c>
      <c r="P219" s="27" t="s">
        <v>342</v>
      </c>
      <c r="Q219" s="54"/>
    </row>
    <row r="220" spans="2:17" ht="21.75" customHeight="1" x14ac:dyDescent="0.15">
      <c r="B220" s="25">
        <v>2021</v>
      </c>
      <c r="C220" s="27">
        <v>1</v>
      </c>
      <c r="D220" s="62" t="s">
        <v>14</v>
      </c>
      <c r="E220" s="15" t="s">
        <v>4095</v>
      </c>
      <c r="F220" s="62" t="s">
        <v>16</v>
      </c>
      <c r="G220" s="34">
        <v>951489000</v>
      </c>
      <c r="H220" s="34">
        <v>0</v>
      </c>
      <c r="I220" s="34">
        <v>657279000</v>
      </c>
      <c r="J220" s="34">
        <v>1608768000</v>
      </c>
      <c r="K220" s="34">
        <v>1608768000</v>
      </c>
      <c r="L220" s="89" t="s">
        <v>140</v>
      </c>
      <c r="M220" s="52"/>
      <c r="N220" s="50" t="s">
        <v>5983</v>
      </c>
      <c r="O220" s="27" t="s">
        <v>4096</v>
      </c>
      <c r="P220" s="27" t="s">
        <v>4097</v>
      </c>
      <c r="Q220" s="54"/>
    </row>
    <row r="221" spans="2:17" ht="21.75" customHeight="1" x14ac:dyDescent="0.15">
      <c r="B221" s="25">
        <v>2021</v>
      </c>
      <c r="C221" s="27">
        <v>1</v>
      </c>
      <c r="D221" s="62" t="s">
        <v>14</v>
      </c>
      <c r="E221" s="15" t="s">
        <v>529</v>
      </c>
      <c r="F221" s="62" t="s">
        <v>16</v>
      </c>
      <c r="G221" s="34">
        <v>935236000</v>
      </c>
      <c r="H221" s="34"/>
      <c r="I221" s="34">
        <v>434797000</v>
      </c>
      <c r="J221" s="34">
        <v>1370033000</v>
      </c>
      <c r="K221" s="34"/>
      <c r="L221" s="89" t="s">
        <v>140</v>
      </c>
      <c r="M221" s="52"/>
      <c r="N221" s="50" t="s">
        <v>5941</v>
      </c>
      <c r="O221" s="27" t="s">
        <v>526</v>
      </c>
      <c r="P221" s="27" t="s">
        <v>383</v>
      </c>
      <c r="Q221" s="54"/>
    </row>
    <row r="222" spans="2:17" ht="21.75" customHeight="1" x14ac:dyDescent="0.15">
      <c r="B222" s="25">
        <v>2021</v>
      </c>
      <c r="C222" s="27">
        <v>1</v>
      </c>
      <c r="D222" s="62" t="s">
        <v>14</v>
      </c>
      <c r="E222" s="15" t="s">
        <v>2947</v>
      </c>
      <c r="F222" s="62" t="s">
        <v>16</v>
      </c>
      <c r="G222" s="34">
        <v>932987000</v>
      </c>
      <c r="H222" s="34">
        <v>1353826000</v>
      </c>
      <c r="I222" s="34">
        <v>1000000</v>
      </c>
      <c r="J222" s="34">
        <v>2287813000</v>
      </c>
      <c r="K222" s="34">
        <v>2287813000</v>
      </c>
      <c r="L222" s="89"/>
      <c r="M222" s="52"/>
      <c r="N222" s="50" t="s">
        <v>5953</v>
      </c>
      <c r="O222" s="27" t="s">
        <v>3002</v>
      </c>
      <c r="P222" s="27" t="s">
        <v>3003</v>
      </c>
      <c r="Q222" s="54"/>
    </row>
    <row r="223" spans="2:17" ht="21.75" customHeight="1" x14ac:dyDescent="0.15">
      <c r="B223" s="25">
        <v>2021</v>
      </c>
      <c r="C223" s="27">
        <v>1</v>
      </c>
      <c r="D223" s="62" t="s">
        <v>14</v>
      </c>
      <c r="E223" s="15" t="s">
        <v>3700</v>
      </c>
      <c r="F223" s="62" t="s">
        <v>84</v>
      </c>
      <c r="G223" s="34">
        <v>928294000</v>
      </c>
      <c r="H223" s="34">
        <v>0</v>
      </c>
      <c r="I223" s="34">
        <v>243826000</v>
      </c>
      <c r="J223" s="34">
        <v>1172120000</v>
      </c>
      <c r="K223" s="34">
        <v>937696000</v>
      </c>
      <c r="L223" s="89"/>
      <c r="M223" s="52"/>
      <c r="N223" s="50" t="s">
        <v>5984</v>
      </c>
      <c r="O223" s="27" t="s">
        <v>3701</v>
      </c>
      <c r="P223" s="27" t="s">
        <v>3702</v>
      </c>
      <c r="Q223" s="54"/>
    </row>
    <row r="224" spans="2:17" ht="21.75" customHeight="1" x14ac:dyDescent="0.15">
      <c r="B224" s="25">
        <v>2021</v>
      </c>
      <c r="C224" s="27">
        <v>1</v>
      </c>
      <c r="D224" s="62" t="s">
        <v>14</v>
      </c>
      <c r="E224" s="15" t="s">
        <v>1718</v>
      </c>
      <c r="F224" s="62" t="s">
        <v>16</v>
      </c>
      <c r="G224" s="34">
        <v>920486000</v>
      </c>
      <c r="H224" s="34"/>
      <c r="I224" s="34">
        <v>1117904000</v>
      </c>
      <c r="J224" s="34">
        <v>2038390000</v>
      </c>
      <c r="K224" s="34">
        <v>2038390000</v>
      </c>
      <c r="L224" s="89"/>
      <c r="M224" s="52"/>
      <c r="N224" s="50" t="s">
        <v>5985</v>
      </c>
      <c r="O224" s="27" t="s">
        <v>1716</v>
      </c>
      <c r="P224" s="27" t="s">
        <v>1717</v>
      </c>
      <c r="Q224" s="54"/>
    </row>
    <row r="225" spans="2:17" ht="21.75" customHeight="1" x14ac:dyDescent="0.15">
      <c r="B225" s="25">
        <v>2021</v>
      </c>
      <c r="C225" s="27">
        <v>1</v>
      </c>
      <c r="D225" s="62" t="s">
        <v>14</v>
      </c>
      <c r="E225" s="15" t="s">
        <v>1879</v>
      </c>
      <c r="F225" s="62" t="s">
        <v>16</v>
      </c>
      <c r="G225" s="34">
        <v>917419700</v>
      </c>
      <c r="H225" s="34"/>
      <c r="I225" s="34">
        <v>310013000</v>
      </c>
      <c r="J225" s="34">
        <v>1227432700</v>
      </c>
      <c r="K225" s="34">
        <v>1227432700</v>
      </c>
      <c r="L225" s="89" t="s">
        <v>140</v>
      </c>
      <c r="M225" s="52"/>
      <c r="N225" s="50" t="s">
        <v>5959</v>
      </c>
      <c r="O225" s="27" t="s">
        <v>1880</v>
      </c>
      <c r="P225" s="27" t="s">
        <v>1881</v>
      </c>
      <c r="Q225" s="54"/>
    </row>
    <row r="226" spans="2:17" ht="21.75" customHeight="1" x14ac:dyDescent="0.15">
      <c r="B226" s="25">
        <v>2021</v>
      </c>
      <c r="C226" s="27">
        <v>1</v>
      </c>
      <c r="D226" s="62" t="s">
        <v>2543</v>
      </c>
      <c r="E226" s="15" t="s">
        <v>2573</v>
      </c>
      <c r="F226" s="62" t="s">
        <v>2501</v>
      </c>
      <c r="G226" s="34">
        <v>903851890</v>
      </c>
      <c r="H226" s="34">
        <v>0</v>
      </c>
      <c r="I226" s="34">
        <v>300000000</v>
      </c>
      <c r="J226" s="34">
        <v>1203851890</v>
      </c>
      <c r="K226" s="34">
        <v>1203851890</v>
      </c>
      <c r="L226" s="89"/>
      <c r="M226" s="52"/>
      <c r="N226" s="50" t="s">
        <v>5986</v>
      </c>
      <c r="O226" s="27" t="s">
        <v>2574</v>
      </c>
      <c r="P226" s="27" t="s">
        <v>2575</v>
      </c>
      <c r="Q226" s="54"/>
    </row>
    <row r="227" spans="2:17" ht="21.75" customHeight="1" x14ac:dyDescent="0.15">
      <c r="B227" s="25">
        <v>2021</v>
      </c>
      <c r="C227" s="27">
        <v>1</v>
      </c>
      <c r="D227" s="62" t="s">
        <v>14</v>
      </c>
      <c r="E227" s="15" t="s">
        <v>4024</v>
      </c>
      <c r="F227" s="62" t="s">
        <v>112</v>
      </c>
      <c r="G227" s="34">
        <v>903706760</v>
      </c>
      <c r="H227" s="34"/>
      <c r="I227" s="34">
        <v>464842000</v>
      </c>
      <c r="J227" s="34">
        <v>1368548760</v>
      </c>
      <c r="K227" s="34">
        <v>957984131.99999988</v>
      </c>
      <c r="L227" s="89"/>
      <c r="M227" s="52"/>
      <c r="N227" s="50" t="s">
        <v>5964</v>
      </c>
      <c r="O227" s="27" t="s">
        <v>3804</v>
      </c>
      <c r="P227" s="27" t="s">
        <v>3805</v>
      </c>
      <c r="Q227" s="54"/>
    </row>
    <row r="228" spans="2:17" ht="21.75" customHeight="1" x14ac:dyDescent="0.15">
      <c r="B228" s="25">
        <v>2021</v>
      </c>
      <c r="C228" s="27">
        <v>1</v>
      </c>
      <c r="D228" s="62" t="s">
        <v>14</v>
      </c>
      <c r="E228" s="15" t="s">
        <v>1903</v>
      </c>
      <c r="F228" s="62" t="s">
        <v>17</v>
      </c>
      <c r="G228" s="34">
        <v>900000000</v>
      </c>
      <c r="H228" s="34">
        <v>280238000</v>
      </c>
      <c r="I228" s="34">
        <v>517110000</v>
      </c>
      <c r="J228" s="34">
        <v>1697348000</v>
      </c>
      <c r="K228" s="34">
        <v>1188143000</v>
      </c>
      <c r="L228" s="89" t="s">
        <v>140</v>
      </c>
      <c r="M228" s="52"/>
      <c r="N228" s="50" t="s">
        <v>5987</v>
      </c>
      <c r="O228" s="27" t="s">
        <v>1904</v>
      </c>
      <c r="P228" s="27" t="s">
        <v>1905</v>
      </c>
      <c r="Q228" s="54"/>
    </row>
    <row r="229" spans="2:17" ht="21.75" customHeight="1" x14ac:dyDescent="0.15">
      <c r="B229" s="25">
        <v>2021</v>
      </c>
      <c r="C229" s="27">
        <v>1</v>
      </c>
      <c r="D229" s="62" t="s">
        <v>14</v>
      </c>
      <c r="E229" s="15" t="s">
        <v>2680</v>
      </c>
      <c r="F229" s="62" t="s">
        <v>16</v>
      </c>
      <c r="G229" s="34">
        <v>900000000</v>
      </c>
      <c r="H229" s="34">
        <v>900000000</v>
      </c>
      <c r="I229" s="34">
        <v>2885000000</v>
      </c>
      <c r="J229" s="34">
        <v>4685000000</v>
      </c>
      <c r="K229" s="34">
        <v>3279500000</v>
      </c>
      <c r="L229" s="89"/>
      <c r="M229" s="52"/>
      <c r="N229" s="50" t="s">
        <v>5988</v>
      </c>
      <c r="O229" s="27" t="s">
        <v>2681</v>
      </c>
      <c r="P229" s="27" t="s">
        <v>2682</v>
      </c>
      <c r="Q229" s="54"/>
    </row>
    <row r="230" spans="2:17" ht="21.75" customHeight="1" x14ac:dyDescent="0.15">
      <c r="B230" s="25">
        <v>2021</v>
      </c>
      <c r="C230" s="27">
        <v>1</v>
      </c>
      <c r="D230" s="62" t="s">
        <v>14</v>
      </c>
      <c r="E230" s="15" t="s">
        <v>2688</v>
      </c>
      <c r="F230" s="62" t="s">
        <v>16</v>
      </c>
      <c r="G230" s="34">
        <v>900000000</v>
      </c>
      <c r="H230" s="34">
        <v>548913000</v>
      </c>
      <c r="I230" s="34">
        <v>664466000</v>
      </c>
      <c r="J230" s="34">
        <v>2113379000</v>
      </c>
      <c r="K230" s="34">
        <v>2113379000</v>
      </c>
      <c r="L230" s="89" t="s">
        <v>140</v>
      </c>
      <c r="M230" s="52"/>
      <c r="N230" s="50" t="s">
        <v>5989</v>
      </c>
      <c r="O230" s="27" t="s">
        <v>2686</v>
      </c>
      <c r="P230" s="27" t="s">
        <v>2687</v>
      </c>
      <c r="Q230" s="54"/>
    </row>
    <row r="231" spans="2:17" ht="21.75" customHeight="1" x14ac:dyDescent="0.15">
      <c r="B231" s="25">
        <v>2021</v>
      </c>
      <c r="C231" s="27">
        <v>1</v>
      </c>
      <c r="D231" s="62" t="s">
        <v>14</v>
      </c>
      <c r="E231" s="15" t="s">
        <v>1048</v>
      </c>
      <c r="F231" s="62" t="s">
        <v>16</v>
      </c>
      <c r="G231" s="34">
        <v>900000000</v>
      </c>
      <c r="H231" s="34">
        <v>2158797000</v>
      </c>
      <c r="I231" s="34">
        <v>654236000</v>
      </c>
      <c r="J231" s="34">
        <v>3713033000</v>
      </c>
      <c r="K231" s="34">
        <v>3713033000</v>
      </c>
      <c r="L231" s="89"/>
      <c r="M231" s="52"/>
      <c r="N231" s="50" t="s">
        <v>5955</v>
      </c>
      <c r="O231" s="27" t="s">
        <v>809</v>
      </c>
      <c r="P231" s="27" t="s">
        <v>810</v>
      </c>
      <c r="Q231" s="54"/>
    </row>
    <row r="232" spans="2:17" ht="21.75" customHeight="1" x14ac:dyDescent="0.15">
      <c r="B232" s="25">
        <v>2021</v>
      </c>
      <c r="C232" s="27">
        <v>1</v>
      </c>
      <c r="D232" s="62" t="s">
        <v>14</v>
      </c>
      <c r="E232" s="15" t="s">
        <v>2685</v>
      </c>
      <c r="F232" s="62" t="s">
        <v>16</v>
      </c>
      <c r="G232" s="34">
        <v>892825000</v>
      </c>
      <c r="H232" s="34">
        <v>0</v>
      </c>
      <c r="I232" s="34">
        <v>2349140000</v>
      </c>
      <c r="J232" s="34">
        <v>3241965000</v>
      </c>
      <c r="K232" s="34">
        <v>3241965000</v>
      </c>
      <c r="L232" s="89" t="s">
        <v>140</v>
      </c>
      <c r="M232" s="52"/>
      <c r="N232" s="50" t="s">
        <v>5989</v>
      </c>
      <c r="O232" s="27" t="s">
        <v>2686</v>
      </c>
      <c r="P232" s="27" t="s">
        <v>2687</v>
      </c>
      <c r="Q232" s="54"/>
    </row>
    <row r="233" spans="2:17" ht="21.75" customHeight="1" x14ac:dyDescent="0.15">
      <c r="B233" s="25">
        <v>2021</v>
      </c>
      <c r="C233" s="27">
        <v>1</v>
      </c>
      <c r="D233" s="62" t="s">
        <v>14</v>
      </c>
      <c r="E233" s="15" t="s">
        <v>157</v>
      </c>
      <c r="F233" s="62" t="s">
        <v>16</v>
      </c>
      <c r="G233" s="34">
        <v>882174190</v>
      </c>
      <c r="H233" s="34">
        <v>882174190</v>
      </c>
      <c r="I233" s="34">
        <v>65061000</v>
      </c>
      <c r="J233" s="34">
        <v>1829409380</v>
      </c>
      <c r="K233" s="34"/>
      <c r="L233" s="89" t="s">
        <v>140</v>
      </c>
      <c r="M233" s="52"/>
      <c r="N233" s="50" t="s">
        <v>5990</v>
      </c>
      <c r="O233" s="27" t="s">
        <v>131</v>
      </c>
      <c r="P233" s="27" t="s">
        <v>132</v>
      </c>
      <c r="Q233" s="54"/>
    </row>
    <row r="234" spans="2:17" ht="21.75" customHeight="1" x14ac:dyDescent="0.15">
      <c r="B234" s="25">
        <v>2021</v>
      </c>
      <c r="C234" s="27">
        <v>1</v>
      </c>
      <c r="D234" s="62" t="s">
        <v>14</v>
      </c>
      <c r="E234" s="15" t="s">
        <v>1187</v>
      </c>
      <c r="F234" s="62" t="s">
        <v>112</v>
      </c>
      <c r="G234" s="34">
        <v>879367900</v>
      </c>
      <c r="H234" s="34">
        <v>0</v>
      </c>
      <c r="I234" s="34">
        <v>168143000</v>
      </c>
      <c r="J234" s="34">
        <v>1047510900</v>
      </c>
      <c r="K234" s="34">
        <v>1047510900</v>
      </c>
      <c r="L234" s="89"/>
      <c r="M234" s="52"/>
      <c r="N234" s="50" t="s">
        <v>5991</v>
      </c>
      <c r="O234" s="27" t="s">
        <v>1188</v>
      </c>
      <c r="P234" s="27" t="s">
        <v>1189</v>
      </c>
      <c r="Q234" s="54"/>
    </row>
    <row r="235" spans="2:17" ht="21.75" customHeight="1" x14ac:dyDescent="0.15">
      <c r="B235" s="25">
        <v>2021</v>
      </c>
      <c r="C235" s="27">
        <v>1</v>
      </c>
      <c r="D235" s="62" t="s">
        <v>14</v>
      </c>
      <c r="E235" s="15" t="s">
        <v>5077</v>
      </c>
      <c r="F235" s="62" t="s">
        <v>16</v>
      </c>
      <c r="G235" s="34">
        <v>879309000</v>
      </c>
      <c r="H235" s="34">
        <v>0</v>
      </c>
      <c r="I235" s="34">
        <v>1568022000</v>
      </c>
      <c r="J235" s="34">
        <f>SUM(G235:I235)</f>
        <v>2447331000</v>
      </c>
      <c r="K235" s="34">
        <f>J235</f>
        <v>2447331000</v>
      </c>
      <c r="L235" s="89" t="s">
        <v>5034</v>
      </c>
      <c r="M235" s="52"/>
      <c r="N235" s="50" t="s">
        <v>5973</v>
      </c>
      <c r="O235" s="27" t="s">
        <v>5075</v>
      </c>
      <c r="P235" s="27" t="s">
        <v>5076</v>
      </c>
      <c r="Q235" s="54"/>
    </row>
    <row r="236" spans="2:17" ht="21.75" customHeight="1" x14ac:dyDescent="0.15">
      <c r="B236" s="25">
        <v>2021</v>
      </c>
      <c r="C236" s="27">
        <v>1</v>
      </c>
      <c r="D236" s="62" t="s">
        <v>14</v>
      </c>
      <c r="E236" s="15" t="s">
        <v>2507</v>
      </c>
      <c r="F236" s="62" t="s">
        <v>112</v>
      </c>
      <c r="G236" s="34">
        <v>869459000</v>
      </c>
      <c r="H236" s="34">
        <v>0</v>
      </c>
      <c r="I236" s="34">
        <v>1062185000</v>
      </c>
      <c r="J236" s="34">
        <f>SUM(G236:I236)</f>
        <v>1931644000</v>
      </c>
      <c r="K236" s="34">
        <f>J236</f>
        <v>1931644000</v>
      </c>
      <c r="L236" s="89" t="s">
        <v>537</v>
      </c>
      <c r="M236" s="52"/>
      <c r="N236" s="50" t="s">
        <v>5992</v>
      </c>
      <c r="O236" s="27" t="s">
        <v>2504</v>
      </c>
      <c r="P236" s="27" t="s">
        <v>2505</v>
      </c>
      <c r="Q236" s="54"/>
    </row>
    <row r="237" spans="2:17" ht="21.75" customHeight="1" x14ac:dyDescent="0.15">
      <c r="B237" s="25">
        <v>2021</v>
      </c>
      <c r="C237" s="27">
        <v>1</v>
      </c>
      <c r="D237" s="62" t="s">
        <v>15</v>
      </c>
      <c r="E237" s="15" t="s">
        <v>984</v>
      </c>
      <c r="F237" s="62" t="s">
        <v>16</v>
      </c>
      <c r="G237" s="34">
        <v>863785000</v>
      </c>
      <c r="H237" s="34">
        <v>0</v>
      </c>
      <c r="I237" s="34">
        <v>1272992000</v>
      </c>
      <c r="J237" s="34">
        <v>2136777000</v>
      </c>
      <c r="K237" s="34">
        <v>2136777000</v>
      </c>
      <c r="L237" s="89"/>
      <c r="M237" s="52"/>
      <c r="N237" s="50" t="s">
        <v>5958</v>
      </c>
      <c r="O237" s="27" t="s">
        <v>766</v>
      </c>
      <c r="P237" s="27" t="s">
        <v>767</v>
      </c>
      <c r="Q237" s="54"/>
    </row>
    <row r="238" spans="2:17" ht="21.75" customHeight="1" x14ac:dyDescent="0.15">
      <c r="B238" s="25">
        <v>2021</v>
      </c>
      <c r="C238" s="27">
        <v>1</v>
      </c>
      <c r="D238" s="62" t="s">
        <v>14</v>
      </c>
      <c r="E238" s="15" t="s">
        <v>1055</v>
      </c>
      <c r="F238" s="62" t="s">
        <v>16</v>
      </c>
      <c r="G238" s="34">
        <v>848619000</v>
      </c>
      <c r="H238" s="34">
        <v>0</v>
      </c>
      <c r="I238" s="34">
        <v>1868521000</v>
      </c>
      <c r="J238" s="34">
        <v>2717140000</v>
      </c>
      <c r="K238" s="34">
        <v>1388000000</v>
      </c>
      <c r="L238" s="89"/>
      <c r="M238" s="52"/>
      <c r="N238" s="50" t="s">
        <v>5993</v>
      </c>
      <c r="O238" s="27" t="s">
        <v>825</v>
      </c>
      <c r="P238" s="27" t="s">
        <v>826</v>
      </c>
      <c r="Q238" s="54"/>
    </row>
    <row r="239" spans="2:17" ht="21.75" customHeight="1" x14ac:dyDescent="0.15">
      <c r="B239" s="25">
        <v>2021</v>
      </c>
      <c r="C239" s="27">
        <v>1</v>
      </c>
      <c r="D239" s="62" t="s">
        <v>14</v>
      </c>
      <c r="E239" s="15" t="s">
        <v>2636</v>
      </c>
      <c r="F239" s="62" t="s">
        <v>37</v>
      </c>
      <c r="G239" s="34">
        <v>846206606</v>
      </c>
      <c r="H239" s="34">
        <v>0</v>
      </c>
      <c r="I239" s="34">
        <v>0</v>
      </c>
      <c r="J239" s="34">
        <v>846206606</v>
      </c>
      <c r="K239" s="34">
        <v>592344624.19999993</v>
      </c>
      <c r="L239" s="89"/>
      <c r="M239" s="52"/>
      <c r="N239" s="50" t="s">
        <v>5994</v>
      </c>
      <c r="O239" s="27" t="s">
        <v>2624</v>
      </c>
      <c r="P239" s="27" t="s">
        <v>2625</v>
      </c>
      <c r="Q239" s="54"/>
    </row>
    <row r="240" spans="2:17" ht="21.75" customHeight="1" x14ac:dyDescent="0.15">
      <c r="B240" s="25">
        <v>2021</v>
      </c>
      <c r="C240" s="27">
        <v>1</v>
      </c>
      <c r="D240" s="62" t="s">
        <v>14</v>
      </c>
      <c r="E240" s="15" t="s">
        <v>1132</v>
      </c>
      <c r="F240" s="62" t="s">
        <v>16</v>
      </c>
      <c r="G240" s="34">
        <v>842554000</v>
      </c>
      <c r="H240" s="34"/>
      <c r="I240" s="34">
        <v>800000000</v>
      </c>
      <c r="J240" s="34">
        <v>1642554000</v>
      </c>
      <c r="K240" s="34">
        <v>1642554000</v>
      </c>
      <c r="L240" s="89"/>
      <c r="M240" s="52"/>
      <c r="N240" s="50" t="s">
        <v>5968</v>
      </c>
      <c r="O240" s="27" t="s">
        <v>1133</v>
      </c>
      <c r="P240" s="27" t="s">
        <v>1134</v>
      </c>
      <c r="Q240" s="54"/>
    </row>
    <row r="241" spans="2:17" ht="21.75" customHeight="1" x14ac:dyDescent="0.15">
      <c r="B241" s="25">
        <v>2021</v>
      </c>
      <c r="C241" s="27">
        <v>1</v>
      </c>
      <c r="D241" s="62" t="s">
        <v>14</v>
      </c>
      <c r="E241" s="15" t="s">
        <v>875</v>
      </c>
      <c r="F241" s="62" t="s">
        <v>16</v>
      </c>
      <c r="G241" s="34">
        <v>840290000</v>
      </c>
      <c r="H241" s="34">
        <v>0</v>
      </c>
      <c r="I241" s="34">
        <v>359103000</v>
      </c>
      <c r="J241" s="34">
        <v>1199393000</v>
      </c>
      <c r="K241" s="34">
        <v>1199393000</v>
      </c>
      <c r="L241" s="89"/>
      <c r="M241" s="52"/>
      <c r="N241" s="50" t="s">
        <v>5954</v>
      </c>
      <c r="O241" s="27" t="s">
        <v>856</v>
      </c>
      <c r="P241" s="27" t="s">
        <v>857</v>
      </c>
      <c r="Q241" s="54"/>
    </row>
    <row r="242" spans="2:17" ht="21.75" customHeight="1" x14ac:dyDescent="0.15">
      <c r="B242" s="25">
        <v>2021</v>
      </c>
      <c r="C242" s="27">
        <v>1</v>
      </c>
      <c r="D242" s="62" t="s">
        <v>14</v>
      </c>
      <c r="E242" s="15" t="s">
        <v>2597</v>
      </c>
      <c r="F242" s="62" t="s">
        <v>16</v>
      </c>
      <c r="G242" s="34">
        <v>836714000</v>
      </c>
      <c r="H242" s="34">
        <v>928166000</v>
      </c>
      <c r="I242" s="34">
        <v>669345000</v>
      </c>
      <c r="J242" s="34">
        <f>SUM(G242:I242)</f>
        <v>2434225000</v>
      </c>
      <c r="K242" s="34">
        <v>2434225000</v>
      </c>
      <c r="L242" s="89"/>
      <c r="M242" s="52"/>
      <c r="N242" s="50" t="s">
        <v>5978</v>
      </c>
      <c r="O242" s="27" t="s">
        <v>2288</v>
      </c>
      <c r="P242" s="27" t="s">
        <v>2598</v>
      </c>
      <c r="Q242" s="54"/>
    </row>
    <row r="243" spans="2:17" ht="21.75" customHeight="1" x14ac:dyDescent="0.15">
      <c r="B243" s="25">
        <v>2021</v>
      </c>
      <c r="C243" s="27">
        <v>1</v>
      </c>
      <c r="D243" s="62" t="s">
        <v>14</v>
      </c>
      <c r="E243" s="15" t="s">
        <v>3262</v>
      </c>
      <c r="F243" s="62" t="s">
        <v>16</v>
      </c>
      <c r="G243" s="34">
        <v>834990000</v>
      </c>
      <c r="H243" s="34">
        <v>2326998000</v>
      </c>
      <c r="I243" s="34">
        <v>1000000</v>
      </c>
      <c r="J243" s="34">
        <v>3162988000</v>
      </c>
      <c r="K243" s="34">
        <v>3162988000</v>
      </c>
      <c r="L243" s="89"/>
      <c r="M243" s="52"/>
      <c r="N243" s="50" t="s">
        <v>5953</v>
      </c>
      <c r="O243" s="27" t="s">
        <v>3002</v>
      </c>
      <c r="P243" s="27" t="s">
        <v>3003</v>
      </c>
      <c r="Q243" s="54"/>
    </row>
    <row r="244" spans="2:17" ht="21.75" customHeight="1" x14ac:dyDescent="0.15">
      <c r="B244" s="25">
        <v>2021</v>
      </c>
      <c r="C244" s="27">
        <v>1</v>
      </c>
      <c r="D244" s="62" t="s">
        <v>14</v>
      </c>
      <c r="E244" s="15" t="s">
        <v>2620</v>
      </c>
      <c r="F244" s="62" t="s">
        <v>16</v>
      </c>
      <c r="G244" s="34">
        <v>829109000</v>
      </c>
      <c r="H244" s="34">
        <v>0</v>
      </c>
      <c r="I244" s="34">
        <v>176484000</v>
      </c>
      <c r="J244" s="34">
        <v>1005593000</v>
      </c>
      <c r="K244" s="34">
        <v>0</v>
      </c>
      <c r="L244" s="89"/>
      <c r="M244" s="52"/>
      <c r="N244" s="50" t="s">
        <v>5994</v>
      </c>
      <c r="O244" s="27" t="s">
        <v>2621</v>
      </c>
      <c r="P244" s="27" t="s">
        <v>2622</v>
      </c>
      <c r="Q244" s="54"/>
    </row>
    <row r="245" spans="2:17" ht="21.75" customHeight="1" x14ac:dyDescent="0.15">
      <c r="B245" s="25">
        <v>2021</v>
      </c>
      <c r="C245" s="27">
        <v>1</v>
      </c>
      <c r="D245" s="62" t="s">
        <v>14</v>
      </c>
      <c r="E245" s="15" t="s">
        <v>1060</v>
      </c>
      <c r="F245" s="62" t="s">
        <v>16</v>
      </c>
      <c r="G245" s="34">
        <v>825766000</v>
      </c>
      <c r="H245" s="34">
        <v>261253000</v>
      </c>
      <c r="I245" s="34">
        <v>797266000</v>
      </c>
      <c r="J245" s="34">
        <v>1623032000</v>
      </c>
      <c r="K245" s="34">
        <v>825766000</v>
      </c>
      <c r="L245" s="89"/>
      <c r="M245" s="52"/>
      <c r="N245" s="50" t="s">
        <v>5979</v>
      </c>
      <c r="O245" s="27" t="s">
        <v>835</v>
      </c>
      <c r="P245" s="27" t="s">
        <v>836</v>
      </c>
      <c r="Q245" s="54"/>
    </row>
    <row r="246" spans="2:17" ht="21.75" customHeight="1" x14ac:dyDescent="0.15">
      <c r="B246" s="25">
        <v>2021</v>
      </c>
      <c r="C246" s="27">
        <v>1</v>
      </c>
      <c r="D246" s="62" t="s">
        <v>14</v>
      </c>
      <c r="E246" s="15" t="s">
        <v>4472</v>
      </c>
      <c r="F246" s="62" t="s">
        <v>16</v>
      </c>
      <c r="G246" s="34">
        <v>825472000</v>
      </c>
      <c r="H246" s="34">
        <v>390512000</v>
      </c>
      <c r="I246" s="34">
        <v>11000000</v>
      </c>
      <c r="J246" s="34">
        <v>1226984000</v>
      </c>
      <c r="K246" s="34">
        <v>0</v>
      </c>
      <c r="L246" s="89" t="s">
        <v>140</v>
      </c>
      <c r="M246" s="52"/>
      <c r="N246" s="50" t="s">
        <v>5995</v>
      </c>
      <c r="O246" s="27" t="s">
        <v>4473</v>
      </c>
      <c r="P246" s="27" t="s">
        <v>4474</v>
      </c>
      <c r="Q246" s="54"/>
    </row>
    <row r="247" spans="2:17" ht="21.75" customHeight="1" x14ac:dyDescent="0.15">
      <c r="B247" s="25">
        <v>2021</v>
      </c>
      <c r="C247" s="27">
        <v>1</v>
      </c>
      <c r="D247" s="62" t="s">
        <v>14</v>
      </c>
      <c r="E247" s="15" t="s">
        <v>1911</v>
      </c>
      <c r="F247" s="62" t="s">
        <v>16</v>
      </c>
      <c r="G247" s="34">
        <v>824243000</v>
      </c>
      <c r="H247" s="34">
        <v>1003583000</v>
      </c>
      <c r="I247" s="34">
        <v>528626000</v>
      </c>
      <c r="J247" s="34">
        <v>2356452000</v>
      </c>
      <c r="K247" s="34">
        <v>2356452000</v>
      </c>
      <c r="L247" s="89" t="s">
        <v>140</v>
      </c>
      <c r="M247" s="52"/>
      <c r="N247" s="50" t="s">
        <v>5987</v>
      </c>
      <c r="O247" s="27" t="s">
        <v>1909</v>
      </c>
      <c r="P247" s="27" t="s">
        <v>1910</v>
      </c>
      <c r="Q247" s="54"/>
    </row>
    <row r="248" spans="2:17" ht="21.75" customHeight="1" x14ac:dyDescent="0.15">
      <c r="B248" s="25">
        <v>2021</v>
      </c>
      <c r="C248" s="27">
        <v>1</v>
      </c>
      <c r="D248" s="62" t="s">
        <v>14</v>
      </c>
      <c r="E248" s="15" t="s">
        <v>2633</v>
      </c>
      <c r="F248" s="62" t="s">
        <v>37</v>
      </c>
      <c r="G248" s="34">
        <v>820588000</v>
      </c>
      <c r="H248" s="34">
        <v>0</v>
      </c>
      <c r="I248" s="34">
        <v>0</v>
      </c>
      <c r="J248" s="34">
        <v>820588000</v>
      </c>
      <c r="K248" s="34">
        <v>574411600</v>
      </c>
      <c r="L248" s="89"/>
      <c r="M248" s="52"/>
      <c r="N248" s="50" t="s">
        <v>5994</v>
      </c>
      <c r="O248" s="27" t="s">
        <v>2624</v>
      </c>
      <c r="P248" s="27" t="s">
        <v>2625</v>
      </c>
      <c r="Q248" s="54"/>
    </row>
    <row r="249" spans="2:17" ht="21.75" customHeight="1" x14ac:dyDescent="0.15">
      <c r="B249" s="25">
        <v>2021</v>
      </c>
      <c r="C249" s="27">
        <v>1</v>
      </c>
      <c r="D249" s="62" t="s">
        <v>14</v>
      </c>
      <c r="E249" s="15" t="s">
        <v>2478</v>
      </c>
      <c r="F249" s="62" t="s">
        <v>16</v>
      </c>
      <c r="G249" s="34">
        <v>816626000</v>
      </c>
      <c r="H249" s="34">
        <v>0</v>
      </c>
      <c r="I249" s="34">
        <v>1775899000</v>
      </c>
      <c r="J249" s="34">
        <f>G249+H249+I249</f>
        <v>2592525000</v>
      </c>
      <c r="K249" s="34">
        <f>J249</f>
        <v>2592525000</v>
      </c>
      <c r="L249" s="89"/>
      <c r="M249" s="52"/>
      <c r="N249" s="50" t="s">
        <v>5943</v>
      </c>
      <c r="O249" s="27" t="s">
        <v>2479</v>
      </c>
      <c r="P249" s="27" t="s">
        <v>2480</v>
      </c>
      <c r="Q249" s="54"/>
    </row>
    <row r="250" spans="2:17" ht="21.75" customHeight="1" x14ac:dyDescent="0.15">
      <c r="B250" s="25">
        <v>2021</v>
      </c>
      <c r="C250" s="27">
        <v>1</v>
      </c>
      <c r="D250" s="62" t="s">
        <v>14</v>
      </c>
      <c r="E250" s="15" t="s">
        <v>435</v>
      </c>
      <c r="F250" s="62" t="s">
        <v>16</v>
      </c>
      <c r="G250" s="34">
        <v>813154000</v>
      </c>
      <c r="H250" s="34">
        <v>0</v>
      </c>
      <c r="I250" s="34">
        <v>671334000</v>
      </c>
      <c r="J250" s="34">
        <v>1484488000</v>
      </c>
      <c r="K250" s="34">
        <v>1484488000</v>
      </c>
      <c r="L250" s="89" t="s">
        <v>140</v>
      </c>
      <c r="M250" s="52"/>
      <c r="N250" s="50" t="s">
        <v>5996</v>
      </c>
      <c r="O250" s="27" t="s">
        <v>433</v>
      </c>
      <c r="P250" s="27" t="s">
        <v>434</v>
      </c>
      <c r="Q250" s="54"/>
    </row>
    <row r="251" spans="2:17" ht="21.75" customHeight="1" x14ac:dyDescent="0.15">
      <c r="B251" s="25">
        <v>2021</v>
      </c>
      <c r="C251" s="27">
        <v>1</v>
      </c>
      <c r="D251" s="62" t="s">
        <v>14</v>
      </c>
      <c r="E251" s="15" t="s">
        <v>1097</v>
      </c>
      <c r="F251" s="62" t="s">
        <v>16</v>
      </c>
      <c r="G251" s="34">
        <v>810657900</v>
      </c>
      <c r="H251" s="34"/>
      <c r="I251" s="34">
        <v>241343000</v>
      </c>
      <c r="J251" s="34">
        <v>1052000900</v>
      </c>
      <c r="K251" s="34">
        <v>1052000900</v>
      </c>
      <c r="L251" s="89"/>
      <c r="M251" s="52"/>
      <c r="N251" s="50" t="s">
        <v>5945</v>
      </c>
      <c r="O251" s="27" t="s">
        <v>867</v>
      </c>
      <c r="P251" s="27" t="s">
        <v>868</v>
      </c>
      <c r="Q251" s="54"/>
    </row>
    <row r="252" spans="2:17" ht="21.75" customHeight="1" x14ac:dyDescent="0.15">
      <c r="B252" s="25">
        <v>2021</v>
      </c>
      <c r="C252" s="27">
        <v>1</v>
      </c>
      <c r="D252" s="62" t="s">
        <v>14</v>
      </c>
      <c r="E252" s="15" t="s">
        <v>2673</v>
      </c>
      <c r="F252" s="62" t="s">
        <v>112</v>
      </c>
      <c r="G252" s="34">
        <v>809390600</v>
      </c>
      <c r="H252" s="34">
        <v>0</v>
      </c>
      <c r="I252" s="34">
        <v>182397000</v>
      </c>
      <c r="J252" s="34">
        <f>SUM(G252:I252)</f>
        <v>991787600</v>
      </c>
      <c r="K252" s="34">
        <f>J252*0.7</f>
        <v>694251320</v>
      </c>
      <c r="L252" s="89" t="s">
        <v>537</v>
      </c>
      <c r="M252" s="52"/>
      <c r="N252" s="50" t="s">
        <v>5988</v>
      </c>
      <c r="O252" s="27" t="s">
        <v>2674</v>
      </c>
      <c r="P252" s="27" t="s">
        <v>2675</v>
      </c>
      <c r="Q252" s="54"/>
    </row>
    <row r="253" spans="2:17" ht="21.75" customHeight="1" x14ac:dyDescent="0.15">
      <c r="B253" s="25">
        <v>2021</v>
      </c>
      <c r="C253" s="27">
        <v>1</v>
      </c>
      <c r="D253" s="62" t="s">
        <v>14</v>
      </c>
      <c r="E253" s="15" t="s">
        <v>1655</v>
      </c>
      <c r="F253" s="62" t="s">
        <v>17</v>
      </c>
      <c r="G253" s="34">
        <v>800000000</v>
      </c>
      <c r="H253" s="34">
        <v>522184000</v>
      </c>
      <c r="I253" s="34"/>
      <c r="J253" s="34">
        <v>1322184000</v>
      </c>
      <c r="K253" s="34">
        <v>396655200</v>
      </c>
      <c r="L253" s="89" t="s">
        <v>1435</v>
      </c>
      <c r="M253" s="52" t="s">
        <v>1652</v>
      </c>
      <c r="N253" s="50" t="s">
        <v>5972</v>
      </c>
      <c r="O253" s="27" t="s">
        <v>1652</v>
      </c>
      <c r="P253" s="27" t="s">
        <v>1653</v>
      </c>
      <c r="Q253" s="54"/>
    </row>
    <row r="254" spans="2:17" ht="21.75" customHeight="1" x14ac:dyDescent="0.15">
      <c r="B254" s="25">
        <v>2021</v>
      </c>
      <c r="C254" s="27">
        <v>1</v>
      </c>
      <c r="D254" s="62" t="s">
        <v>14</v>
      </c>
      <c r="E254" s="15" t="s">
        <v>1775</v>
      </c>
      <c r="F254" s="62" t="s">
        <v>16</v>
      </c>
      <c r="G254" s="34">
        <v>800000000</v>
      </c>
      <c r="H254" s="34"/>
      <c r="I254" s="34">
        <v>700000000</v>
      </c>
      <c r="J254" s="34">
        <v>1500000000</v>
      </c>
      <c r="K254" s="34"/>
      <c r="L254" s="89" t="s">
        <v>140</v>
      </c>
      <c r="M254" s="52"/>
      <c r="N254" s="50" t="s">
        <v>5997</v>
      </c>
      <c r="O254" s="27" t="s">
        <v>1768</v>
      </c>
      <c r="P254" s="27" t="s">
        <v>1769</v>
      </c>
      <c r="Q254" s="54"/>
    </row>
    <row r="255" spans="2:17" ht="21.75" customHeight="1" x14ac:dyDescent="0.15">
      <c r="B255" s="25">
        <v>2021</v>
      </c>
      <c r="C255" s="27">
        <v>1</v>
      </c>
      <c r="D255" s="62" t="s">
        <v>14</v>
      </c>
      <c r="E255" s="15" t="s">
        <v>4022</v>
      </c>
      <c r="F255" s="62" t="s">
        <v>112</v>
      </c>
      <c r="G255" s="34">
        <v>800000000</v>
      </c>
      <c r="H255" s="34"/>
      <c r="I255" s="34">
        <v>659769000</v>
      </c>
      <c r="J255" s="34">
        <v>1459769000</v>
      </c>
      <c r="K255" s="34">
        <v>1021838299.9999999</v>
      </c>
      <c r="L255" s="89"/>
      <c r="M255" s="52"/>
      <c r="N255" s="50" t="s">
        <v>5964</v>
      </c>
      <c r="O255" s="27" t="s">
        <v>3804</v>
      </c>
      <c r="P255" s="27" t="s">
        <v>3801</v>
      </c>
      <c r="Q255" s="54"/>
    </row>
    <row r="256" spans="2:17" ht="21.75" customHeight="1" x14ac:dyDescent="0.15">
      <c r="B256" s="25">
        <v>2021</v>
      </c>
      <c r="C256" s="27">
        <v>1</v>
      </c>
      <c r="D256" s="62" t="s">
        <v>14</v>
      </c>
      <c r="E256" s="15" t="s">
        <v>1107</v>
      </c>
      <c r="F256" s="62" t="s">
        <v>16</v>
      </c>
      <c r="G256" s="34">
        <v>800000000</v>
      </c>
      <c r="H256" s="34">
        <v>2686384730</v>
      </c>
      <c r="I256" s="34">
        <v>805605000</v>
      </c>
      <c r="J256" s="34">
        <v>4291989730</v>
      </c>
      <c r="K256" s="34">
        <v>4291989730</v>
      </c>
      <c r="L256" s="89"/>
      <c r="M256" s="52"/>
      <c r="N256" s="50" t="s">
        <v>5945</v>
      </c>
      <c r="O256" s="27" t="s">
        <v>1105</v>
      </c>
      <c r="P256" s="27" t="s">
        <v>1106</v>
      </c>
      <c r="Q256" s="54"/>
    </row>
    <row r="257" spans="2:17" ht="21.75" customHeight="1" x14ac:dyDescent="0.15">
      <c r="B257" s="25">
        <v>2021</v>
      </c>
      <c r="C257" s="27">
        <v>1</v>
      </c>
      <c r="D257" s="62" t="s">
        <v>14</v>
      </c>
      <c r="E257" s="15" t="s">
        <v>3401</v>
      </c>
      <c r="F257" s="62" t="s">
        <v>112</v>
      </c>
      <c r="G257" s="34">
        <v>800000000</v>
      </c>
      <c r="H257" s="34">
        <v>713589660</v>
      </c>
      <c r="I257" s="34">
        <v>0</v>
      </c>
      <c r="J257" s="34">
        <v>1513589660</v>
      </c>
      <c r="K257" s="34">
        <v>1059512760</v>
      </c>
      <c r="L257" s="89"/>
      <c r="M257" s="52"/>
      <c r="N257" s="50" t="s">
        <v>5998</v>
      </c>
      <c r="O257" s="27" t="s">
        <v>3095</v>
      </c>
      <c r="P257" s="27" t="s">
        <v>3096</v>
      </c>
      <c r="Q257" s="54"/>
    </row>
    <row r="258" spans="2:17" ht="21.75" customHeight="1" x14ac:dyDescent="0.15">
      <c r="B258" s="25">
        <v>2021</v>
      </c>
      <c r="C258" s="27">
        <v>1</v>
      </c>
      <c r="D258" s="62" t="s">
        <v>14</v>
      </c>
      <c r="E258" s="15" t="s">
        <v>1872</v>
      </c>
      <c r="F258" s="62" t="s">
        <v>16</v>
      </c>
      <c r="G258" s="34">
        <v>798945000</v>
      </c>
      <c r="H258" s="34"/>
      <c r="I258" s="34">
        <v>455885000</v>
      </c>
      <c r="J258" s="34">
        <v>1254830000</v>
      </c>
      <c r="K258" s="34">
        <v>1254830000</v>
      </c>
      <c r="L258" s="89"/>
      <c r="M258" s="52"/>
      <c r="N258" s="50" t="s">
        <v>5999</v>
      </c>
      <c r="O258" s="27" t="s">
        <v>1873</v>
      </c>
      <c r="P258" s="27" t="s">
        <v>1874</v>
      </c>
      <c r="Q258" s="54"/>
    </row>
    <row r="259" spans="2:17" ht="21.75" customHeight="1" x14ac:dyDescent="0.15">
      <c r="B259" s="25">
        <v>2021</v>
      </c>
      <c r="C259" s="27">
        <v>1</v>
      </c>
      <c r="D259" s="62" t="s">
        <v>14</v>
      </c>
      <c r="E259" s="15" t="s">
        <v>2519</v>
      </c>
      <c r="F259" s="62" t="s">
        <v>16</v>
      </c>
      <c r="G259" s="34">
        <v>796259000</v>
      </c>
      <c r="H259" s="34">
        <v>0</v>
      </c>
      <c r="I259" s="34">
        <v>569341000</v>
      </c>
      <c r="J259" s="34">
        <f>SUM(G259:I259)</f>
        <v>1365600000</v>
      </c>
      <c r="K259" s="34">
        <f>J259</f>
        <v>1365600000</v>
      </c>
      <c r="L259" s="89"/>
      <c r="M259" s="52"/>
      <c r="N259" s="50" t="s">
        <v>5992</v>
      </c>
      <c r="O259" s="27" t="s">
        <v>2520</v>
      </c>
      <c r="P259" s="27" t="s">
        <v>2521</v>
      </c>
      <c r="Q259" s="54"/>
    </row>
    <row r="260" spans="2:17" ht="21.75" customHeight="1" x14ac:dyDescent="0.15">
      <c r="B260" s="25">
        <v>2021</v>
      </c>
      <c r="C260" s="27">
        <v>1</v>
      </c>
      <c r="D260" s="62" t="s">
        <v>14</v>
      </c>
      <c r="E260" s="15" t="s">
        <v>3358</v>
      </c>
      <c r="F260" s="62" t="s">
        <v>16</v>
      </c>
      <c r="G260" s="34">
        <v>791643000</v>
      </c>
      <c r="H260" s="34">
        <v>0</v>
      </c>
      <c r="I260" s="34">
        <v>1245768000</v>
      </c>
      <c r="J260" s="34">
        <v>2037411000</v>
      </c>
      <c r="K260" s="34">
        <v>2955483000</v>
      </c>
      <c r="L260" s="89" t="s">
        <v>140</v>
      </c>
      <c r="M260" s="52"/>
      <c r="N260" s="50" t="s">
        <v>6000</v>
      </c>
      <c r="O260" s="27" t="s">
        <v>3076</v>
      </c>
      <c r="P260" s="27" t="s">
        <v>3077</v>
      </c>
      <c r="Q260" s="54"/>
    </row>
    <row r="261" spans="2:17" ht="21.75" customHeight="1" x14ac:dyDescent="0.15">
      <c r="B261" s="25">
        <v>2021</v>
      </c>
      <c r="C261" s="27">
        <v>1</v>
      </c>
      <c r="D261" s="62" t="s">
        <v>14</v>
      </c>
      <c r="E261" s="15" t="s">
        <v>5081</v>
      </c>
      <c r="F261" s="62" t="s">
        <v>16</v>
      </c>
      <c r="G261" s="34">
        <v>774190000</v>
      </c>
      <c r="H261" s="34">
        <v>213916170</v>
      </c>
      <c r="I261" s="34">
        <v>1038771000</v>
      </c>
      <c r="J261" s="34">
        <f>SUM(G261:I261)</f>
        <v>2026877170</v>
      </c>
      <c r="K261" s="34">
        <f>J261</f>
        <v>2026877170</v>
      </c>
      <c r="L261" s="89" t="s">
        <v>537</v>
      </c>
      <c r="M261" s="52"/>
      <c r="N261" s="50" t="s">
        <v>5973</v>
      </c>
      <c r="O261" s="27" t="s">
        <v>5082</v>
      </c>
      <c r="P261" s="27" t="s">
        <v>5083</v>
      </c>
      <c r="Q261" s="54"/>
    </row>
    <row r="262" spans="2:17" ht="21.75" customHeight="1" x14ac:dyDescent="0.15">
      <c r="B262" s="25">
        <v>2021</v>
      </c>
      <c r="C262" s="27">
        <v>1</v>
      </c>
      <c r="D262" s="62" t="s">
        <v>14</v>
      </c>
      <c r="E262" s="15" t="s">
        <v>4979</v>
      </c>
      <c r="F262" s="62" t="s">
        <v>16</v>
      </c>
      <c r="G262" s="34">
        <v>773941000</v>
      </c>
      <c r="H262" s="34">
        <v>0</v>
      </c>
      <c r="I262" s="34">
        <v>701385000</v>
      </c>
      <c r="J262" s="34">
        <v>1475326000</v>
      </c>
      <c r="K262" s="34">
        <v>1475326000</v>
      </c>
      <c r="L262" s="89"/>
      <c r="M262" s="52"/>
      <c r="N262" s="50" t="s">
        <v>6001</v>
      </c>
      <c r="O262" s="27" t="s">
        <v>4980</v>
      </c>
      <c r="P262" s="27" t="s">
        <v>4981</v>
      </c>
      <c r="Q262" s="54"/>
    </row>
    <row r="263" spans="2:17" ht="21.75" customHeight="1" x14ac:dyDescent="0.15">
      <c r="B263" s="25">
        <v>2021</v>
      </c>
      <c r="C263" s="27">
        <v>1</v>
      </c>
      <c r="D263" s="62" t="s">
        <v>14</v>
      </c>
      <c r="E263" s="15" t="s">
        <v>1648</v>
      </c>
      <c r="F263" s="62" t="s">
        <v>16</v>
      </c>
      <c r="G263" s="34">
        <v>767333000</v>
      </c>
      <c r="H263" s="34">
        <v>534378450</v>
      </c>
      <c r="I263" s="34">
        <v>595855000</v>
      </c>
      <c r="J263" s="34">
        <v>1897566450</v>
      </c>
      <c r="K263" s="34">
        <v>1897566450</v>
      </c>
      <c r="L263" s="89"/>
      <c r="M263" s="52"/>
      <c r="N263" s="50" t="s">
        <v>6002</v>
      </c>
      <c r="O263" s="27" t="s">
        <v>1649</v>
      </c>
      <c r="P263" s="27" t="s">
        <v>1650</v>
      </c>
      <c r="Q263" s="54"/>
    </row>
    <row r="264" spans="2:17" ht="21.75" customHeight="1" x14ac:dyDescent="0.15">
      <c r="B264" s="25">
        <v>2021</v>
      </c>
      <c r="C264" s="27">
        <v>1</v>
      </c>
      <c r="D264" s="62" t="s">
        <v>15</v>
      </c>
      <c r="E264" s="15" t="s">
        <v>4421</v>
      </c>
      <c r="F264" s="62" t="s">
        <v>16</v>
      </c>
      <c r="G264" s="34">
        <v>766939000</v>
      </c>
      <c r="H264" s="34"/>
      <c r="I264" s="34"/>
      <c r="J264" s="34">
        <v>766939000</v>
      </c>
      <c r="K264" s="34">
        <v>766939000</v>
      </c>
      <c r="L264" s="89"/>
      <c r="M264" s="52"/>
      <c r="N264" s="50" t="s">
        <v>6003</v>
      </c>
      <c r="O264" s="27" t="s">
        <v>4293</v>
      </c>
      <c r="P264" s="27" t="s">
        <v>4294</v>
      </c>
      <c r="Q264" s="54"/>
    </row>
    <row r="265" spans="2:17" ht="21.75" customHeight="1" x14ac:dyDescent="0.15">
      <c r="B265" s="25">
        <v>2021</v>
      </c>
      <c r="C265" s="27">
        <v>1</v>
      </c>
      <c r="D265" s="62" t="s">
        <v>14</v>
      </c>
      <c r="E265" s="15" t="s">
        <v>4064</v>
      </c>
      <c r="F265" s="62" t="s">
        <v>16</v>
      </c>
      <c r="G265" s="34">
        <v>764109000</v>
      </c>
      <c r="H265" s="34">
        <v>852478000</v>
      </c>
      <c r="I265" s="34">
        <v>668234000</v>
      </c>
      <c r="J265" s="34">
        <v>2284821000</v>
      </c>
      <c r="K265" s="34">
        <v>2284821000</v>
      </c>
      <c r="L265" s="89"/>
      <c r="M265" s="52"/>
      <c r="N265" s="50" t="s">
        <v>6004</v>
      </c>
      <c r="O265" s="27" t="s">
        <v>4065</v>
      </c>
      <c r="P265" s="27" t="s">
        <v>4066</v>
      </c>
      <c r="Q265" s="54"/>
    </row>
    <row r="266" spans="2:17" ht="21.75" customHeight="1" x14ac:dyDescent="0.15">
      <c r="B266" s="25">
        <v>2021</v>
      </c>
      <c r="C266" s="27">
        <v>1</v>
      </c>
      <c r="D266" s="62" t="s">
        <v>14</v>
      </c>
      <c r="E266" s="15" t="s">
        <v>4517</v>
      </c>
      <c r="F266" s="62" t="s">
        <v>16</v>
      </c>
      <c r="G266" s="34">
        <v>761046000</v>
      </c>
      <c r="H266" s="34">
        <v>0</v>
      </c>
      <c r="I266" s="34">
        <v>1014178000</v>
      </c>
      <c r="J266" s="34">
        <v>1775224000</v>
      </c>
      <c r="K266" s="34">
        <v>1037000000</v>
      </c>
      <c r="L266" s="89" t="s">
        <v>140</v>
      </c>
      <c r="M266" s="52"/>
      <c r="N266" s="50" t="s">
        <v>6005</v>
      </c>
      <c r="O266" s="27" t="s">
        <v>4518</v>
      </c>
      <c r="P266" s="27" t="s">
        <v>4519</v>
      </c>
      <c r="Q266" s="54"/>
    </row>
    <row r="267" spans="2:17" ht="21.75" customHeight="1" x14ac:dyDescent="0.15">
      <c r="B267" s="25">
        <v>2021</v>
      </c>
      <c r="C267" s="27">
        <v>1</v>
      </c>
      <c r="D267" s="62" t="s">
        <v>14</v>
      </c>
      <c r="E267" s="15" t="s">
        <v>3235</v>
      </c>
      <c r="F267" s="62" t="s">
        <v>16</v>
      </c>
      <c r="G267" s="34">
        <v>758619000</v>
      </c>
      <c r="H267" s="34">
        <v>0</v>
      </c>
      <c r="I267" s="34">
        <v>1794436000</v>
      </c>
      <c r="J267" s="34">
        <v>2553055000</v>
      </c>
      <c r="K267" s="34">
        <v>2553055</v>
      </c>
      <c r="L267" s="89" t="s">
        <v>140</v>
      </c>
      <c r="M267" s="52">
        <v>0</v>
      </c>
      <c r="N267" s="50" t="s">
        <v>6006</v>
      </c>
      <c r="O267" s="27" t="s">
        <v>2983</v>
      </c>
      <c r="P267" s="27" t="s">
        <v>3236</v>
      </c>
      <c r="Q267" s="54"/>
    </row>
    <row r="268" spans="2:17" ht="21.75" customHeight="1" x14ac:dyDescent="0.15">
      <c r="B268" s="25">
        <v>2021</v>
      </c>
      <c r="C268" s="27">
        <v>1</v>
      </c>
      <c r="D268" s="62" t="s">
        <v>14</v>
      </c>
      <c r="E268" s="15" t="s">
        <v>4104</v>
      </c>
      <c r="F268" s="62" t="s">
        <v>16</v>
      </c>
      <c r="G268" s="34">
        <v>750000000</v>
      </c>
      <c r="H268" s="34">
        <v>662007000</v>
      </c>
      <c r="I268" s="34">
        <v>870714000</v>
      </c>
      <c r="J268" s="34">
        <v>2282721000</v>
      </c>
      <c r="K268" s="34">
        <v>2282721000</v>
      </c>
      <c r="L268" s="89" t="s">
        <v>3923</v>
      </c>
      <c r="M268" s="52" t="s">
        <v>3936</v>
      </c>
      <c r="N268" s="50" t="s">
        <v>6007</v>
      </c>
      <c r="O268" s="27" t="s">
        <v>3936</v>
      </c>
      <c r="P268" s="27" t="s">
        <v>3937</v>
      </c>
      <c r="Q268" s="54"/>
    </row>
    <row r="269" spans="2:17" ht="21.75" customHeight="1" x14ac:dyDescent="0.15">
      <c r="B269" s="25">
        <v>2021</v>
      </c>
      <c r="C269" s="27">
        <v>1</v>
      </c>
      <c r="D269" s="62" t="s">
        <v>14</v>
      </c>
      <c r="E269" s="15" t="s">
        <v>3259</v>
      </c>
      <c r="F269" s="62" t="s">
        <v>16</v>
      </c>
      <c r="G269" s="34">
        <v>744262000</v>
      </c>
      <c r="H269" s="34">
        <v>0</v>
      </c>
      <c r="I269" s="34">
        <v>1853654000</v>
      </c>
      <c r="J269" s="34">
        <v>2597916000</v>
      </c>
      <c r="K269" s="34">
        <v>2597916000</v>
      </c>
      <c r="L269" s="89" t="s">
        <v>140</v>
      </c>
      <c r="M269" s="52"/>
      <c r="N269" s="50" t="s">
        <v>6008</v>
      </c>
      <c r="O269" s="27" t="s">
        <v>3005</v>
      </c>
      <c r="P269" s="27" t="s">
        <v>3006</v>
      </c>
      <c r="Q269" s="54"/>
    </row>
    <row r="270" spans="2:17" ht="21.75" customHeight="1" x14ac:dyDescent="0.15">
      <c r="B270" s="25">
        <v>2021</v>
      </c>
      <c r="C270" s="27">
        <v>1</v>
      </c>
      <c r="D270" s="62" t="s">
        <v>14</v>
      </c>
      <c r="E270" s="15" t="s">
        <v>961</v>
      </c>
      <c r="F270" s="62" t="s">
        <v>16</v>
      </c>
      <c r="G270" s="34">
        <v>736343500</v>
      </c>
      <c r="H270" s="34"/>
      <c r="I270" s="34">
        <v>749877500</v>
      </c>
      <c r="J270" s="34">
        <v>1486221000</v>
      </c>
      <c r="K270" s="34"/>
      <c r="L270" s="89"/>
      <c r="M270" s="52"/>
      <c r="N270" s="50" t="s">
        <v>6009</v>
      </c>
      <c r="O270" s="27" t="s">
        <v>962</v>
      </c>
      <c r="P270" s="27" t="s">
        <v>963</v>
      </c>
      <c r="Q270" s="54"/>
    </row>
    <row r="271" spans="2:17" ht="21.75" customHeight="1" x14ac:dyDescent="0.15">
      <c r="B271" s="25">
        <v>2021</v>
      </c>
      <c r="C271" s="27">
        <v>1</v>
      </c>
      <c r="D271" s="62" t="s">
        <v>14</v>
      </c>
      <c r="E271" s="15" t="s">
        <v>4102</v>
      </c>
      <c r="F271" s="62" t="s">
        <v>16</v>
      </c>
      <c r="G271" s="34">
        <v>720000000</v>
      </c>
      <c r="H271" s="34">
        <v>1638549000</v>
      </c>
      <c r="I271" s="34">
        <v>2000000</v>
      </c>
      <c r="J271" s="34">
        <v>2360549000</v>
      </c>
      <c r="K271" s="34">
        <v>2360549000</v>
      </c>
      <c r="L271" s="89" t="s">
        <v>140</v>
      </c>
      <c r="M271" s="52"/>
      <c r="N271" s="50" t="s">
        <v>6010</v>
      </c>
      <c r="O271" s="27" t="s">
        <v>3920</v>
      </c>
      <c r="P271" s="27" t="s">
        <v>3921</v>
      </c>
      <c r="Q271" s="54"/>
    </row>
    <row r="272" spans="2:17" ht="21.75" customHeight="1" x14ac:dyDescent="0.15">
      <c r="B272" s="25">
        <v>2021</v>
      </c>
      <c r="C272" s="27">
        <v>1</v>
      </c>
      <c r="D272" s="62" t="s">
        <v>14</v>
      </c>
      <c r="E272" s="15" t="s">
        <v>4970</v>
      </c>
      <c r="F272" s="62" t="s">
        <v>112</v>
      </c>
      <c r="G272" s="34">
        <v>719393000</v>
      </c>
      <c r="H272" s="34">
        <v>0</v>
      </c>
      <c r="I272" s="34">
        <v>29934054000</v>
      </c>
      <c r="J272" s="34">
        <v>30653447000</v>
      </c>
      <c r="K272" s="34">
        <v>30653447000</v>
      </c>
      <c r="L272" s="89" t="s">
        <v>140</v>
      </c>
      <c r="M272" s="52"/>
      <c r="N272" s="50" t="s">
        <v>6011</v>
      </c>
      <c r="O272" s="27" t="s">
        <v>4971</v>
      </c>
      <c r="P272" s="27" t="s">
        <v>4972</v>
      </c>
      <c r="Q272" s="54"/>
    </row>
    <row r="273" spans="2:17" ht="21.75" customHeight="1" x14ac:dyDescent="0.15">
      <c r="B273" s="25">
        <v>2021</v>
      </c>
      <c r="C273" s="27">
        <v>1</v>
      </c>
      <c r="D273" s="62" t="s">
        <v>14</v>
      </c>
      <c r="E273" s="15" t="s">
        <v>4071</v>
      </c>
      <c r="F273" s="62" t="s">
        <v>16</v>
      </c>
      <c r="G273" s="34">
        <v>717718000</v>
      </c>
      <c r="H273" s="34">
        <v>0</v>
      </c>
      <c r="I273" s="34">
        <v>2914009000</v>
      </c>
      <c r="J273" s="34">
        <v>3631727000</v>
      </c>
      <c r="K273" s="34">
        <v>3631727000</v>
      </c>
      <c r="L273" s="89" t="s">
        <v>3868</v>
      </c>
      <c r="M273" s="52" t="s">
        <v>4068</v>
      </c>
      <c r="N273" s="50" t="s">
        <v>6012</v>
      </c>
      <c r="O273" s="27" t="s">
        <v>4068</v>
      </c>
      <c r="P273" s="27" t="s">
        <v>4069</v>
      </c>
      <c r="Q273" s="54"/>
    </row>
    <row r="274" spans="2:17" ht="21.75" customHeight="1" x14ac:dyDescent="0.15">
      <c r="B274" s="25">
        <v>2021</v>
      </c>
      <c r="C274" s="27">
        <v>1</v>
      </c>
      <c r="D274" s="62" t="s">
        <v>1646</v>
      </c>
      <c r="E274" s="15" t="s">
        <v>1805</v>
      </c>
      <c r="F274" s="62" t="s">
        <v>17</v>
      </c>
      <c r="G274" s="34">
        <v>713488000</v>
      </c>
      <c r="H274" s="34"/>
      <c r="I274" s="34">
        <v>2306815000</v>
      </c>
      <c r="J274" s="34">
        <v>3020303000</v>
      </c>
      <c r="K274" s="34">
        <v>2114212099.9999998</v>
      </c>
      <c r="L274" s="89" t="s">
        <v>140</v>
      </c>
      <c r="M274" s="52"/>
      <c r="N274" s="50" t="s">
        <v>6013</v>
      </c>
      <c r="O274" s="27" t="s">
        <v>1806</v>
      </c>
      <c r="P274" s="27" t="s">
        <v>1807</v>
      </c>
      <c r="Q274" s="54"/>
    </row>
    <row r="275" spans="2:17" ht="21.75" customHeight="1" x14ac:dyDescent="0.15">
      <c r="B275" s="25">
        <v>2021</v>
      </c>
      <c r="C275" s="27">
        <v>1</v>
      </c>
      <c r="D275" s="62" t="s">
        <v>14</v>
      </c>
      <c r="E275" s="15" t="s">
        <v>1031</v>
      </c>
      <c r="F275" s="62" t="s">
        <v>112</v>
      </c>
      <c r="G275" s="34">
        <v>712685000</v>
      </c>
      <c r="H275" s="34">
        <v>0</v>
      </c>
      <c r="I275" s="34">
        <v>528781000</v>
      </c>
      <c r="J275" s="34">
        <v>1241466000</v>
      </c>
      <c r="K275" s="34"/>
      <c r="L275" s="89"/>
      <c r="M275" s="52"/>
      <c r="N275" s="50" t="s">
        <v>6014</v>
      </c>
      <c r="O275" s="27" t="s">
        <v>1032</v>
      </c>
      <c r="P275" s="27" t="s">
        <v>1033</v>
      </c>
      <c r="Q275" s="54"/>
    </row>
    <row r="276" spans="2:17" ht="21.75" customHeight="1" x14ac:dyDescent="0.15">
      <c r="B276" s="25">
        <v>2021</v>
      </c>
      <c r="C276" s="27">
        <v>1</v>
      </c>
      <c r="D276" s="62" t="s">
        <v>14</v>
      </c>
      <c r="E276" s="15" t="s">
        <v>1912</v>
      </c>
      <c r="F276" s="62" t="s">
        <v>16</v>
      </c>
      <c r="G276" s="34">
        <v>710000000</v>
      </c>
      <c r="H276" s="34">
        <v>1735781000</v>
      </c>
      <c r="I276" s="34">
        <v>1822000</v>
      </c>
      <c r="J276" s="34">
        <v>2447603000</v>
      </c>
      <c r="K276" s="34">
        <v>2447603000</v>
      </c>
      <c r="L276" s="89" t="s">
        <v>140</v>
      </c>
      <c r="M276" s="52"/>
      <c r="N276" s="50" t="s">
        <v>6015</v>
      </c>
      <c r="O276" s="27" t="s">
        <v>1909</v>
      </c>
      <c r="P276" s="27" t="s">
        <v>1910</v>
      </c>
      <c r="Q276" s="54"/>
    </row>
    <row r="277" spans="2:17" ht="21.75" customHeight="1" x14ac:dyDescent="0.15">
      <c r="B277" s="25">
        <v>2021</v>
      </c>
      <c r="C277" s="27">
        <v>1</v>
      </c>
      <c r="D277" s="62" t="s">
        <v>14</v>
      </c>
      <c r="E277" s="15" t="s">
        <v>2689</v>
      </c>
      <c r="F277" s="62" t="s">
        <v>16</v>
      </c>
      <c r="G277" s="34">
        <v>709227000</v>
      </c>
      <c r="H277" s="34">
        <v>0</v>
      </c>
      <c r="I277" s="34">
        <v>3432539000</v>
      </c>
      <c r="J277" s="34">
        <v>4141766000</v>
      </c>
      <c r="K277" s="34">
        <v>4141766000</v>
      </c>
      <c r="L277" s="89" t="s">
        <v>140</v>
      </c>
      <c r="M277" s="52"/>
      <c r="N277" s="50" t="s">
        <v>6016</v>
      </c>
      <c r="O277" s="27" t="s">
        <v>2690</v>
      </c>
      <c r="P277" s="27" t="s">
        <v>2691</v>
      </c>
      <c r="Q277" s="54"/>
    </row>
    <row r="278" spans="2:17" ht="21.75" customHeight="1" x14ac:dyDescent="0.15">
      <c r="B278" s="25">
        <v>2021</v>
      </c>
      <c r="C278" s="27">
        <v>1</v>
      </c>
      <c r="D278" s="62" t="s">
        <v>15</v>
      </c>
      <c r="E278" s="15" t="s">
        <v>1630</v>
      </c>
      <c r="F278" s="62" t="s">
        <v>84</v>
      </c>
      <c r="G278" s="34">
        <v>707207000</v>
      </c>
      <c r="H278" s="34"/>
      <c r="I278" s="34">
        <v>2925542390</v>
      </c>
      <c r="J278" s="34">
        <v>3632749390</v>
      </c>
      <c r="K278" s="34">
        <v>2542924000</v>
      </c>
      <c r="L278" s="89" t="s">
        <v>140</v>
      </c>
      <c r="M278" s="52"/>
      <c r="N278" s="50" t="s">
        <v>6017</v>
      </c>
      <c r="O278" s="27" t="s">
        <v>1628</v>
      </c>
      <c r="P278" s="27" t="s">
        <v>1629</v>
      </c>
      <c r="Q278" s="54"/>
    </row>
    <row r="279" spans="2:17" ht="21.75" customHeight="1" x14ac:dyDescent="0.15">
      <c r="B279" s="25">
        <v>2021</v>
      </c>
      <c r="C279" s="27">
        <v>1</v>
      </c>
      <c r="D279" s="62" t="s">
        <v>15</v>
      </c>
      <c r="E279" s="15" t="s">
        <v>428</v>
      </c>
      <c r="F279" s="62" t="s">
        <v>16</v>
      </c>
      <c r="G279" s="34">
        <v>702481000</v>
      </c>
      <c r="H279" s="34"/>
      <c r="I279" s="34">
        <v>561517000</v>
      </c>
      <c r="J279" s="34">
        <v>1263998000</v>
      </c>
      <c r="K279" s="34">
        <v>1263998000</v>
      </c>
      <c r="L279" s="89" t="s">
        <v>140</v>
      </c>
      <c r="M279" s="52"/>
      <c r="N279" s="50" t="s">
        <v>6018</v>
      </c>
      <c r="O279" s="27" t="s">
        <v>286</v>
      </c>
      <c r="P279" s="27" t="s">
        <v>287</v>
      </c>
      <c r="Q279" s="54"/>
    </row>
    <row r="280" spans="2:17" ht="21.75" customHeight="1" x14ac:dyDescent="0.15">
      <c r="B280" s="25">
        <v>2021</v>
      </c>
      <c r="C280" s="27">
        <v>1</v>
      </c>
      <c r="D280" s="62" t="s">
        <v>14</v>
      </c>
      <c r="E280" s="15" t="s">
        <v>1101</v>
      </c>
      <c r="F280" s="62" t="s">
        <v>16</v>
      </c>
      <c r="G280" s="34">
        <v>702173000</v>
      </c>
      <c r="H280" s="34"/>
      <c r="I280" s="34">
        <v>583220000</v>
      </c>
      <c r="J280" s="34">
        <v>1285393000</v>
      </c>
      <c r="K280" s="34">
        <v>1285393000</v>
      </c>
      <c r="L280" s="89"/>
      <c r="M280" s="52"/>
      <c r="N280" s="50" t="s">
        <v>6019</v>
      </c>
      <c r="O280" s="27" t="s">
        <v>1102</v>
      </c>
      <c r="P280" s="27" t="s">
        <v>1103</v>
      </c>
      <c r="Q280" s="54"/>
    </row>
    <row r="281" spans="2:17" ht="21.75" customHeight="1" x14ac:dyDescent="0.15">
      <c r="B281" s="25">
        <v>2021</v>
      </c>
      <c r="C281" s="27">
        <v>1</v>
      </c>
      <c r="D281" s="62" t="s">
        <v>14</v>
      </c>
      <c r="E281" s="15" t="s">
        <v>443</v>
      </c>
      <c r="F281" s="62" t="s">
        <v>16</v>
      </c>
      <c r="G281" s="34">
        <v>700965000</v>
      </c>
      <c r="H281" s="34">
        <v>0</v>
      </c>
      <c r="I281" s="34">
        <v>1271003000</v>
      </c>
      <c r="J281" s="34">
        <v>1971968000</v>
      </c>
      <c r="K281" s="34">
        <v>1971968000</v>
      </c>
      <c r="L281" s="89"/>
      <c r="M281" s="52"/>
      <c r="N281" s="50" t="s">
        <v>6020</v>
      </c>
      <c r="O281" s="27" t="s">
        <v>444</v>
      </c>
      <c r="P281" s="27" t="s">
        <v>445</v>
      </c>
      <c r="Q281" s="54"/>
    </row>
    <row r="282" spans="2:17" ht="21.75" customHeight="1" x14ac:dyDescent="0.15">
      <c r="B282" s="25">
        <v>2021</v>
      </c>
      <c r="C282" s="27">
        <v>1</v>
      </c>
      <c r="D282" s="62" t="s">
        <v>1646</v>
      </c>
      <c r="E282" s="15" t="s">
        <v>1919</v>
      </c>
      <c r="F282" s="62" t="s">
        <v>16</v>
      </c>
      <c r="G282" s="34">
        <v>700000000</v>
      </c>
      <c r="H282" s="34">
        <v>1237161000</v>
      </c>
      <c r="I282" s="34">
        <v>1601538000</v>
      </c>
      <c r="J282" s="34">
        <v>3538699000</v>
      </c>
      <c r="K282" s="34">
        <v>3538699000</v>
      </c>
      <c r="L282" s="89"/>
      <c r="M282" s="52"/>
      <c r="N282" s="50" t="s">
        <v>6021</v>
      </c>
      <c r="O282" s="27" t="s">
        <v>1920</v>
      </c>
      <c r="P282" s="27" t="s">
        <v>1921</v>
      </c>
      <c r="Q282" s="54"/>
    </row>
    <row r="283" spans="2:17" ht="21.75" customHeight="1" x14ac:dyDescent="0.15">
      <c r="B283" s="25">
        <v>2021</v>
      </c>
      <c r="C283" s="27">
        <v>1</v>
      </c>
      <c r="D283" s="62" t="s">
        <v>14</v>
      </c>
      <c r="E283" s="15" t="s">
        <v>2448</v>
      </c>
      <c r="F283" s="62" t="s">
        <v>16</v>
      </c>
      <c r="G283" s="34">
        <v>700000000</v>
      </c>
      <c r="H283" s="34">
        <f>2466094000-G283-I283</f>
        <v>1144944000</v>
      </c>
      <c r="I283" s="34">
        <v>621150000</v>
      </c>
      <c r="J283" s="34">
        <f>SUM(G283:I283)</f>
        <v>2466094000</v>
      </c>
      <c r="K283" s="34">
        <v>2466094000</v>
      </c>
      <c r="L283" s="89"/>
      <c r="M283" s="52"/>
      <c r="N283" s="50" t="s">
        <v>6022</v>
      </c>
      <c r="O283" s="27" t="s">
        <v>2449</v>
      </c>
      <c r="P283" s="27" t="s">
        <v>2450</v>
      </c>
      <c r="Q283" s="54"/>
    </row>
    <row r="284" spans="2:17" ht="21.75" customHeight="1" x14ac:dyDescent="0.15">
      <c r="B284" s="25">
        <v>2021</v>
      </c>
      <c r="C284" s="27">
        <v>1</v>
      </c>
      <c r="D284" s="62" t="s">
        <v>14</v>
      </c>
      <c r="E284" s="15" t="s">
        <v>2683</v>
      </c>
      <c r="F284" s="62" t="s">
        <v>16</v>
      </c>
      <c r="G284" s="34">
        <v>700000000</v>
      </c>
      <c r="H284" s="34">
        <v>414107000</v>
      </c>
      <c r="I284" s="34">
        <v>670000000</v>
      </c>
      <c r="J284" s="34">
        <v>1114107000</v>
      </c>
      <c r="K284" s="34">
        <v>1114107000</v>
      </c>
      <c r="L284" s="89"/>
      <c r="M284" s="52"/>
      <c r="N284" s="50" t="s">
        <v>6023</v>
      </c>
      <c r="O284" s="27" t="s">
        <v>2348</v>
      </c>
      <c r="P284" s="27" t="s">
        <v>2349</v>
      </c>
      <c r="Q284" s="54"/>
    </row>
    <row r="285" spans="2:17" ht="21.75" customHeight="1" x14ac:dyDescent="0.15">
      <c r="B285" s="25">
        <v>2021</v>
      </c>
      <c r="C285" s="27">
        <v>1</v>
      </c>
      <c r="D285" s="62" t="s">
        <v>14</v>
      </c>
      <c r="E285" s="15" t="s">
        <v>4528</v>
      </c>
      <c r="F285" s="62" t="s">
        <v>16</v>
      </c>
      <c r="G285" s="34">
        <v>700000000</v>
      </c>
      <c r="H285" s="34">
        <v>718898000</v>
      </c>
      <c r="I285" s="34">
        <v>310064000</v>
      </c>
      <c r="J285" s="34">
        <v>1728962000</v>
      </c>
      <c r="K285" s="34">
        <v>1728962000</v>
      </c>
      <c r="L285" s="89" t="s">
        <v>140</v>
      </c>
      <c r="M285" s="52"/>
      <c r="N285" s="50" t="s">
        <v>6024</v>
      </c>
      <c r="O285" s="27" t="s">
        <v>4529</v>
      </c>
      <c r="P285" s="27" t="s">
        <v>4530</v>
      </c>
      <c r="Q285" s="54"/>
    </row>
    <row r="286" spans="2:17" ht="21.75" customHeight="1" x14ac:dyDescent="0.15">
      <c r="B286" s="25">
        <v>2021</v>
      </c>
      <c r="C286" s="27">
        <v>1</v>
      </c>
      <c r="D286" s="62" t="s">
        <v>15</v>
      </c>
      <c r="E286" s="15" t="s">
        <v>986</v>
      </c>
      <c r="F286" s="62" t="s">
        <v>16</v>
      </c>
      <c r="G286" s="34">
        <v>700000000</v>
      </c>
      <c r="H286" s="34">
        <v>1279779000</v>
      </c>
      <c r="I286" s="34">
        <v>200000</v>
      </c>
      <c r="J286" s="34">
        <v>1979979000</v>
      </c>
      <c r="K286" s="34">
        <v>1979979000</v>
      </c>
      <c r="L286" s="89"/>
      <c r="M286" s="52"/>
      <c r="N286" s="50" t="s">
        <v>6025</v>
      </c>
      <c r="O286" s="27" t="s">
        <v>987</v>
      </c>
      <c r="P286" s="27" t="s">
        <v>988</v>
      </c>
      <c r="Q286" s="54"/>
    </row>
    <row r="287" spans="2:17" ht="21.75" customHeight="1" x14ac:dyDescent="0.15">
      <c r="B287" s="25">
        <v>2021</v>
      </c>
      <c r="C287" s="27">
        <v>1</v>
      </c>
      <c r="D287" s="62" t="s">
        <v>15</v>
      </c>
      <c r="E287" s="15" t="s">
        <v>989</v>
      </c>
      <c r="F287" s="62" t="s">
        <v>16</v>
      </c>
      <c r="G287" s="34">
        <v>700000000</v>
      </c>
      <c r="H287" s="34">
        <v>1116416000</v>
      </c>
      <c r="I287" s="34">
        <v>782442000</v>
      </c>
      <c r="J287" s="34">
        <v>2598858000</v>
      </c>
      <c r="K287" s="34">
        <v>2598858000</v>
      </c>
      <c r="L287" s="89"/>
      <c r="M287" s="52"/>
      <c r="N287" s="50" t="s">
        <v>6025</v>
      </c>
      <c r="O287" s="27" t="s">
        <v>762</v>
      </c>
      <c r="P287" s="27" t="s">
        <v>763</v>
      </c>
      <c r="Q287" s="54"/>
    </row>
    <row r="288" spans="2:17" ht="21.75" customHeight="1" x14ac:dyDescent="0.15">
      <c r="B288" s="25">
        <v>2021</v>
      </c>
      <c r="C288" s="27">
        <v>1</v>
      </c>
      <c r="D288" s="62" t="s">
        <v>14</v>
      </c>
      <c r="E288" s="15" t="s">
        <v>1175</v>
      </c>
      <c r="F288" s="62" t="s">
        <v>16</v>
      </c>
      <c r="G288" s="34">
        <v>700000000</v>
      </c>
      <c r="H288" s="34">
        <v>758020400</v>
      </c>
      <c r="I288" s="34">
        <v>593371000</v>
      </c>
      <c r="J288" s="34">
        <v>2051391400</v>
      </c>
      <c r="K288" s="34">
        <v>2051391400</v>
      </c>
      <c r="L288" s="89"/>
      <c r="M288" s="52"/>
      <c r="N288" s="50" t="s">
        <v>6026</v>
      </c>
      <c r="O288" s="27" t="s">
        <v>936</v>
      </c>
      <c r="P288" s="27" t="s">
        <v>937</v>
      </c>
      <c r="Q288" s="54"/>
    </row>
    <row r="289" spans="2:17" ht="21.75" customHeight="1" x14ac:dyDescent="0.15">
      <c r="B289" s="25">
        <v>2021</v>
      </c>
      <c r="C289" s="27">
        <v>1</v>
      </c>
      <c r="D289" s="62" t="s">
        <v>14</v>
      </c>
      <c r="E289" s="15" t="s">
        <v>3398</v>
      </c>
      <c r="F289" s="62" t="s">
        <v>112</v>
      </c>
      <c r="G289" s="34">
        <v>700000000</v>
      </c>
      <c r="H289" s="34">
        <v>460223870</v>
      </c>
      <c r="I289" s="34">
        <v>122462000</v>
      </c>
      <c r="J289" s="34">
        <v>1282685870</v>
      </c>
      <c r="K289" s="34">
        <v>897880110</v>
      </c>
      <c r="L289" s="89"/>
      <c r="M289" s="52"/>
      <c r="N289" s="50" t="s">
        <v>6027</v>
      </c>
      <c r="O289" s="27" t="s">
        <v>3095</v>
      </c>
      <c r="P289" s="27" t="s">
        <v>3096</v>
      </c>
      <c r="Q289" s="54"/>
    </row>
    <row r="290" spans="2:17" ht="21.75" customHeight="1" x14ac:dyDescent="0.15">
      <c r="B290" s="25">
        <v>2021</v>
      </c>
      <c r="C290" s="27">
        <v>1</v>
      </c>
      <c r="D290" s="62" t="s">
        <v>15</v>
      </c>
      <c r="E290" s="15" t="s">
        <v>1636</v>
      </c>
      <c r="F290" s="62" t="s">
        <v>37</v>
      </c>
      <c r="G290" s="34">
        <v>694887660</v>
      </c>
      <c r="H290" s="34"/>
      <c r="I290" s="34"/>
      <c r="J290" s="34">
        <v>694887660</v>
      </c>
      <c r="K290" s="34">
        <v>347443830</v>
      </c>
      <c r="L290" s="89"/>
      <c r="M290" s="52"/>
      <c r="N290" s="50" t="s">
        <v>6017</v>
      </c>
      <c r="O290" s="27" t="s">
        <v>1427</v>
      </c>
      <c r="P290" s="27" t="s">
        <v>1428</v>
      </c>
      <c r="Q290" s="54"/>
    </row>
    <row r="291" spans="2:17" ht="21.75" customHeight="1" x14ac:dyDescent="0.15">
      <c r="B291" s="25">
        <v>2021</v>
      </c>
      <c r="C291" s="27">
        <v>1</v>
      </c>
      <c r="D291" s="62" t="s">
        <v>14</v>
      </c>
      <c r="E291" s="15" t="s">
        <v>4497</v>
      </c>
      <c r="F291" s="62" t="s">
        <v>16</v>
      </c>
      <c r="G291" s="34">
        <v>693508000</v>
      </c>
      <c r="H291" s="34"/>
      <c r="I291" s="34">
        <v>1653484000</v>
      </c>
      <c r="J291" s="34">
        <v>2346992000</v>
      </c>
      <c r="K291" s="34">
        <v>2346992000</v>
      </c>
      <c r="L291" s="89" t="s">
        <v>140</v>
      </c>
      <c r="M291" s="52"/>
      <c r="N291" s="50" t="s">
        <v>6028</v>
      </c>
      <c r="O291" s="27" t="s">
        <v>4363</v>
      </c>
      <c r="P291" s="27" t="s">
        <v>4364</v>
      </c>
      <c r="Q291" s="54"/>
    </row>
    <row r="292" spans="2:17" ht="21.75" customHeight="1" x14ac:dyDescent="0.15">
      <c r="B292" s="25">
        <v>2021</v>
      </c>
      <c r="C292" s="27">
        <v>1</v>
      </c>
      <c r="D292" s="62" t="s">
        <v>14</v>
      </c>
      <c r="E292" s="15" t="s">
        <v>3282</v>
      </c>
      <c r="F292" s="62" t="s">
        <v>16</v>
      </c>
      <c r="G292" s="34">
        <v>684300000</v>
      </c>
      <c r="H292" s="34"/>
      <c r="I292" s="34">
        <v>1753035000</v>
      </c>
      <c r="J292" s="34">
        <v>2437335000</v>
      </c>
      <c r="K292" s="34">
        <v>2437335000</v>
      </c>
      <c r="L292" s="89"/>
      <c r="M292" s="52"/>
      <c r="N292" s="50" t="s">
        <v>6029</v>
      </c>
      <c r="O292" s="27" t="s">
        <v>3280</v>
      </c>
      <c r="P292" s="27" t="s">
        <v>3281</v>
      </c>
      <c r="Q292" s="54"/>
    </row>
    <row r="293" spans="2:17" ht="21.75" customHeight="1" x14ac:dyDescent="0.15">
      <c r="B293" s="25">
        <v>2021</v>
      </c>
      <c r="C293" s="27">
        <v>1</v>
      </c>
      <c r="D293" s="62" t="s">
        <v>14</v>
      </c>
      <c r="E293" s="15" t="s">
        <v>1852</v>
      </c>
      <c r="F293" s="62" t="s">
        <v>16</v>
      </c>
      <c r="G293" s="34">
        <v>683013000</v>
      </c>
      <c r="H293" s="34"/>
      <c r="I293" s="34">
        <v>1465000000</v>
      </c>
      <c r="J293" s="34">
        <v>2148013000</v>
      </c>
      <c r="K293" s="34">
        <v>2148013000</v>
      </c>
      <c r="L293" s="89"/>
      <c r="M293" s="52"/>
      <c r="N293" s="50" t="s">
        <v>6030</v>
      </c>
      <c r="O293" s="27" t="s">
        <v>1853</v>
      </c>
      <c r="P293" s="27" t="s">
        <v>1854</v>
      </c>
      <c r="Q293" s="54"/>
    </row>
    <row r="294" spans="2:17" ht="21.75" customHeight="1" x14ac:dyDescent="0.15">
      <c r="B294" s="25">
        <v>2021</v>
      </c>
      <c r="C294" s="27">
        <v>1</v>
      </c>
      <c r="D294" s="62" t="s">
        <v>14</v>
      </c>
      <c r="E294" s="15" t="s">
        <v>1858</v>
      </c>
      <c r="F294" s="62" t="s">
        <v>16</v>
      </c>
      <c r="G294" s="34">
        <v>682649000</v>
      </c>
      <c r="H294" s="34"/>
      <c r="I294" s="34">
        <v>1745300000</v>
      </c>
      <c r="J294" s="34">
        <v>2427949000</v>
      </c>
      <c r="K294" s="34">
        <v>2427949000</v>
      </c>
      <c r="L294" s="89" t="s">
        <v>140</v>
      </c>
      <c r="M294" s="52"/>
      <c r="N294" s="50" t="s">
        <v>6031</v>
      </c>
      <c r="O294" s="27" t="s">
        <v>1575</v>
      </c>
      <c r="P294" s="27" t="s">
        <v>1576</v>
      </c>
      <c r="Q294" s="54"/>
    </row>
    <row r="295" spans="2:17" ht="21.75" customHeight="1" x14ac:dyDescent="0.15">
      <c r="B295" s="25">
        <v>2021</v>
      </c>
      <c r="C295" s="27">
        <v>1</v>
      </c>
      <c r="D295" s="62" t="s">
        <v>14</v>
      </c>
      <c r="E295" s="15" t="s">
        <v>416</v>
      </c>
      <c r="F295" s="62" t="s">
        <v>37</v>
      </c>
      <c r="G295" s="34">
        <v>681000000</v>
      </c>
      <c r="H295" s="34"/>
      <c r="I295" s="34">
        <v>153000000</v>
      </c>
      <c r="J295" s="34">
        <v>834000000</v>
      </c>
      <c r="K295" s="34">
        <v>834000000</v>
      </c>
      <c r="L295" s="89" t="s">
        <v>140</v>
      </c>
      <c r="M295" s="52"/>
      <c r="N295" s="50" t="s">
        <v>6032</v>
      </c>
      <c r="O295" s="27" t="s">
        <v>277</v>
      </c>
      <c r="P295" s="27" t="s">
        <v>281</v>
      </c>
      <c r="Q295" s="54"/>
    </row>
    <row r="296" spans="2:17" ht="21.75" customHeight="1" x14ac:dyDescent="0.15">
      <c r="B296" s="25">
        <v>2021</v>
      </c>
      <c r="C296" s="27">
        <v>1</v>
      </c>
      <c r="D296" s="62" t="s">
        <v>14</v>
      </c>
      <c r="E296" s="15" t="s">
        <v>1015</v>
      </c>
      <c r="F296" s="62" t="s">
        <v>16</v>
      </c>
      <c r="G296" s="34">
        <v>680099000</v>
      </c>
      <c r="H296" s="34">
        <v>0</v>
      </c>
      <c r="I296" s="34">
        <v>3284712000</v>
      </c>
      <c r="J296" s="34">
        <v>3964811000</v>
      </c>
      <c r="K296" s="34">
        <v>3964811000</v>
      </c>
      <c r="L296" s="89" t="s">
        <v>140</v>
      </c>
      <c r="M296" s="52"/>
      <c r="N296" s="50" t="s">
        <v>6033</v>
      </c>
      <c r="O296" s="27" t="s">
        <v>782</v>
      </c>
      <c r="P296" s="27" t="s">
        <v>783</v>
      </c>
      <c r="Q296" s="54"/>
    </row>
    <row r="297" spans="2:17" ht="21.75" customHeight="1" x14ac:dyDescent="0.15">
      <c r="B297" s="25">
        <v>2021</v>
      </c>
      <c r="C297" s="27">
        <v>1</v>
      </c>
      <c r="D297" s="62" t="s">
        <v>14</v>
      </c>
      <c r="E297" s="15" t="s">
        <v>525</v>
      </c>
      <c r="F297" s="62" t="s">
        <v>16</v>
      </c>
      <c r="G297" s="34">
        <v>678572000</v>
      </c>
      <c r="H297" s="34"/>
      <c r="I297" s="34">
        <v>471993000</v>
      </c>
      <c r="J297" s="34">
        <v>1150565000</v>
      </c>
      <c r="K297" s="34"/>
      <c r="L297" s="89" t="s">
        <v>140</v>
      </c>
      <c r="M297" s="52"/>
      <c r="N297" s="50" t="s">
        <v>6034</v>
      </c>
      <c r="O297" s="27" t="s">
        <v>526</v>
      </c>
      <c r="P297" s="27" t="s">
        <v>383</v>
      </c>
      <c r="Q297" s="54"/>
    </row>
    <row r="298" spans="2:17" ht="21.75" customHeight="1" x14ac:dyDescent="0.15">
      <c r="B298" s="25">
        <v>2021</v>
      </c>
      <c r="C298" s="27">
        <v>1</v>
      </c>
      <c r="D298" s="62" t="s">
        <v>14</v>
      </c>
      <c r="E298" s="15" t="s">
        <v>1176</v>
      </c>
      <c r="F298" s="62" t="s">
        <v>16</v>
      </c>
      <c r="G298" s="34">
        <v>677842000</v>
      </c>
      <c r="H298" s="34">
        <v>677327000</v>
      </c>
      <c r="I298" s="34">
        <v>0</v>
      </c>
      <c r="J298" s="34">
        <v>1355169000</v>
      </c>
      <c r="K298" s="34">
        <v>1355169000</v>
      </c>
      <c r="L298" s="89"/>
      <c r="M298" s="52"/>
      <c r="N298" s="50" t="s">
        <v>6026</v>
      </c>
      <c r="O298" s="27" t="s">
        <v>936</v>
      </c>
      <c r="P298" s="27" t="s">
        <v>937</v>
      </c>
      <c r="Q298" s="54"/>
    </row>
    <row r="299" spans="2:17" ht="21.75" customHeight="1" x14ac:dyDescent="0.15">
      <c r="B299" s="25">
        <v>2021</v>
      </c>
      <c r="C299" s="27">
        <v>1</v>
      </c>
      <c r="D299" s="62" t="s">
        <v>14</v>
      </c>
      <c r="E299" s="15" t="s">
        <v>1660</v>
      </c>
      <c r="F299" s="62" t="s">
        <v>17</v>
      </c>
      <c r="G299" s="34">
        <v>668865000</v>
      </c>
      <c r="H299" s="34"/>
      <c r="I299" s="34">
        <v>1588785000</v>
      </c>
      <c r="J299" s="34">
        <v>2257650000</v>
      </c>
      <c r="K299" s="34">
        <v>1580355000</v>
      </c>
      <c r="L299" s="89"/>
      <c r="M299" s="52"/>
      <c r="N299" s="50" t="s">
        <v>6002</v>
      </c>
      <c r="O299" s="27" t="s">
        <v>1439</v>
      </c>
      <c r="P299" s="27" t="s">
        <v>1440</v>
      </c>
      <c r="Q299" s="54"/>
    </row>
    <row r="300" spans="2:17" ht="21.75" customHeight="1" x14ac:dyDescent="0.15">
      <c r="B300" s="25">
        <v>2021</v>
      </c>
      <c r="C300" s="27">
        <v>1</v>
      </c>
      <c r="D300" s="62" t="s">
        <v>14</v>
      </c>
      <c r="E300" s="15" t="s">
        <v>2638</v>
      </c>
      <c r="F300" s="62" t="s">
        <v>37</v>
      </c>
      <c r="G300" s="34">
        <v>667828700</v>
      </c>
      <c r="H300" s="34">
        <v>0</v>
      </c>
      <c r="I300" s="34">
        <v>0</v>
      </c>
      <c r="J300" s="34">
        <v>667828700</v>
      </c>
      <c r="K300" s="34">
        <v>333914350</v>
      </c>
      <c r="L300" s="89"/>
      <c r="M300" s="52"/>
      <c r="N300" s="50" t="s">
        <v>6035</v>
      </c>
      <c r="O300" s="27" t="s">
        <v>2624</v>
      </c>
      <c r="P300" s="27" t="s">
        <v>2625</v>
      </c>
      <c r="Q300" s="54"/>
    </row>
    <row r="301" spans="2:17" ht="21.75" customHeight="1" x14ac:dyDescent="0.15">
      <c r="B301" s="25">
        <v>2021</v>
      </c>
      <c r="C301" s="27">
        <v>1</v>
      </c>
      <c r="D301" s="62" t="s">
        <v>14</v>
      </c>
      <c r="E301" s="15" t="s">
        <v>3247</v>
      </c>
      <c r="F301" s="62" t="s">
        <v>16</v>
      </c>
      <c r="G301" s="34">
        <v>666523000</v>
      </c>
      <c r="H301" s="34">
        <v>0</v>
      </c>
      <c r="I301" s="34">
        <v>4652477000</v>
      </c>
      <c r="J301" s="34">
        <v>5319000000</v>
      </c>
      <c r="K301" s="34">
        <v>3723000000</v>
      </c>
      <c r="L301" s="89" t="s">
        <v>140</v>
      </c>
      <c r="M301" s="52">
        <v>0</v>
      </c>
      <c r="N301" s="50" t="s">
        <v>6036</v>
      </c>
      <c r="O301" s="27" t="s">
        <v>3245</v>
      </c>
      <c r="P301" s="27" t="s">
        <v>3246</v>
      </c>
      <c r="Q301" s="54"/>
    </row>
    <row r="302" spans="2:17" ht="21.75" customHeight="1" x14ac:dyDescent="0.15">
      <c r="B302" s="25">
        <v>2021</v>
      </c>
      <c r="C302" s="27">
        <v>1</v>
      </c>
      <c r="D302" s="62" t="s">
        <v>14</v>
      </c>
      <c r="E302" s="15" t="s">
        <v>214</v>
      </c>
      <c r="F302" s="62" t="s">
        <v>197</v>
      </c>
      <c r="G302" s="34">
        <v>661449000</v>
      </c>
      <c r="H302" s="34"/>
      <c r="I302" s="34"/>
      <c r="J302" s="34">
        <v>661449000</v>
      </c>
      <c r="K302" s="34"/>
      <c r="L302" s="89"/>
      <c r="M302" s="52"/>
      <c r="N302" s="50" t="s">
        <v>6037</v>
      </c>
      <c r="O302" s="27" t="s">
        <v>210</v>
      </c>
      <c r="P302" s="27" t="s">
        <v>211</v>
      </c>
      <c r="Q302" s="54"/>
    </row>
    <row r="303" spans="2:17" ht="21.75" customHeight="1" x14ac:dyDescent="0.15">
      <c r="B303" s="25">
        <v>2021</v>
      </c>
      <c r="C303" s="27">
        <v>1</v>
      </c>
      <c r="D303" s="62" t="s">
        <v>14</v>
      </c>
      <c r="E303" s="15" t="s">
        <v>417</v>
      </c>
      <c r="F303" s="62" t="s">
        <v>39</v>
      </c>
      <c r="G303" s="34">
        <v>645000000</v>
      </c>
      <c r="H303" s="34"/>
      <c r="I303" s="34">
        <v>134000000</v>
      </c>
      <c r="J303" s="34">
        <v>779000000</v>
      </c>
      <c r="K303" s="34">
        <v>779000000</v>
      </c>
      <c r="L303" s="89"/>
      <c r="M303" s="52"/>
      <c r="N303" s="50" t="s">
        <v>6032</v>
      </c>
      <c r="O303" s="27" t="s">
        <v>277</v>
      </c>
      <c r="P303" s="27" t="s">
        <v>281</v>
      </c>
      <c r="Q303" s="54"/>
    </row>
    <row r="304" spans="2:17" ht="21.75" customHeight="1" x14ac:dyDescent="0.15">
      <c r="B304" s="25">
        <v>2021</v>
      </c>
      <c r="C304" s="27">
        <v>1</v>
      </c>
      <c r="D304" s="62" t="s">
        <v>14</v>
      </c>
      <c r="E304" s="15" t="s">
        <v>438</v>
      </c>
      <c r="F304" s="62" t="s">
        <v>16</v>
      </c>
      <c r="G304" s="34">
        <v>641287000</v>
      </c>
      <c r="H304" s="34"/>
      <c r="I304" s="34">
        <v>612152000</v>
      </c>
      <c r="J304" s="34">
        <v>1253439000</v>
      </c>
      <c r="K304" s="34">
        <v>1253439000</v>
      </c>
      <c r="L304" s="89"/>
      <c r="M304" s="52"/>
      <c r="N304" s="50" t="s">
        <v>6038</v>
      </c>
      <c r="O304" s="27" t="s">
        <v>290</v>
      </c>
      <c r="P304" s="27" t="s">
        <v>291</v>
      </c>
      <c r="Q304" s="54"/>
    </row>
    <row r="305" spans="2:17" ht="21.75" customHeight="1" x14ac:dyDescent="0.15">
      <c r="B305" s="25">
        <v>2021</v>
      </c>
      <c r="C305" s="27">
        <v>1</v>
      </c>
      <c r="D305" s="62" t="s">
        <v>14</v>
      </c>
      <c r="E305" s="15" t="s">
        <v>485</v>
      </c>
      <c r="F305" s="62" t="s">
        <v>16</v>
      </c>
      <c r="G305" s="34">
        <v>641287000</v>
      </c>
      <c r="H305" s="34"/>
      <c r="I305" s="34"/>
      <c r="J305" s="34">
        <v>641287000</v>
      </c>
      <c r="K305" s="34">
        <v>641287000</v>
      </c>
      <c r="L305" s="89"/>
      <c r="M305" s="52"/>
      <c r="N305" s="50" t="s">
        <v>6039</v>
      </c>
      <c r="O305" s="27" t="s">
        <v>332</v>
      </c>
      <c r="P305" s="27" t="s">
        <v>333</v>
      </c>
      <c r="Q305" s="54"/>
    </row>
    <row r="306" spans="2:17" ht="21.75" customHeight="1" x14ac:dyDescent="0.15">
      <c r="B306" s="25">
        <v>2021</v>
      </c>
      <c r="C306" s="27">
        <v>1</v>
      </c>
      <c r="D306" s="62" t="s">
        <v>14</v>
      </c>
      <c r="E306" s="15" t="s">
        <v>1172</v>
      </c>
      <c r="F306" s="62" t="s">
        <v>16</v>
      </c>
      <c r="G306" s="34">
        <v>634191000</v>
      </c>
      <c r="H306" s="34">
        <v>0</v>
      </c>
      <c r="I306" s="34">
        <v>3720763000</v>
      </c>
      <c r="J306" s="34">
        <v>4354954000</v>
      </c>
      <c r="K306" s="34">
        <v>0</v>
      </c>
      <c r="L306" s="89"/>
      <c r="M306" s="52"/>
      <c r="N306" s="50" t="s">
        <v>6040</v>
      </c>
      <c r="O306" s="27" t="s">
        <v>942</v>
      </c>
      <c r="P306" s="27" t="s">
        <v>943</v>
      </c>
      <c r="Q306" s="54"/>
    </row>
    <row r="307" spans="2:17" ht="21.75" customHeight="1" x14ac:dyDescent="0.15">
      <c r="B307" s="25">
        <v>2021</v>
      </c>
      <c r="C307" s="27">
        <v>1</v>
      </c>
      <c r="D307" s="62" t="s">
        <v>2543</v>
      </c>
      <c r="E307" s="15" t="s">
        <v>2573</v>
      </c>
      <c r="F307" s="62" t="s">
        <v>2577</v>
      </c>
      <c r="G307" s="34">
        <v>633611990</v>
      </c>
      <c r="H307" s="34">
        <v>0</v>
      </c>
      <c r="I307" s="34">
        <v>0</v>
      </c>
      <c r="J307" s="34">
        <v>633611990</v>
      </c>
      <c r="K307" s="34">
        <v>633611990</v>
      </c>
      <c r="L307" s="89"/>
      <c r="M307" s="52"/>
      <c r="N307" s="50" t="s">
        <v>5986</v>
      </c>
      <c r="O307" s="27" t="s">
        <v>2574</v>
      </c>
      <c r="P307" s="27" t="s">
        <v>2575</v>
      </c>
      <c r="Q307" s="54"/>
    </row>
    <row r="308" spans="2:17" ht="21.75" customHeight="1" x14ac:dyDescent="0.15">
      <c r="B308" s="25">
        <v>2021</v>
      </c>
      <c r="C308" s="27">
        <v>1</v>
      </c>
      <c r="D308" s="62" t="s">
        <v>1646</v>
      </c>
      <c r="E308" s="15" t="s">
        <v>1850</v>
      </c>
      <c r="F308" s="62" t="s">
        <v>16</v>
      </c>
      <c r="G308" s="34">
        <v>628109000</v>
      </c>
      <c r="H308" s="34"/>
      <c r="I308" s="34">
        <v>2688848000</v>
      </c>
      <c r="J308" s="34">
        <v>3316957000</v>
      </c>
      <c r="K308" s="34">
        <v>2321869900</v>
      </c>
      <c r="L308" s="89"/>
      <c r="M308" s="52"/>
      <c r="N308" s="50" t="s">
        <v>6030</v>
      </c>
      <c r="O308" s="27" t="s">
        <v>1562</v>
      </c>
      <c r="P308" s="27" t="s">
        <v>1563</v>
      </c>
      <c r="Q308" s="54"/>
    </row>
    <row r="309" spans="2:17" ht="21.75" customHeight="1" x14ac:dyDescent="0.15">
      <c r="B309" s="25">
        <v>2021</v>
      </c>
      <c r="C309" s="27">
        <v>1</v>
      </c>
      <c r="D309" s="62" t="s">
        <v>14</v>
      </c>
      <c r="E309" s="15" t="s">
        <v>2540</v>
      </c>
      <c r="F309" s="62" t="s">
        <v>2501</v>
      </c>
      <c r="G309" s="34">
        <v>626983000</v>
      </c>
      <c r="H309" s="34">
        <v>0</v>
      </c>
      <c r="I309" s="34">
        <v>1414600000</v>
      </c>
      <c r="J309" s="34">
        <v>2461046000</v>
      </c>
      <c r="K309" s="34">
        <v>2461046000</v>
      </c>
      <c r="L309" s="89"/>
      <c r="M309" s="52"/>
      <c r="N309" s="50" t="s">
        <v>6041</v>
      </c>
      <c r="O309" s="27" t="s">
        <v>2541</v>
      </c>
      <c r="P309" s="27" t="s">
        <v>2542</v>
      </c>
      <c r="Q309" s="54"/>
    </row>
    <row r="310" spans="2:17" ht="21.75" customHeight="1" x14ac:dyDescent="0.15">
      <c r="B310" s="25">
        <v>2021</v>
      </c>
      <c r="C310" s="27">
        <v>1</v>
      </c>
      <c r="D310" s="62" t="s">
        <v>14</v>
      </c>
      <c r="E310" s="15" t="s">
        <v>1876</v>
      </c>
      <c r="F310" s="62" t="s">
        <v>16</v>
      </c>
      <c r="G310" s="34">
        <v>626349000</v>
      </c>
      <c r="H310" s="34">
        <v>2140214900</v>
      </c>
      <c r="I310" s="34">
        <v>15509000</v>
      </c>
      <c r="J310" s="34">
        <v>2782072900</v>
      </c>
      <c r="K310" s="34">
        <v>2782072900</v>
      </c>
      <c r="L310" s="89"/>
      <c r="M310" s="52"/>
      <c r="N310" s="50" t="s">
        <v>5999</v>
      </c>
      <c r="O310" s="27" t="s">
        <v>1873</v>
      </c>
      <c r="P310" s="27" t="s">
        <v>1874</v>
      </c>
      <c r="Q310" s="54"/>
    </row>
    <row r="311" spans="2:17" ht="21.75" customHeight="1" x14ac:dyDescent="0.15">
      <c r="B311" s="25">
        <v>2021</v>
      </c>
      <c r="C311" s="27">
        <v>1</v>
      </c>
      <c r="D311" s="62" t="s">
        <v>14</v>
      </c>
      <c r="E311" s="15" t="s">
        <v>3283</v>
      </c>
      <c r="F311" s="62" t="s">
        <v>16</v>
      </c>
      <c r="G311" s="34">
        <v>620000000</v>
      </c>
      <c r="H311" s="34">
        <v>1531147000</v>
      </c>
      <c r="I311" s="34"/>
      <c r="J311" s="34">
        <v>2151147000</v>
      </c>
      <c r="K311" s="34">
        <v>2151147000</v>
      </c>
      <c r="L311" s="89"/>
      <c r="M311" s="52"/>
      <c r="N311" s="50" t="s">
        <v>6029</v>
      </c>
      <c r="O311" s="27" t="s">
        <v>3284</v>
      </c>
      <c r="P311" s="27" t="s">
        <v>3285</v>
      </c>
      <c r="Q311" s="54"/>
    </row>
    <row r="312" spans="2:17" ht="21.75" customHeight="1" x14ac:dyDescent="0.15">
      <c r="B312" s="25">
        <v>2021</v>
      </c>
      <c r="C312" s="27">
        <v>1</v>
      </c>
      <c r="D312" s="62" t="s">
        <v>14</v>
      </c>
      <c r="E312" s="15" t="s">
        <v>3275</v>
      </c>
      <c r="F312" s="62" t="s">
        <v>16</v>
      </c>
      <c r="G312" s="34">
        <v>618878000</v>
      </c>
      <c r="H312" s="34"/>
      <c r="I312" s="34">
        <v>716697000</v>
      </c>
      <c r="J312" s="34">
        <v>1335575000</v>
      </c>
      <c r="K312" s="34">
        <v>1335575000</v>
      </c>
      <c r="L312" s="89" t="s">
        <v>140</v>
      </c>
      <c r="M312" s="52"/>
      <c r="N312" s="50" t="s">
        <v>6029</v>
      </c>
      <c r="O312" s="27" t="s">
        <v>3276</v>
      </c>
      <c r="P312" s="27" t="s">
        <v>3277</v>
      </c>
      <c r="Q312" s="54"/>
    </row>
    <row r="313" spans="2:17" ht="21.75" customHeight="1" x14ac:dyDescent="0.15">
      <c r="B313" s="25">
        <v>2021</v>
      </c>
      <c r="C313" s="27">
        <v>1</v>
      </c>
      <c r="D313" s="62" t="s">
        <v>14</v>
      </c>
      <c r="E313" s="15" t="s">
        <v>4112</v>
      </c>
      <c r="F313" s="62" t="s">
        <v>16</v>
      </c>
      <c r="G313" s="34">
        <v>616863700</v>
      </c>
      <c r="H313" s="34">
        <v>0</v>
      </c>
      <c r="I313" s="34">
        <v>250435000</v>
      </c>
      <c r="J313" s="34">
        <v>867298700</v>
      </c>
      <c r="K313" s="34">
        <v>616863700</v>
      </c>
      <c r="L313" s="89" t="s">
        <v>140</v>
      </c>
      <c r="M313" s="52"/>
      <c r="N313" s="50" t="s">
        <v>6042</v>
      </c>
      <c r="O313" s="27" t="s">
        <v>3957</v>
      </c>
      <c r="P313" s="27" t="s">
        <v>3958</v>
      </c>
      <c r="Q313" s="54"/>
    </row>
    <row r="314" spans="2:17" ht="21.75" customHeight="1" x14ac:dyDescent="0.15">
      <c r="B314" s="25">
        <v>2021</v>
      </c>
      <c r="C314" s="27">
        <v>1</v>
      </c>
      <c r="D314" s="62" t="s">
        <v>15</v>
      </c>
      <c r="E314" s="15" t="s">
        <v>4419</v>
      </c>
      <c r="F314" s="62" t="s">
        <v>16</v>
      </c>
      <c r="G314" s="34">
        <v>605786000</v>
      </c>
      <c r="H314" s="34"/>
      <c r="I314" s="34"/>
      <c r="J314" s="34">
        <v>605786000</v>
      </c>
      <c r="K314" s="34">
        <v>605786000</v>
      </c>
      <c r="L314" s="89" t="s">
        <v>140</v>
      </c>
      <c r="M314" s="52"/>
      <c r="N314" s="50" t="s">
        <v>6003</v>
      </c>
      <c r="O314" s="27" t="s">
        <v>4293</v>
      </c>
      <c r="P314" s="27" t="s">
        <v>4294</v>
      </c>
      <c r="Q314" s="54"/>
    </row>
    <row r="315" spans="2:17" ht="21.75" customHeight="1" x14ac:dyDescent="0.15">
      <c r="B315" s="25">
        <v>2021</v>
      </c>
      <c r="C315" s="27">
        <v>1</v>
      </c>
      <c r="D315" s="62" t="s">
        <v>14</v>
      </c>
      <c r="E315" s="15" t="s">
        <v>2657</v>
      </c>
      <c r="F315" s="62" t="s">
        <v>16</v>
      </c>
      <c r="G315" s="34">
        <v>600513980</v>
      </c>
      <c r="H315" s="34"/>
      <c r="I315" s="34">
        <v>1463690000</v>
      </c>
      <c r="J315" s="34">
        <v>2064203980</v>
      </c>
      <c r="K315" s="34">
        <v>2064203980</v>
      </c>
      <c r="L315" s="89"/>
      <c r="M315" s="52"/>
      <c r="N315" s="50" t="s">
        <v>5977</v>
      </c>
      <c r="O315" s="27" t="s">
        <v>2658</v>
      </c>
      <c r="P315" s="27" t="s">
        <v>2659</v>
      </c>
      <c r="Q315" s="54"/>
    </row>
    <row r="316" spans="2:17" ht="21.75" customHeight="1" x14ac:dyDescent="0.15">
      <c r="B316" s="25">
        <v>2021</v>
      </c>
      <c r="C316" s="27">
        <v>1</v>
      </c>
      <c r="D316" s="62" t="s">
        <v>14</v>
      </c>
      <c r="E316" s="15" t="s">
        <v>1715</v>
      </c>
      <c r="F316" s="62" t="s">
        <v>16</v>
      </c>
      <c r="G316" s="34">
        <v>600000000</v>
      </c>
      <c r="H316" s="34">
        <v>2377367200</v>
      </c>
      <c r="I316" s="34"/>
      <c r="J316" s="34">
        <v>2977367200</v>
      </c>
      <c r="K316" s="34">
        <v>2377367200</v>
      </c>
      <c r="L316" s="89"/>
      <c r="M316" s="52"/>
      <c r="N316" s="50" t="s">
        <v>6043</v>
      </c>
      <c r="O316" s="27" t="s">
        <v>1716</v>
      </c>
      <c r="P316" s="27" t="s">
        <v>1717</v>
      </c>
      <c r="Q316" s="54"/>
    </row>
    <row r="317" spans="2:17" ht="21.75" customHeight="1" x14ac:dyDescent="0.15">
      <c r="B317" s="25">
        <v>2021</v>
      </c>
      <c r="C317" s="27">
        <v>1</v>
      </c>
      <c r="D317" s="62" t="s">
        <v>15</v>
      </c>
      <c r="E317" s="15" t="s">
        <v>985</v>
      </c>
      <c r="F317" s="62" t="s">
        <v>16</v>
      </c>
      <c r="G317" s="34">
        <v>600000000</v>
      </c>
      <c r="H317" s="34">
        <v>1326598000</v>
      </c>
      <c r="I317" s="34">
        <v>698423000</v>
      </c>
      <c r="J317" s="34">
        <v>2625021000</v>
      </c>
      <c r="K317" s="34">
        <v>2625021000</v>
      </c>
      <c r="L317" s="89"/>
      <c r="M317" s="52"/>
      <c r="N317" s="50" t="s">
        <v>6025</v>
      </c>
      <c r="O317" s="27" t="s">
        <v>973</v>
      </c>
      <c r="P317" s="27" t="s">
        <v>974</v>
      </c>
      <c r="Q317" s="54"/>
    </row>
    <row r="318" spans="2:17" ht="21.75" customHeight="1" x14ac:dyDescent="0.15">
      <c r="B318" s="25">
        <v>2021</v>
      </c>
      <c r="C318" s="27">
        <v>1</v>
      </c>
      <c r="D318" s="62" t="s">
        <v>14</v>
      </c>
      <c r="E318" s="15" t="s">
        <v>5037</v>
      </c>
      <c r="F318" s="62" t="s">
        <v>16</v>
      </c>
      <c r="G318" s="34">
        <v>600000000</v>
      </c>
      <c r="H318" s="34">
        <v>3534000000</v>
      </c>
      <c r="I318" s="34">
        <v>605000000</v>
      </c>
      <c r="J318" s="34">
        <v>4739000000</v>
      </c>
      <c r="K318" s="34">
        <v>4739000000</v>
      </c>
      <c r="L318" s="89"/>
      <c r="M318" s="52"/>
      <c r="N318" s="50" t="s">
        <v>6044</v>
      </c>
      <c r="O318" s="27" t="s">
        <v>5039</v>
      </c>
      <c r="P318" s="27" t="s">
        <v>5040</v>
      </c>
      <c r="Q318" s="54"/>
    </row>
    <row r="319" spans="2:17" ht="21.75" customHeight="1" x14ac:dyDescent="0.15">
      <c r="B319" s="25">
        <v>2021</v>
      </c>
      <c r="C319" s="27">
        <v>1</v>
      </c>
      <c r="D319" s="62" t="s">
        <v>14</v>
      </c>
      <c r="E319" s="15" t="s">
        <v>1019</v>
      </c>
      <c r="F319" s="62" t="s">
        <v>16</v>
      </c>
      <c r="G319" s="34">
        <v>600000000</v>
      </c>
      <c r="H319" s="34"/>
      <c r="I319" s="34">
        <v>566583000</v>
      </c>
      <c r="J319" s="34">
        <v>1166583000</v>
      </c>
      <c r="K319" s="34">
        <v>1166583000</v>
      </c>
      <c r="L319" s="89"/>
      <c r="M319" s="52"/>
      <c r="N319" s="50" t="s">
        <v>6045</v>
      </c>
      <c r="O319" s="27" t="s">
        <v>1020</v>
      </c>
      <c r="P319" s="27" t="s">
        <v>1021</v>
      </c>
      <c r="Q319" s="54"/>
    </row>
    <row r="320" spans="2:17" ht="21.75" customHeight="1" x14ac:dyDescent="0.15">
      <c r="B320" s="25">
        <v>2021</v>
      </c>
      <c r="C320" s="27">
        <v>1</v>
      </c>
      <c r="D320" s="62" t="s">
        <v>14</v>
      </c>
      <c r="E320" s="15" t="s">
        <v>1022</v>
      </c>
      <c r="F320" s="62" t="s">
        <v>16</v>
      </c>
      <c r="G320" s="34">
        <v>600000000</v>
      </c>
      <c r="H320" s="34"/>
      <c r="I320" s="34">
        <v>0</v>
      </c>
      <c r="J320" s="34">
        <v>600000000</v>
      </c>
      <c r="K320" s="34">
        <v>600000000</v>
      </c>
      <c r="L320" s="89"/>
      <c r="M320" s="52"/>
      <c r="N320" s="50" t="s">
        <v>6045</v>
      </c>
      <c r="O320" s="27" t="s">
        <v>1020</v>
      </c>
      <c r="P320" s="27" t="s">
        <v>1021</v>
      </c>
      <c r="Q320" s="54"/>
    </row>
    <row r="321" spans="2:17" ht="21.75" customHeight="1" x14ac:dyDescent="0.15">
      <c r="B321" s="25">
        <v>2021</v>
      </c>
      <c r="C321" s="27">
        <v>1</v>
      </c>
      <c r="D321" s="62" t="s">
        <v>14</v>
      </c>
      <c r="E321" s="15" t="s">
        <v>3354</v>
      </c>
      <c r="F321" s="62" t="s">
        <v>16</v>
      </c>
      <c r="G321" s="34">
        <v>600000000</v>
      </c>
      <c r="H321" s="34">
        <v>651802000</v>
      </c>
      <c r="I321" s="34">
        <v>967883000</v>
      </c>
      <c r="J321" s="34">
        <v>2219685000</v>
      </c>
      <c r="K321" s="34">
        <v>2807261000</v>
      </c>
      <c r="L321" s="89" t="s">
        <v>140</v>
      </c>
      <c r="M321" s="52"/>
      <c r="N321" s="50" t="s">
        <v>6000</v>
      </c>
      <c r="O321" s="27" t="s">
        <v>3355</v>
      </c>
      <c r="P321" s="27" t="s">
        <v>3356</v>
      </c>
      <c r="Q321" s="54"/>
    </row>
    <row r="322" spans="2:17" ht="21.75" customHeight="1" x14ac:dyDescent="0.15">
      <c r="B322" s="25">
        <v>2021</v>
      </c>
      <c r="C322" s="27">
        <v>1</v>
      </c>
      <c r="D322" s="62" t="s">
        <v>14</v>
      </c>
      <c r="E322" s="15" t="s">
        <v>1761</v>
      </c>
      <c r="F322" s="62" t="s">
        <v>112</v>
      </c>
      <c r="G322" s="34">
        <v>595211000</v>
      </c>
      <c r="H322" s="34"/>
      <c r="I322" s="34">
        <v>400000000</v>
      </c>
      <c r="J322" s="34">
        <v>995211000</v>
      </c>
      <c r="K322" s="34">
        <v>995211000</v>
      </c>
      <c r="L322" s="89" t="s">
        <v>140</v>
      </c>
      <c r="M322" s="52"/>
      <c r="N322" s="50" t="s">
        <v>6046</v>
      </c>
      <c r="O322" s="27" t="s">
        <v>1491</v>
      </c>
      <c r="P322" s="27" t="s">
        <v>1492</v>
      </c>
      <c r="Q322" s="54"/>
    </row>
    <row r="323" spans="2:17" ht="21.75" customHeight="1" x14ac:dyDescent="0.15">
      <c r="B323" s="25">
        <v>2021</v>
      </c>
      <c r="C323" s="27">
        <v>1</v>
      </c>
      <c r="D323" s="62" t="s">
        <v>14</v>
      </c>
      <c r="E323" s="15" t="s">
        <v>1061</v>
      </c>
      <c r="F323" s="62" t="s">
        <v>16</v>
      </c>
      <c r="G323" s="34">
        <v>592498000</v>
      </c>
      <c r="H323" s="34">
        <v>1860282900</v>
      </c>
      <c r="I323" s="34">
        <v>0</v>
      </c>
      <c r="J323" s="34">
        <v>592498000</v>
      </c>
      <c r="K323" s="34">
        <v>592498000</v>
      </c>
      <c r="L323" s="89"/>
      <c r="M323" s="52"/>
      <c r="N323" s="50" t="s">
        <v>6047</v>
      </c>
      <c r="O323" s="27" t="s">
        <v>835</v>
      </c>
      <c r="P323" s="27" t="s">
        <v>836</v>
      </c>
      <c r="Q323" s="54"/>
    </row>
    <row r="324" spans="2:17" ht="21.75" customHeight="1" x14ac:dyDescent="0.15">
      <c r="B324" s="25">
        <v>2021</v>
      </c>
      <c r="C324" s="27">
        <v>1</v>
      </c>
      <c r="D324" s="62" t="s">
        <v>14</v>
      </c>
      <c r="E324" s="15" t="s">
        <v>4499</v>
      </c>
      <c r="F324" s="62" t="s">
        <v>16</v>
      </c>
      <c r="G324" s="34">
        <v>592064000</v>
      </c>
      <c r="H324" s="34">
        <v>0</v>
      </c>
      <c r="I324" s="34">
        <v>0</v>
      </c>
      <c r="J324" s="34">
        <v>592064000</v>
      </c>
      <c r="K324" s="34">
        <v>592064000</v>
      </c>
      <c r="L324" s="89" t="s">
        <v>140</v>
      </c>
      <c r="M324" s="52"/>
      <c r="N324" s="50" t="s">
        <v>6028</v>
      </c>
      <c r="O324" s="27" t="s">
        <v>4500</v>
      </c>
      <c r="P324" s="27" t="s">
        <v>4501</v>
      </c>
      <c r="Q324" s="54"/>
    </row>
    <row r="325" spans="2:17" ht="21.75" customHeight="1" x14ac:dyDescent="0.15">
      <c r="B325" s="25">
        <v>2021</v>
      </c>
      <c r="C325" s="27">
        <v>1</v>
      </c>
      <c r="D325" s="62" t="s">
        <v>14</v>
      </c>
      <c r="E325" s="15" t="s">
        <v>3704</v>
      </c>
      <c r="F325" s="62" t="s">
        <v>84</v>
      </c>
      <c r="G325" s="34">
        <v>587049530</v>
      </c>
      <c r="H325" s="34">
        <v>0</v>
      </c>
      <c r="I325" s="34">
        <v>196270800</v>
      </c>
      <c r="J325" s="34">
        <v>783320330</v>
      </c>
      <c r="K325" s="34">
        <v>626656264</v>
      </c>
      <c r="L325" s="89"/>
      <c r="M325" s="52"/>
      <c r="N325" s="50" t="s">
        <v>6048</v>
      </c>
      <c r="O325" s="27" t="s">
        <v>3701</v>
      </c>
      <c r="P325" s="27" t="s">
        <v>3702</v>
      </c>
      <c r="Q325" s="54"/>
    </row>
    <row r="326" spans="2:17" ht="21.75" customHeight="1" x14ac:dyDescent="0.15">
      <c r="B326" s="25">
        <v>2021</v>
      </c>
      <c r="C326" s="27">
        <v>1</v>
      </c>
      <c r="D326" s="62" t="s">
        <v>14</v>
      </c>
      <c r="E326" s="15" t="s">
        <v>436</v>
      </c>
      <c r="F326" s="62" t="s">
        <v>16</v>
      </c>
      <c r="G326" s="34">
        <v>583800000</v>
      </c>
      <c r="H326" s="34">
        <v>423417000</v>
      </c>
      <c r="I326" s="34">
        <v>599753000</v>
      </c>
      <c r="J326" s="34">
        <v>1606970000</v>
      </c>
      <c r="K326" s="34">
        <v>1606970000</v>
      </c>
      <c r="L326" s="89" t="s">
        <v>140</v>
      </c>
      <c r="M326" s="52"/>
      <c r="N326" s="50" t="s">
        <v>6038</v>
      </c>
      <c r="O326" s="27" t="s">
        <v>433</v>
      </c>
      <c r="P326" s="27" t="s">
        <v>434</v>
      </c>
      <c r="Q326" s="54"/>
    </row>
    <row r="327" spans="2:17" ht="21.75" customHeight="1" x14ac:dyDescent="0.15">
      <c r="B327" s="25">
        <v>2021</v>
      </c>
      <c r="C327" s="27">
        <v>1</v>
      </c>
      <c r="D327" s="62" t="s">
        <v>15</v>
      </c>
      <c r="E327" s="15" t="s">
        <v>1637</v>
      </c>
      <c r="F327" s="62" t="s">
        <v>38</v>
      </c>
      <c r="G327" s="34">
        <v>581408650</v>
      </c>
      <c r="H327" s="34"/>
      <c r="I327" s="34"/>
      <c r="J327" s="34">
        <v>581408650</v>
      </c>
      <c r="K327" s="34">
        <v>290704325</v>
      </c>
      <c r="L327" s="89"/>
      <c r="M327" s="52"/>
      <c r="N327" s="50" t="s">
        <v>6017</v>
      </c>
      <c r="O327" s="27" t="s">
        <v>1427</v>
      </c>
      <c r="P327" s="27" t="s">
        <v>1428</v>
      </c>
      <c r="Q327" s="54"/>
    </row>
    <row r="328" spans="2:17" ht="21.75" customHeight="1" x14ac:dyDescent="0.15">
      <c r="B328" s="25">
        <v>2021</v>
      </c>
      <c r="C328" s="27">
        <v>1</v>
      </c>
      <c r="D328" s="62" t="s">
        <v>14</v>
      </c>
      <c r="E328" s="15" t="s">
        <v>1121</v>
      </c>
      <c r="F328" s="62" t="s">
        <v>16</v>
      </c>
      <c r="G328" s="34">
        <v>579433000</v>
      </c>
      <c r="H328" s="34">
        <v>0</v>
      </c>
      <c r="I328" s="34">
        <v>859041000</v>
      </c>
      <c r="J328" s="34">
        <v>1438474000</v>
      </c>
      <c r="K328" s="34">
        <v>1438474000</v>
      </c>
      <c r="L328" s="89"/>
      <c r="M328" s="52"/>
      <c r="N328" s="50" t="s">
        <v>6049</v>
      </c>
      <c r="O328" s="27" t="s">
        <v>1122</v>
      </c>
      <c r="P328" s="27" t="s">
        <v>893</v>
      </c>
      <c r="Q328" s="54"/>
    </row>
    <row r="329" spans="2:17" ht="21.75" customHeight="1" x14ac:dyDescent="0.15">
      <c r="B329" s="25">
        <v>2021</v>
      </c>
      <c r="C329" s="27">
        <v>1</v>
      </c>
      <c r="D329" s="62" t="s">
        <v>15</v>
      </c>
      <c r="E329" s="15" t="s">
        <v>3229</v>
      </c>
      <c r="F329" s="62" t="s">
        <v>16</v>
      </c>
      <c r="G329" s="34">
        <v>578817000</v>
      </c>
      <c r="H329" s="34">
        <v>1127647000</v>
      </c>
      <c r="I329" s="34">
        <v>716021000</v>
      </c>
      <c r="J329" s="34">
        <v>2422485000</v>
      </c>
      <c r="K329" s="34">
        <v>2422485000</v>
      </c>
      <c r="L329" s="89"/>
      <c r="M329" s="52"/>
      <c r="N329" s="50" t="s">
        <v>6050</v>
      </c>
      <c r="O329" s="27" t="s">
        <v>3230</v>
      </c>
      <c r="P329" s="27" t="s">
        <v>3231</v>
      </c>
      <c r="Q329" s="54"/>
    </row>
    <row r="330" spans="2:17" ht="21.75" customHeight="1" x14ac:dyDescent="0.15">
      <c r="B330" s="25">
        <v>2021</v>
      </c>
      <c r="C330" s="27">
        <v>1</v>
      </c>
      <c r="D330" s="62" t="s">
        <v>15</v>
      </c>
      <c r="E330" s="15" t="s">
        <v>3226</v>
      </c>
      <c r="F330" s="62" t="s">
        <v>16</v>
      </c>
      <c r="G330" s="34">
        <v>575243000</v>
      </c>
      <c r="H330" s="34">
        <v>0</v>
      </c>
      <c r="I330" s="34">
        <v>1131945000</v>
      </c>
      <c r="J330" s="34">
        <v>1707188000</v>
      </c>
      <c r="K330" s="34">
        <v>1707188000</v>
      </c>
      <c r="L330" s="89"/>
      <c r="M330" s="52"/>
      <c r="N330" s="50" t="s">
        <v>6050</v>
      </c>
      <c r="O330" s="27" t="s">
        <v>3227</v>
      </c>
      <c r="P330" s="27" t="s">
        <v>3228</v>
      </c>
      <c r="Q330" s="54"/>
    </row>
    <row r="331" spans="2:17" ht="21.75" customHeight="1" x14ac:dyDescent="0.15">
      <c r="B331" s="25">
        <v>2021</v>
      </c>
      <c r="C331" s="27">
        <v>1</v>
      </c>
      <c r="D331" s="62" t="s">
        <v>14</v>
      </c>
      <c r="E331" s="15" t="s">
        <v>437</v>
      </c>
      <c r="F331" s="62" t="s">
        <v>16</v>
      </c>
      <c r="G331" s="34">
        <v>572500000</v>
      </c>
      <c r="H331" s="34">
        <v>0</v>
      </c>
      <c r="I331" s="34">
        <v>0</v>
      </c>
      <c r="J331" s="34">
        <v>572500000</v>
      </c>
      <c r="K331" s="34">
        <v>572500000</v>
      </c>
      <c r="L331" s="89"/>
      <c r="M331" s="52"/>
      <c r="N331" s="50" t="s">
        <v>6038</v>
      </c>
      <c r="O331" s="27" t="s">
        <v>433</v>
      </c>
      <c r="P331" s="27" t="s">
        <v>434</v>
      </c>
      <c r="Q331" s="54"/>
    </row>
    <row r="332" spans="2:17" ht="21.75" customHeight="1" x14ac:dyDescent="0.15">
      <c r="B332" s="25">
        <v>2021</v>
      </c>
      <c r="C332" s="27">
        <v>1</v>
      </c>
      <c r="D332" s="62" t="s">
        <v>14</v>
      </c>
      <c r="E332" s="15" t="s">
        <v>4061</v>
      </c>
      <c r="F332" s="62" t="s">
        <v>16</v>
      </c>
      <c r="G332" s="34">
        <v>572449000</v>
      </c>
      <c r="H332" s="34">
        <v>0</v>
      </c>
      <c r="I332" s="34">
        <v>1858101000</v>
      </c>
      <c r="J332" s="34">
        <v>2430550000</v>
      </c>
      <c r="K332" s="34">
        <v>2430550000</v>
      </c>
      <c r="L332" s="89"/>
      <c r="M332" s="52"/>
      <c r="N332" s="50" t="s">
        <v>6004</v>
      </c>
      <c r="O332" s="27" t="s">
        <v>4062</v>
      </c>
      <c r="P332" s="27" t="s">
        <v>4063</v>
      </c>
      <c r="Q332" s="54"/>
    </row>
    <row r="333" spans="2:17" ht="21.75" customHeight="1" x14ac:dyDescent="0.15">
      <c r="B333" s="25">
        <v>2021</v>
      </c>
      <c r="C333" s="27">
        <v>1</v>
      </c>
      <c r="D333" s="62" t="s">
        <v>15</v>
      </c>
      <c r="E333" s="15" t="s">
        <v>3223</v>
      </c>
      <c r="F333" s="62" t="s">
        <v>16</v>
      </c>
      <c r="G333" s="34">
        <v>571373000</v>
      </c>
      <c r="H333" s="34">
        <v>1083982000</v>
      </c>
      <c r="I333" s="34">
        <v>824920000</v>
      </c>
      <c r="J333" s="34">
        <v>2480275000</v>
      </c>
      <c r="K333" s="34">
        <v>2480275000</v>
      </c>
      <c r="L333" s="89" t="s">
        <v>140</v>
      </c>
      <c r="M333" s="52"/>
      <c r="N333" s="50" t="s">
        <v>6050</v>
      </c>
      <c r="O333" s="27" t="s">
        <v>3224</v>
      </c>
      <c r="P333" s="27" t="s">
        <v>3225</v>
      </c>
      <c r="Q333" s="54"/>
    </row>
    <row r="334" spans="2:17" ht="21.75" customHeight="1" x14ac:dyDescent="0.15">
      <c r="B334" s="25">
        <v>2021</v>
      </c>
      <c r="C334" s="27">
        <v>1</v>
      </c>
      <c r="D334" s="62" t="s">
        <v>14</v>
      </c>
      <c r="E334" s="15" t="s">
        <v>3128</v>
      </c>
      <c r="F334" s="62" t="s">
        <v>37</v>
      </c>
      <c r="G334" s="34">
        <v>568755880</v>
      </c>
      <c r="H334" s="34">
        <v>0</v>
      </c>
      <c r="I334" s="34">
        <v>50000000</v>
      </c>
      <c r="J334" s="34">
        <v>618755880</v>
      </c>
      <c r="K334" s="34">
        <v>402191322</v>
      </c>
      <c r="L334" s="89"/>
      <c r="M334" s="52"/>
      <c r="N334" s="50" t="s">
        <v>6051</v>
      </c>
      <c r="O334" s="27" t="s">
        <v>2937</v>
      </c>
      <c r="P334" s="27" t="s">
        <v>2938</v>
      </c>
      <c r="Q334" s="54"/>
    </row>
    <row r="335" spans="2:17" ht="21.75" customHeight="1" x14ac:dyDescent="0.15">
      <c r="B335" s="25">
        <v>2021</v>
      </c>
      <c r="C335" s="27">
        <v>1</v>
      </c>
      <c r="D335" s="62" t="s">
        <v>14</v>
      </c>
      <c r="E335" s="15" t="s">
        <v>5049</v>
      </c>
      <c r="F335" s="62" t="s">
        <v>16</v>
      </c>
      <c r="G335" s="34">
        <v>561938000</v>
      </c>
      <c r="H335" s="34">
        <v>458931000</v>
      </c>
      <c r="I335" s="34">
        <v>506147000</v>
      </c>
      <c r="J335" s="34">
        <v>1527016000</v>
      </c>
      <c r="K335" s="34">
        <v>2121637000</v>
      </c>
      <c r="L335" s="89"/>
      <c r="M335" s="52"/>
      <c r="N335" s="50" t="s">
        <v>6044</v>
      </c>
      <c r="O335" s="27" t="s">
        <v>5050</v>
      </c>
      <c r="P335" s="27" t="s">
        <v>5051</v>
      </c>
      <c r="Q335" s="54"/>
    </row>
    <row r="336" spans="2:17" ht="21.75" customHeight="1" x14ac:dyDescent="0.15">
      <c r="B336" s="25">
        <v>2021</v>
      </c>
      <c r="C336" s="27">
        <v>1</v>
      </c>
      <c r="D336" s="62" t="s">
        <v>14</v>
      </c>
      <c r="E336" s="15" t="s">
        <v>1034</v>
      </c>
      <c r="F336" s="62" t="s">
        <v>112</v>
      </c>
      <c r="G336" s="34">
        <v>559570000</v>
      </c>
      <c r="H336" s="34">
        <v>0</v>
      </c>
      <c r="I336" s="34">
        <v>1049932000</v>
      </c>
      <c r="J336" s="34">
        <v>1609502000</v>
      </c>
      <c r="K336" s="34"/>
      <c r="L336" s="89"/>
      <c r="M336" s="52"/>
      <c r="N336" s="50" t="s">
        <v>6014</v>
      </c>
      <c r="O336" s="27" t="s">
        <v>1032</v>
      </c>
      <c r="P336" s="27" t="s">
        <v>804</v>
      </c>
      <c r="Q336" s="54"/>
    </row>
    <row r="337" spans="2:17" ht="21.75" customHeight="1" x14ac:dyDescent="0.15">
      <c r="B337" s="25">
        <v>2021</v>
      </c>
      <c r="C337" s="27">
        <v>1</v>
      </c>
      <c r="D337" s="62" t="s">
        <v>2543</v>
      </c>
      <c r="E337" s="15" t="s">
        <v>2603</v>
      </c>
      <c r="F337" s="62" t="s">
        <v>2501</v>
      </c>
      <c r="G337" s="34">
        <v>555151000</v>
      </c>
      <c r="H337" s="34"/>
      <c r="I337" s="34">
        <v>116075000</v>
      </c>
      <c r="J337" s="34">
        <f>G337+I337</f>
        <v>671226000</v>
      </c>
      <c r="K337" s="34">
        <f>J337</f>
        <v>671226000</v>
      </c>
      <c r="L337" s="89"/>
      <c r="M337" s="52"/>
      <c r="N337" s="50" t="s">
        <v>6052</v>
      </c>
      <c r="O337" s="27" t="s">
        <v>2604</v>
      </c>
      <c r="P337" s="27" t="s">
        <v>2605</v>
      </c>
      <c r="Q337" s="54"/>
    </row>
    <row r="338" spans="2:17" ht="21.75" customHeight="1" x14ac:dyDescent="0.15">
      <c r="B338" s="25">
        <v>2021</v>
      </c>
      <c r="C338" s="27">
        <v>1</v>
      </c>
      <c r="D338" s="62" t="s">
        <v>14</v>
      </c>
      <c r="E338" s="15" t="s">
        <v>2512</v>
      </c>
      <c r="F338" s="62" t="s">
        <v>112</v>
      </c>
      <c r="G338" s="34">
        <v>554650000</v>
      </c>
      <c r="H338" s="34" t="s">
        <v>2513</v>
      </c>
      <c r="I338" s="34">
        <v>1516468000</v>
      </c>
      <c r="J338" s="34">
        <f>SUM(G338:I338)</f>
        <v>2071118000</v>
      </c>
      <c r="K338" s="34">
        <f>J338</f>
        <v>2071118000</v>
      </c>
      <c r="L338" s="89" t="s">
        <v>537</v>
      </c>
      <c r="M338" s="52"/>
      <c r="N338" s="50" t="s">
        <v>5992</v>
      </c>
      <c r="O338" s="27" t="s">
        <v>2514</v>
      </c>
      <c r="P338" s="27" t="s">
        <v>2515</v>
      </c>
      <c r="Q338" s="54"/>
    </row>
    <row r="339" spans="2:17" ht="21.75" customHeight="1" x14ac:dyDescent="0.15">
      <c r="B339" s="25">
        <v>2021</v>
      </c>
      <c r="C339" s="27">
        <v>1</v>
      </c>
      <c r="D339" s="62" t="s">
        <v>14</v>
      </c>
      <c r="E339" s="15" t="s">
        <v>1075</v>
      </c>
      <c r="F339" s="62" t="s">
        <v>112</v>
      </c>
      <c r="G339" s="34">
        <v>553723900</v>
      </c>
      <c r="H339" s="34">
        <v>0</v>
      </c>
      <c r="I339" s="34">
        <v>305635000</v>
      </c>
      <c r="J339" s="34">
        <v>859358900</v>
      </c>
      <c r="K339" s="34">
        <v>0</v>
      </c>
      <c r="L339" s="89"/>
      <c r="M339" s="52"/>
      <c r="N339" s="50" t="s">
        <v>6053</v>
      </c>
      <c r="O339" s="27" t="s">
        <v>1070</v>
      </c>
      <c r="P339" s="27" t="s">
        <v>1071</v>
      </c>
      <c r="Q339" s="54"/>
    </row>
    <row r="340" spans="2:17" ht="21.75" customHeight="1" x14ac:dyDescent="0.15">
      <c r="B340" s="25">
        <v>2021</v>
      </c>
      <c r="C340" s="27">
        <v>1</v>
      </c>
      <c r="D340" s="62" t="s">
        <v>14</v>
      </c>
      <c r="E340" s="15" t="s">
        <v>1916</v>
      </c>
      <c r="F340" s="62" t="s">
        <v>16</v>
      </c>
      <c r="G340" s="34">
        <v>550000000</v>
      </c>
      <c r="H340" s="34">
        <v>421566000</v>
      </c>
      <c r="I340" s="34">
        <v>720050000</v>
      </c>
      <c r="J340" s="34">
        <v>1691616000</v>
      </c>
      <c r="K340" s="34">
        <v>1691616000</v>
      </c>
      <c r="L340" s="89" t="s">
        <v>140</v>
      </c>
      <c r="M340" s="52"/>
      <c r="N340" s="50" t="s">
        <v>6021</v>
      </c>
      <c r="O340" s="27" t="s">
        <v>1917</v>
      </c>
      <c r="P340" s="27" t="s">
        <v>1918</v>
      </c>
      <c r="Q340" s="54"/>
    </row>
    <row r="341" spans="2:17" ht="21.75" customHeight="1" x14ac:dyDescent="0.15">
      <c r="B341" s="25">
        <v>2021</v>
      </c>
      <c r="C341" s="27">
        <v>1</v>
      </c>
      <c r="D341" s="62" t="s">
        <v>14</v>
      </c>
      <c r="E341" s="15" t="s">
        <v>4422</v>
      </c>
      <c r="F341" s="62" t="s">
        <v>16</v>
      </c>
      <c r="G341" s="34">
        <v>544000000</v>
      </c>
      <c r="H341" s="34"/>
      <c r="I341" s="34"/>
      <c r="J341" s="34">
        <v>544000000</v>
      </c>
      <c r="K341" s="34"/>
      <c r="L341" s="89"/>
      <c r="M341" s="52"/>
      <c r="N341" s="50" t="s">
        <v>6003</v>
      </c>
      <c r="O341" s="27" t="s">
        <v>4297</v>
      </c>
      <c r="P341" s="27" t="s">
        <v>4298</v>
      </c>
      <c r="Q341" s="54"/>
    </row>
    <row r="342" spans="2:17" ht="21.75" customHeight="1" x14ac:dyDescent="0.15">
      <c r="B342" s="25">
        <v>2021</v>
      </c>
      <c r="C342" s="27">
        <v>1</v>
      </c>
      <c r="D342" s="62" t="s">
        <v>14</v>
      </c>
      <c r="E342" s="15" t="s">
        <v>1169</v>
      </c>
      <c r="F342" s="62" t="s">
        <v>16</v>
      </c>
      <c r="G342" s="34">
        <v>543641000</v>
      </c>
      <c r="H342" s="34">
        <v>0</v>
      </c>
      <c r="I342" s="34">
        <v>537546000</v>
      </c>
      <c r="J342" s="34">
        <v>2321580000</v>
      </c>
      <c r="K342" s="34">
        <v>2321580000</v>
      </c>
      <c r="L342" s="89"/>
      <c r="M342" s="52"/>
      <c r="N342" s="50" t="s">
        <v>6054</v>
      </c>
      <c r="O342" s="27" t="s">
        <v>1170</v>
      </c>
      <c r="P342" s="27" t="s">
        <v>1171</v>
      </c>
      <c r="Q342" s="54"/>
    </row>
    <row r="343" spans="2:17" ht="21.75" customHeight="1" x14ac:dyDescent="0.15">
      <c r="B343" s="25">
        <v>2021</v>
      </c>
      <c r="C343" s="27">
        <v>1</v>
      </c>
      <c r="D343" s="62" t="s">
        <v>14</v>
      </c>
      <c r="E343" s="15" t="s">
        <v>1184</v>
      </c>
      <c r="F343" s="62" t="s">
        <v>112</v>
      </c>
      <c r="G343" s="34">
        <v>543377000</v>
      </c>
      <c r="H343" s="34">
        <v>0</v>
      </c>
      <c r="I343" s="34">
        <v>1522180000</v>
      </c>
      <c r="J343" s="34">
        <v>2065557000</v>
      </c>
      <c r="K343" s="34">
        <v>2065557000</v>
      </c>
      <c r="L343" s="89"/>
      <c r="M343" s="52"/>
      <c r="N343" s="50" t="s">
        <v>6040</v>
      </c>
      <c r="O343" s="27" t="s">
        <v>944</v>
      </c>
      <c r="P343" s="27" t="s">
        <v>945</v>
      </c>
      <c r="Q343" s="54"/>
    </row>
    <row r="344" spans="2:17" ht="21.75" customHeight="1" x14ac:dyDescent="0.15">
      <c r="B344" s="25">
        <v>2021</v>
      </c>
      <c r="C344" s="27">
        <v>1</v>
      </c>
      <c r="D344" s="62" t="s">
        <v>14</v>
      </c>
      <c r="E344" s="15" t="s">
        <v>1915</v>
      </c>
      <c r="F344" s="62" t="s">
        <v>16</v>
      </c>
      <c r="G344" s="34">
        <v>542746190</v>
      </c>
      <c r="H344" s="34"/>
      <c r="I344" s="34">
        <v>23000000</v>
      </c>
      <c r="J344" s="34">
        <v>565746190</v>
      </c>
      <c r="K344" s="34">
        <v>565746190</v>
      </c>
      <c r="L344" s="89"/>
      <c r="M344" s="52"/>
      <c r="N344" s="50" t="s">
        <v>6015</v>
      </c>
      <c r="O344" s="27" t="s">
        <v>1909</v>
      </c>
      <c r="P344" s="27" t="s">
        <v>1910</v>
      </c>
      <c r="Q344" s="54"/>
    </row>
    <row r="345" spans="2:17" ht="21.75" customHeight="1" x14ac:dyDescent="0.15">
      <c r="B345" s="25">
        <v>2021</v>
      </c>
      <c r="C345" s="27">
        <v>1</v>
      </c>
      <c r="D345" s="62" t="s">
        <v>14</v>
      </c>
      <c r="E345" s="15" t="s">
        <v>4483</v>
      </c>
      <c r="F345" s="62" t="s">
        <v>16</v>
      </c>
      <c r="G345" s="34">
        <v>525620600</v>
      </c>
      <c r="H345" s="34"/>
      <c r="I345" s="34">
        <v>2994000000</v>
      </c>
      <c r="J345" s="34">
        <v>3519620600</v>
      </c>
      <c r="K345" s="34">
        <v>3519620600</v>
      </c>
      <c r="L345" s="89"/>
      <c r="M345" s="52"/>
      <c r="N345" s="50" t="s">
        <v>6028</v>
      </c>
      <c r="O345" s="27" t="s">
        <v>4481</v>
      </c>
      <c r="P345" s="27" t="s">
        <v>4482</v>
      </c>
      <c r="Q345" s="54"/>
    </row>
    <row r="346" spans="2:17" ht="21.75" customHeight="1" x14ac:dyDescent="0.15">
      <c r="B346" s="25">
        <v>2021</v>
      </c>
      <c r="C346" s="27">
        <v>1</v>
      </c>
      <c r="D346" s="62" t="s">
        <v>14</v>
      </c>
      <c r="E346" s="15" t="s">
        <v>1898</v>
      </c>
      <c r="F346" s="62" t="s">
        <v>16</v>
      </c>
      <c r="G346" s="34">
        <v>510300000</v>
      </c>
      <c r="H346" s="34">
        <v>100013100</v>
      </c>
      <c r="I346" s="34">
        <v>402717000</v>
      </c>
      <c r="J346" s="34">
        <v>1013030100</v>
      </c>
      <c r="K346" s="34">
        <v>1013030100</v>
      </c>
      <c r="L346" s="89" t="s">
        <v>140</v>
      </c>
      <c r="M346" s="52"/>
      <c r="N346" s="50" t="s">
        <v>6015</v>
      </c>
      <c r="O346" s="27" t="s">
        <v>1595</v>
      </c>
      <c r="P346" s="27" t="s">
        <v>1596</v>
      </c>
      <c r="Q346" s="54"/>
    </row>
    <row r="347" spans="2:17" ht="21.75" customHeight="1" x14ac:dyDescent="0.15">
      <c r="B347" s="25">
        <v>2021</v>
      </c>
      <c r="C347" s="27">
        <v>1</v>
      </c>
      <c r="D347" s="62" t="s">
        <v>15</v>
      </c>
      <c r="E347" s="15" t="s">
        <v>1674</v>
      </c>
      <c r="F347" s="62" t="s">
        <v>37</v>
      </c>
      <c r="G347" s="34">
        <v>508155150</v>
      </c>
      <c r="H347" s="34"/>
      <c r="I347" s="34"/>
      <c r="J347" s="34">
        <v>508155150</v>
      </c>
      <c r="K347" s="34">
        <v>508155150</v>
      </c>
      <c r="L347" s="89"/>
      <c r="M347" s="52"/>
      <c r="N347" s="50" t="s">
        <v>6055</v>
      </c>
      <c r="O347" s="27" t="s">
        <v>1447</v>
      </c>
      <c r="P347" s="27" t="s">
        <v>1448</v>
      </c>
      <c r="Q347" s="54"/>
    </row>
    <row r="348" spans="2:17" ht="21.75" customHeight="1" x14ac:dyDescent="0.15">
      <c r="B348" s="25">
        <v>2021</v>
      </c>
      <c r="C348" s="27">
        <v>1</v>
      </c>
      <c r="D348" s="62" t="s">
        <v>15</v>
      </c>
      <c r="E348" s="15" t="s">
        <v>992</v>
      </c>
      <c r="F348" s="62" t="s">
        <v>17</v>
      </c>
      <c r="G348" s="34">
        <v>505142000</v>
      </c>
      <c r="H348" s="34">
        <v>0</v>
      </c>
      <c r="I348" s="34">
        <v>0</v>
      </c>
      <c r="J348" s="34">
        <v>505142000</v>
      </c>
      <c r="K348" s="34">
        <v>252571000</v>
      </c>
      <c r="L348" s="89"/>
      <c r="M348" s="52"/>
      <c r="N348" s="50" t="s">
        <v>6025</v>
      </c>
      <c r="O348" s="27" t="s">
        <v>993</v>
      </c>
      <c r="P348" s="27" t="s">
        <v>994</v>
      </c>
      <c r="Q348" s="54"/>
    </row>
    <row r="349" spans="2:17" ht="21.75" customHeight="1" x14ac:dyDescent="0.15">
      <c r="B349" s="25">
        <v>2021</v>
      </c>
      <c r="C349" s="27">
        <v>1</v>
      </c>
      <c r="D349" s="62" t="s">
        <v>14</v>
      </c>
      <c r="E349" s="15" t="s">
        <v>3243</v>
      </c>
      <c r="F349" s="62" t="s">
        <v>16</v>
      </c>
      <c r="G349" s="34">
        <v>502804000</v>
      </c>
      <c r="H349" s="34">
        <v>0</v>
      </c>
      <c r="I349" s="34">
        <v>23792000</v>
      </c>
      <c r="J349" s="34">
        <v>526596000</v>
      </c>
      <c r="K349" s="34">
        <v>0</v>
      </c>
      <c r="L349" s="89" t="s">
        <v>140</v>
      </c>
      <c r="M349" s="52">
        <v>0</v>
      </c>
      <c r="N349" s="50" t="s">
        <v>6036</v>
      </c>
      <c r="O349" s="27" t="s">
        <v>2986</v>
      </c>
      <c r="P349" s="27" t="s">
        <v>2987</v>
      </c>
      <c r="Q349" s="54"/>
    </row>
    <row r="350" spans="2:17" ht="21.75" customHeight="1" x14ac:dyDescent="0.15">
      <c r="B350" s="25">
        <v>2021</v>
      </c>
      <c r="C350" s="27">
        <v>1</v>
      </c>
      <c r="D350" s="62" t="s">
        <v>14</v>
      </c>
      <c r="E350" s="15" t="s">
        <v>1064</v>
      </c>
      <c r="F350" s="62" t="s">
        <v>112</v>
      </c>
      <c r="G350" s="34">
        <v>501582000</v>
      </c>
      <c r="H350" s="34">
        <v>0</v>
      </c>
      <c r="I350" s="34">
        <v>1322900000</v>
      </c>
      <c r="J350" s="34">
        <v>1824482000</v>
      </c>
      <c r="K350" s="34">
        <v>0</v>
      </c>
      <c r="L350" s="89"/>
      <c r="M350" s="52"/>
      <c r="N350" s="50" t="s">
        <v>6053</v>
      </c>
      <c r="O350" s="27" t="s">
        <v>847</v>
      </c>
      <c r="P350" s="27" t="s">
        <v>848</v>
      </c>
      <c r="Q350" s="54"/>
    </row>
    <row r="351" spans="2:17" ht="21.75" customHeight="1" x14ac:dyDescent="0.15">
      <c r="B351" s="25">
        <v>2021</v>
      </c>
      <c r="C351" s="27">
        <v>1</v>
      </c>
      <c r="D351" s="62" t="s">
        <v>14</v>
      </c>
      <c r="E351" s="15" t="s">
        <v>4973</v>
      </c>
      <c r="F351" s="62" t="s">
        <v>16</v>
      </c>
      <c r="G351" s="34">
        <v>501355000</v>
      </c>
      <c r="H351" s="34">
        <v>580861000</v>
      </c>
      <c r="I351" s="34">
        <v>141705000</v>
      </c>
      <c r="J351" s="34">
        <v>1223921000</v>
      </c>
      <c r="K351" s="34">
        <v>1223921000</v>
      </c>
      <c r="L351" s="89" t="s">
        <v>140</v>
      </c>
      <c r="M351" s="52"/>
      <c r="N351" s="50" t="s">
        <v>6011</v>
      </c>
      <c r="O351" s="27" t="s">
        <v>4971</v>
      </c>
      <c r="P351" s="27" t="s">
        <v>4972</v>
      </c>
      <c r="Q351" s="54"/>
    </row>
    <row r="352" spans="2:17" ht="21.75" customHeight="1" x14ac:dyDescent="0.15">
      <c r="B352" s="25">
        <v>2021</v>
      </c>
      <c r="C352" s="27">
        <v>1</v>
      </c>
      <c r="D352" s="62" t="s">
        <v>15</v>
      </c>
      <c r="E352" s="15" t="s">
        <v>980</v>
      </c>
      <c r="F352" s="62" t="s">
        <v>16</v>
      </c>
      <c r="G352" s="34">
        <v>500000000</v>
      </c>
      <c r="H352" s="34">
        <v>1405741700</v>
      </c>
      <c r="I352" s="34" t="s">
        <v>749</v>
      </c>
      <c r="J352" s="34">
        <v>1905741700</v>
      </c>
      <c r="K352" s="34">
        <v>1905741700</v>
      </c>
      <c r="L352" s="89"/>
      <c r="M352" s="52"/>
      <c r="N352" s="50" t="s">
        <v>6025</v>
      </c>
      <c r="O352" s="27" t="s">
        <v>762</v>
      </c>
      <c r="P352" s="27" t="s">
        <v>763</v>
      </c>
      <c r="Q352" s="54"/>
    </row>
    <row r="353" spans="2:17" ht="21.75" customHeight="1" x14ac:dyDescent="0.15">
      <c r="B353" s="25">
        <v>2021</v>
      </c>
      <c r="C353" s="27">
        <v>1</v>
      </c>
      <c r="D353" s="62" t="s">
        <v>14</v>
      </c>
      <c r="E353" s="15" t="s">
        <v>1024</v>
      </c>
      <c r="F353" s="62" t="s">
        <v>16</v>
      </c>
      <c r="G353" s="34">
        <v>500000000</v>
      </c>
      <c r="H353" s="34"/>
      <c r="I353" s="34">
        <v>300410000</v>
      </c>
      <c r="J353" s="34">
        <v>800410000</v>
      </c>
      <c r="K353" s="34">
        <v>800410000</v>
      </c>
      <c r="L353" s="89"/>
      <c r="M353" s="52"/>
      <c r="N353" s="50" t="s">
        <v>6045</v>
      </c>
      <c r="O353" s="27" t="s">
        <v>1020</v>
      </c>
      <c r="P353" s="27" t="s">
        <v>1021</v>
      </c>
      <c r="Q353" s="54"/>
    </row>
    <row r="354" spans="2:17" ht="21.75" customHeight="1" x14ac:dyDescent="0.15">
      <c r="B354" s="25">
        <v>2021</v>
      </c>
      <c r="C354" s="27">
        <v>1</v>
      </c>
      <c r="D354" s="62" t="s">
        <v>14</v>
      </c>
      <c r="E354" s="15" t="s">
        <v>1177</v>
      </c>
      <c r="F354" s="62" t="s">
        <v>16</v>
      </c>
      <c r="G354" s="34">
        <v>500000000</v>
      </c>
      <c r="H354" s="34">
        <v>493503760</v>
      </c>
      <c r="I354" s="34">
        <v>0</v>
      </c>
      <c r="J354" s="34">
        <v>993503760</v>
      </c>
      <c r="K354" s="34">
        <v>990503760</v>
      </c>
      <c r="L354" s="89"/>
      <c r="M354" s="52"/>
      <c r="N354" s="50" t="s">
        <v>6056</v>
      </c>
      <c r="O354" s="27" t="s">
        <v>1178</v>
      </c>
      <c r="P354" s="27" t="s">
        <v>1179</v>
      </c>
      <c r="Q354" s="54"/>
    </row>
    <row r="355" spans="2:17" ht="21.75" customHeight="1" x14ac:dyDescent="0.15">
      <c r="B355" s="25">
        <v>2021</v>
      </c>
      <c r="C355" s="27">
        <v>1</v>
      </c>
      <c r="D355" s="62" t="s">
        <v>14</v>
      </c>
      <c r="E355" s="15" t="s">
        <v>3360</v>
      </c>
      <c r="F355" s="62" t="s">
        <v>16</v>
      </c>
      <c r="G355" s="34">
        <v>500000000</v>
      </c>
      <c r="H355" s="34">
        <v>1182483000</v>
      </c>
      <c r="I355" s="34">
        <v>830877000</v>
      </c>
      <c r="J355" s="34">
        <v>2513360000</v>
      </c>
      <c r="K355" s="34">
        <v>2523360000</v>
      </c>
      <c r="L355" s="89"/>
      <c r="M355" s="52"/>
      <c r="N355" s="50" t="s">
        <v>6000</v>
      </c>
      <c r="O355" s="27" t="s">
        <v>3361</v>
      </c>
      <c r="P355" s="27" t="s">
        <v>3362</v>
      </c>
      <c r="Q355" s="54"/>
    </row>
    <row r="356" spans="2:17" ht="21.75" customHeight="1" x14ac:dyDescent="0.15">
      <c r="B356" s="25">
        <v>2021</v>
      </c>
      <c r="C356" s="27">
        <v>1</v>
      </c>
      <c r="D356" s="62" t="s">
        <v>14</v>
      </c>
      <c r="E356" s="15" t="s">
        <v>5043</v>
      </c>
      <c r="F356" s="62" t="s">
        <v>112</v>
      </c>
      <c r="G356" s="34">
        <v>499000000</v>
      </c>
      <c r="H356" s="34">
        <v>20000000</v>
      </c>
      <c r="I356" s="34">
        <v>330490000</v>
      </c>
      <c r="J356" s="34">
        <v>849490000</v>
      </c>
      <c r="K356" s="34">
        <v>880000000</v>
      </c>
      <c r="L356" s="89"/>
      <c r="M356" s="52"/>
      <c r="N356" s="50" t="s">
        <v>6044</v>
      </c>
      <c r="O356" s="27" t="s">
        <v>5044</v>
      </c>
      <c r="P356" s="27" t="s">
        <v>5045</v>
      </c>
      <c r="Q356" s="54"/>
    </row>
    <row r="357" spans="2:17" ht="21.75" customHeight="1" x14ac:dyDescent="0.15">
      <c r="B357" s="25">
        <v>2021</v>
      </c>
      <c r="C357" s="27">
        <v>1</v>
      </c>
      <c r="D357" s="62" t="s">
        <v>14</v>
      </c>
      <c r="E357" s="15" t="s">
        <v>1757</v>
      </c>
      <c r="F357" s="62" t="s">
        <v>112</v>
      </c>
      <c r="G357" s="34">
        <v>492647000</v>
      </c>
      <c r="H357" s="34"/>
      <c r="I357" s="34">
        <v>589061000</v>
      </c>
      <c r="J357" s="34">
        <v>1081708000</v>
      </c>
      <c r="K357" s="34">
        <v>1081708000</v>
      </c>
      <c r="L357" s="89" t="s">
        <v>140</v>
      </c>
      <c r="M357" s="52"/>
      <c r="N357" s="50" t="s">
        <v>6046</v>
      </c>
      <c r="O357" s="27" t="s">
        <v>1491</v>
      </c>
      <c r="P357" s="27" t="s">
        <v>1492</v>
      </c>
      <c r="Q357" s="54"/>
    </row>
    <row r="358" spans="2:17" ht="21.75" customHeight="1" x14ac:dyDescent="0.15">
      <c r="B358" s="25">
        <v>2021</v>
      </c>
      <c r="C358" s="27">
        <v>1</v>
      </c>
      <c r="D358" s="62" t="s">
        <v>14</v>
      </c>
      <c r="E358" s="15" t="s">
        <v>2481</v>
      </c>
      <c r="F358" s="62" t="s">
        <v>16</v>
      </c>
      <c r="G358" s="34">
        <v>490000000</v>
      </c>
      <c r="H358" s="34">
        <v>984142000</v>
      </c>
      <c r="I358" s="34">
        <v>566724000</v>
      </c>
      <c r="J358" s="34">
        <f>G358+H358+I358</f>
        <v>2040866000</v>
      </c>
      <c r="K358" s="34">
        <f>J358</f>
        <v>2040866000</v>
      </c>
      <c r="L358" s="89"/>
      <c r="M358" s="52"/>
      <c r="N358" s="50" t="s">
        <v>6057</v>
      </c>
      <c r="O358" s="27" t="s">
        <v>2482</v>
      </c>
      <c r="P358" s="27" t="s">
        <v>2203</v>
      </c>
      <c r="Q358" s="54"/>
    </row>
    <row r="359" spans="2:17" ht="21.75" customHeight="1" x14ac:dyDescent="0.15">
      <c r="B359" s="25">
        <v>2021</v>
      </c>
      <c r="C359" s="27">
        <v>1</v>
      </c>
      <c r="D359" s="62" t="s">
        <v>14</v>
      </c>
      <c r="E359" s="15" t="s">
        <v>2627</v>
      </c>
      <c r="F359" s="62" t="s">
        <v>37</v>
      </c>
      <c r="G359" s="34">
        <v>481156330</v>
      </c>
      <c r="H359" s="34">
        <v>0</v>
      </c>
      <c r="I359" s="34">
        <v>0</v>
      </c>
      <c r="J359" s="34">
        <v>481156330</v>
      </c>
      <c r="K359" s="34">
        <v>336809431</v>
      </c>
      <c r="L359" s="89"/>
      <c r="M359" s="52"/>
      <c r="N359" s="50" t="s">
        <v>6035</v>
      </c>
      <c r="O359" s="27" t="s">
        <v>2624</v>
      </c>
      <c r="P359" s="27" t="s">
        <v>2625</v>
      </c>
      <c r="Q359" s="54"/>
    </row>
    <row r="360" spans="2:17" ht="21.75" customHeight="1" x14ac:dyDescent="0.15">
      <c r="B360" s="25">
        <v>2021</v>
      </c>
      <c r="C360" s="27">
        <v>1</v>
      </c>
      <c r="D360" s="62" t="s">
        <v>14</v>
      </c>
      <c r="E360" s="15" t="s">
        <v>1838</v>
      </c>
      <c r="F360" s="62" t="s">
        <v>16</v>
      </c>
      <c r="G360" s="34">
        <v>475686000</v>
      </c>
      <c r="H360" s="34"/>
      <c r="I360" s="34">
        <v>502968000</v>
      </c>
      <c r="J360" s="34">
        <v>978654000</v>
      </c>
      <c r="K360" s="34"/>
      <c r="L360" s="89"/>
      <c r="M360" s="52"/>
      <c r="N360" s="50" t="s">
        <v>6058</v>
      </c>
      <c r="O360" s="27" t="s">
        <v>1835</v>
      </c>
      <c r="P360" s="27" t="s">
        <v>1836</v>
      </c>
      <c r="Q360" s="54"/>
    </row>
    <row r="361" spans="2:17" ht="21.75" customHeight="1" x14ac:dyDescent="0.15">
      <c r="B361" s="25">
        <v>2021</v>
      </c>
      <c r="C361" s="27">
        <v>1</v>
      </c>
      <c r="D361" s="62" t="s">
        <v>14</v>
      </c>
      <c r="E361" s="15" t="s">
        <v>4523</v>
      </c>
      <c r="F361" s="62" t="s">
        <v>16</v>
      </c>
      <c r="G361" s="34">
        <v>471801000</v>
      </c>
      <c r="H361" s="34" t="s">
        <v>559</v>
      </c>
      <c r="I361" s="34">
        <v>2791829000</v>
      </c>
      <c r="J361" s="34">
        <v>3263630000</v>
      </c>
      <c r="K361" s="34">
        <v>2284541000</v>
      </c>
      <c r="L361" s="89"/>
      <c r="M361" s="52"/>
      <c r="N361" s="50" t="s">
        <v>6059</v>
      </c>
      <c r="O361" s="27" t="s">
        <v>4398</v>
      </c>
      <c r="P361" s="27" t="s">
        <v>4399</v>
      </c>
      <c r="Q361" s="54"/>
    </row>
    <row r="362" spans="2:17" ht="21.75" customHeight="1" x14ac:dyDescent="0.15">
      <c r="B362" s="25">
        <v>2021</v>
      </c>
      <c r="C362" s="27">
        <v>1</v>
      </c>
      <c r="D362" s="62" t="s">
        <v>14</v>
      </c>
      <c r="E362" s="15" t="s">
        <v>4976</v>
      </c>
      <c r="F362" s="62" t="s">
        <v>16</v>
      </c>
      <c r="G362" s="34">
        <v>469821320</v>
      </c>
      <c r="H362" s="34"/>
      <c r="I362" s="34">
        <v>1947673480</v>
      </c>
      <c r="J362" s="34">
        <v>2417494800</v>
      </c>
      <c r="K362" s="34">
        <v>2417494800</v>
      </c>
      <c r="L362" s="89" t="s">
        <v>140</v>
      </c>
      <c r="M362" s="52"/>
      <c r="N362" s="50" t="s">
        <v>6011</v>
      </c>
      <c r="O362" s="27" t="s">
        <v>4977</v>
      </c>
      <c r="P362" s="27" t="s">
        <v>4978</v>
      </c>
      <c r="Q362" s="54"/>
    </row>
    <row r="363" spans="2:17" ht="21.75" customHeight="1" x14ac:dyDescent="0.15">
      <c r="B363" s="25">
        <v>2021</v>
      </c>
      <c r="C363" s="27">
        <v>1</v>
      </c>
      <c r="D363" s="62" t="s">
        <v>14</v>
      </c>
      <c r="E363" s="15" t="s">
        <v>3122</v>
      </c>
      <c r="F363" s="62" t="s">
        <v>37</v>
      </c>
      <c r="G363" s="34">
        <v>460820870</v>
      </c>
      <c r="H363" s="34">
        <v>0</v>
      </c>
      <c r="I363" s="34">
        <v>10000000</v>
      </c>
      <c r="J363" s="34">
        <v>470820870</v>
      </c>
      <c r="K363" s="34">
        <v>310741774.19999999</v>
      </c>
      <c r="L363" s="89" t="s">
        <v>140</v>
      </c>
      <c r="M363" s="52"/>
      <c r="N363" s="50" t="s">
        <v>6051</v>
      </c>
      <c r="O363" s="27" t="s">
        <v>2937</v>
      </c>
      <c r="P363" s="27" t="s">
        <v>2938</v>
      </c>
      <c r="Q363" s="54"/>
    </row>
    <row r="364" spans="2:17" ht="21.75" customHeight="1" x14ac:dyDescent="0.15">
      <c r="B364" s="25">
        <v>2021</v>
      </c>
      <c r="C364" s="27">
        <v>1</v>
      </c>
      <c r="D364" s="62" t="s">
        <v>14</v>
      </c>
      <c r="E364" s="15" t="s">
        <v>1079</v>
      </c>
      <c r="F364" s="62" t="s">
        <v>16</v>
      </c>
      <c r="G364" s="34">
        <v>459918000</v>
      </c>
      <c r="H364" s="34">
        <v>0</v>
      </c>
      <c r="I364" s="34">
        <v>3391000</v>
      </c>
      <c r="J364" s="34">
        <v>463309000</v>
      </c>
      <c r="K364" s="34">
        <v>463309000</v>
      </c>
      <c r="L364" s="89"/>
      <c r="M364" s="52"/>
      <c r="N364" s="50" t="s">
        <v>6060</v>
      </c>
      <c r="O364" s="27" t="s">
        <v>856</v>
      </c>
      <c r="P364" s="27" t="s">
        <v>857</v>
      </c>
      <c r="Q364" s="54"/>
    </row>
    <row r="365" spans="2:17" ht="21.75" customHeight="1" x14ac:dyDescent="0.15">
      <c r="B365" s="25">
        <v>2021</v>
      </c>
      <c r="C365" s="27">
        <v>1</v>
      </c>
      <c r="D365" s="62" t="s">
        <v>14</v>
      </c>
      <c r="E365" s="15" t="s">
        <v>1922</v>
      </c>
      <c r="F365" s="62" t="s">
        <v>16</v>
      </c>
      <c r="G365" s="34">
        <v>459651000</v>
      </c>
      <c r="H365" s="34"/>
      <c r="I365" s="34">
        <v>192689000</v>
      </c>
      <c r="J365" s="34">
        <v>652340000</v>
      </c>
      <c r="K365" s="34">
        <v>652340000</v>
      </c>
      <c r="L365" s="89"/>
      <c r="M365" s="52"/>
      <c r="N365" s="50" t="s">
        <v>6021</v>
      </c>
      <c r="O365" s="27" t="s">
        <v>1923</v>
      </c>
      <c r="P365" s="27" t="s">
        <v>1924</v>
      </c>
      <c r="Q365" s="54"/>
    </row>
    <row r="366" spans="2:17" ht="21.75" customHeight="1" x14ac:dyDescent="0.15">
      <c r="B366" s="25">
        <v>2021</v>
      </c>
      <c r="C366" s="27">
        <v>1</v>
      </c>
      <c r="D366" s="62" t="s">
        <v>14</v>
      </c>
      <c r="E366" s="15" t="s">
        <v>4485</v>
      </c>
      <c r="F366" s="62" t="s">
        <v>112</v>
      </c>
      <c r="G366" s="34">
        <v>455318000</v>
      </c>
      <c r="H366" s="34"/>
      <c r="I366" s="34">
        <v>3830753000</v>
      </c>
      <c r="J366" s="34">
        <v>4286071000</v>
      </c>
      <c r="K366" s="34">
        <v>3000249700</v>
      </c>
      <c r="L366" s="89" t="s">
        <v>140</v>
      </c>
      <c r="M366" s="52"/>
      <c r="N366" s="50" t="s">
        <v>6028</v>
      </c>
      <c r="O366" s="27" t="s">
        <v>4486</v>
      </c>
      <c r="P366" s="27" t="s">
        <v>4487</v>
      </c>
      <c r="Q366" s="54"/>
    </row>
    <row r="367" spans="2:17" ht="21.75" customHeight="1" x14ac:dyDescent="0.15">
      <c r="B367" s="25">
        <v>2021</v>
      </c>
      <c r="C367" s="27">
        <v>1</v>
      </c>
      <c r="D367" s="62" t="s">
        <v>14</v>
      </c>
      <c r="E367" s="15" t="s">
        <v>3127</v>
      </c>
      <c r="F367" s="62" t="s">
        <v>37</v>
      </c>
      <c r="G367" s="34">
        <v>450327660</v>
      </c>
      <c r="H367" s="34">
        <v>0</v>
      </c>
      <c r="I367" s="34">
        <v>40000000</v>
      </c>
      <c r="J367" s="34">
        <v>490327660</v>
      </c>
      <c r="K367" s="34">
        <v>343229362</v>
      </c>
      <c r="L367" s="89"/>
      <c r="M367" s="52"/>
      <c r="N367" s="50" t="s">
        <v>6051</v>
      </c>
      <c r="O367" s="27" t="s">
        <v>2937</v>
      </c>
      <c r="P367" s="27" t="s">
        <v>2938</v>
      </c>
      <c r="Q367" s="54"/>
    </row>
    <row r="368" spans="2:17" ht="21.75" customHeight="1" x14ac:dyDescent="0.15">
      <c r="B368" s="25">
        <v>2021</v>
      </c>
      <c r="C368" s="27">
        <v>1</v>
      </c>
      <c r="D368" s="62" t="s">
        <v>14</v>
      </c>
      <c r="E368" s="15" t="s">
        <v>1023</v>
      </c>
      <c r="F368" s="62" t="s">
        <v>16</v>
      </c>
      <c r="G368" s="34">
        <v>450000000</v>
      </c>
      <c r="H368" s="34"/>
      <c r="I368" s="34">
        <v>0</v>
      </c>
      <c r="J368" s="34">
        <v>450000000</v>
      </c>
      <c r="K368" s="34">
        <v>450000000</v>
      </c>
      <c r="L368" s="89"/>
      <c r="M368" s="52"/>
      <c r="N368" s="50" t="s">
        <v>6045</v>
      </c>
      <c r="O368" s="27" t="s">
        <v>1020</v>
      </c>
      <c r="P368" s="27" t="s">
        <v>1021</v>
      </c>
      <c r="Q368" s="54"/>
    </row>
    <row r="369" spans="2:17" ht="21.75" customHeight="1" x14ac:dyDescent="0.15">
      <c r="B369" s="25">
        <v>2021</v>
      </c>
      <c r="C369" s="27">
        <v>1</v>
      </c>
      <c r="D369" s="62" t="s">
        <v>2543</v>
      </c>
      <c r="E369" s="15" t="s">
        <v>2573</v>
      </c>
      <c r="F369" s="62" t="s">
        <v>2550</v>
      </c>
      <c r="G369" s="34">
        <v>449752520</v>
      </c>
      <c r="H369" s="34">
        <v>0</v>
      </c>
      <c r="I369" s="34">
        <v>0</v>
      </c>
      <c r="J369" s="34">
        <v>449752520</v>
      </c>
      <c r="K369" s="34">
        <v>449752520</v>
      </c>
      <c r="L369" s="89"/>
      <c r="M369" s="52"/>
      <c r="N369" s="50" t="s">
        <v>5986</v>
      </c>
      <c r="O369" s="27" t="s">
        <v>2574</v>
      </c>
      <c r="P369" s="27" t="s">
        <v>2575</v>
      </c>
      <c r="Q369" s="54"/>
    </row>
    <row r="370" spans="2:17" ht="21.75" customHeight="1" x14ac:dyDescent="0.15">
      <c r="B370" s="25">
        <v>2021</v>
      </c>
      <c r="C370" s="27">
        <v>1</v>
      </c>
      <c r="D370" s="62" t="s">
        <v>14</v>
      </c>
      <c r="E370" s="15" t="s">
        <v>1131</v>
      </c>
      <c r="F370" s="62" t="s">
        <v>16</v>
      </c>
      <c r="G370" s="34">
        <v>448404000</v>
      </c>
      <c r="H370" s="34">
        <v>0</v>
      </c>
      <c r="I370" s="34">
        <v>1761477000</v>
      </c>
      <c r="J370" s="34">
        <v>2209881000</v>
      </c>
      <c r="K370" s="34">
        <v>2209881000</v>
      </c>
      <c r="L370" s="89"/>
      <c r="M370" s="52"/>
      <c r="N370" s="50" t="s">
        <v>6049</v>
      </c>
      <c r="O370" s="27" t="s">
        <v>886</v>
      </c>
      <c r="P370" s="27" t="s">
        <v>887</v>
      </c>
      <c r="Q370" s="54"/>
    </row>
    <row r="371" spans="2:17" ht="21.75" customHeight="1" x14ac:dyDescent="0.15">
      <c r="B371" s="25">
        <v>2021</v>
      </c>
      <c r="C371" s="27">
        <v>1</v>
      </c>
      <c r="D371" s="62" t="s">
        <v>14</v>
      </c>
      <c r="E371" s="15" t="s">
        <v>1750</v>
      </c>
      <c r="F371" s="62" t="s">
        <v>112</v>
      </c>
      <c r="G371" s="34">
        <v>439545000</v>
      </c>
      <c r="H371" s="34"/>
      <c r="I371" s="34">
        <v>1488223000</v>
      </c>
      <c r="J371" s="34">
        <v>1927768000</v>
      </c>
      <c r="K371" s="34">
        <v>1927768000</v>
      </c>
      <c r="L371" s="89" t="s">
        <v>140</v>
      </c>
      <c r="M371" s="52"/>
      <c r="N371" s="50" t="s">
        <v>6046</v>
      </c>
      <c r="O371" s="27" t="s">
        <v>1491</v>
      </c>
      <c r="P371" s="27" t="s">
        <v>1492</v>
      </c>
      <c r="Q371" s="54"/>
    </row>
    <row r="372" spans="2:17" ht="21.75" customHeight="1" x14ac:dyDescent="0.15">
      <c r="B372" s="25">
        <v>2021</v>
      </c>
      <c r="C372" s="27">
        <v>1</v>
      </c>
      <c r="D372" s="62" t="s">
        <v>14</v>
      </c>
      <c r="E372" s="15" t="s">
        <v>964</v>
      </c>
      <c r="F372" s="62" t="s">
        <v>16</v>
      </c>
      <c r="G372" s="34">
        <v>438920000</v>
      </c>
      <c r="H372" s="34"/>
      <c r="I372" s="34">
        <v>2141933000</v>
      </c>
      <c r="J372" s="34">
        <v>2580853000</v>
      </c>
      <c r="K372" s="34">
        <v>2580853000</v>
      </c>
      <c r="L372" s="89"/>
      <c r="M372" s="52"/>
      <c r="N372" s="50" t="s">
        <v>6009</v>
      </c>
      <c r="O372" s="27" t="s">
        <v>962</v>
      </c>
      <c r="P372" s="27" t="s">
        <v>963</v>
      </c>
      <c r="Q372" s="54"/>
    </row>
    <row r="373" spans="2:17" ht="21.75" customHeight="1" x14ac:dyDescent="0.15">
      <c r="B373" s="25">
        <v>2021</v>
      </c>
      <c r="C373" s="27">
        <v>1</v>
      </c>
      <c r="D373" s="62" t="s">
        <v>14</v>
      </c>
      <c r="E373" s="15" t="s">
        <v>3691</v>
      </c>
      <c r="F373" s="62" t="s">
        <v>17</v>
      </c>
      <c r="G373" s="34">
        <v>438441000</v>
      </c>
      <c r="H373" s="34">
        <v>0</v>
      </c>
      <c r="I373" s="34">
        <v>510000000</v>
      </c>
      <c r="J373" s="34">
        <v>948441000</v>
      </c>
      <c r="K373" s="34">
        <v>0</v>
      </c>
      <c r="L373" s="89" t="s">
        <v>140</v>
      </c>
      <c r="M373" s="52"/>
      <c r="N373" s="50" t="s">
        <v>6061</v>
      </c>
      <c r="O373" s="27" t="s">
        <v>3666</v>
      </c>
      <c r="P373" s="27" t="s">
        <v>3623</v>
      </c>
      <c r="Q373" s="54"/>
    </row>
    <row r="374" spans="2:17" ht="21.75" customHeight="1" x14ac:dyDescent="0.15">
      <c r="B374" s="25">
        <v>2021</v>
      </c>
      <c r="C374" s="27">
        <v>1</v>
      </c>
      <c r="D374" s="62" t="s">
        <v>14</v>
      </c>
      <c r="E374" s="15" t="s">
        <v>2717</v>
      </c>
      <c r="F374" s="62" t="s">
        <v>37</v>
      </c>
      <c r="G374" s="34">
        <v>438432420</v>
      </c>
      <c r="H374" s="34">
        <v>0</v>
      </c>
      <c r="I374" s="34">
        <v>43505000</v>
      </c>
      <c r="J374" s="34">
        <v>481937420</v>
      </c>
      <c r="K374" s="34">
        <v>337356194</v>
      </c>
      <c r="L374" s="89" t="s">
        <v>140</v>
      </c>
      <c r="M374" s="52"/>
      <c r="N374" s="50" t="s">
        <v>6062</v>
      </c>
      <c r="O374" s="27" t="s">
        <v>2393</v>
      </c>
      <c r="P374" s="27" t="s">
        <v>2394</v>
      </c>
      <c r="Q374" s="54"/>
    </row>
    <row r="375" spans="2:17" ht="21.75" customHeight="1" x14ac:dyDescent="0.15">
      <c r="B375" s="25">
        <v>2021</v>
      </c>
      <c r="C375" s="27">
        <v>1</v>
      </c>
      <c r="D375" s="62" t="s">
        <v>14</v>
      </c>
      <c r="E375" s="15" t="s">
        <v>4964</v>
      </c>
      <c r="F375" s="62" t="s">
        <v>112</v>
      </c>
      <c r="G375" s="34">
        <v>430000000</v>
      </c>
      <c r="H375" s="34">
        <v>0</v>
      </c>
      <c r="I375" s="34">
        <v>877723000</v>
      </c>
      <c r="J375" s="34">
        <v>1307723000</v>
      </c>
      <c r="K375" s="34">
        <v>1046178400</v>
      </c>
      <c r="L375" s="89" t="s">
        <v>140</v>
      </c>
      <c r="M375" s="52"/>
      <c r="N375" s="50" t="s">
        <v>6011</v>
      </c>
      <c r="O375" s="27" t="s">
        <v>4931</v>
      </c>
      <c r="P375" s="27" t="s">
        <v>4932</v>
      </c>
      <c r="Q375" s="54"/>
    </row>
    <row r="376" spans="2:17" ht="21.75" customHeight="1" x14ac:dyDescent="0.15">
      <c r="B376" s="25">
        <v>2021</v>
      </c>
      <c r="C376" s="27">
        <v>1</v>
      </c>
      <c r="D376" s="62" t="s">
        <v>14</v>
      </c>
      <c r="E376" s="15" t="s">
        <v>474</v>
      </c>
      <c r="F376" s="62" t="s">
        <v>16</v>
      </c>
      <c r="G376" s="34">
        <v>428208000</v>
      </c>
      <c r="H376" s="34">
        <v>0</v>
      </c>
      <c r="I376" s="34">
        <v>1581360000</v>
      </c>
      <c r="J376" s="34">
        <v>2009568000</v>
      </c>
      <c r="K376" s="34">
        <v>286400</v>
      </c>
      <c r="L376" s="89"/>
      <c r="M376" s="52"/>
      <c r="N376" s="50" t="s">
        <v>6063</v>
      </c>
      <c r="O376" s="27" t="s">
        <v>454</v>
      </c>
      <c r="P376" s="27" t="s">
        <v>455</v>
      </c>
      <c r="Q376" s="54"/>
    </row>
    <row r="377" spans="2:17" ht="21.75" customHeight="1" x14ac:dyDescent="0.15">
      <c r="B377" s="25">
        <v>2021</v>
      </c>
      <c r="C377" s="27">
        <v>1</v>
      </c>
      <c r="D377" s="62" t="s">
        <v>14</v>
      </c>
      <c r="E377" s="15" t="s">
        <v>139</v>
      </c>
      <c r="F377" s="62" t="s">
        <v>17</v>
      </c>
      <c r="G377" s="34">
        <v>428158779</v>
      </c>
      <c r="H377" s="34">
        <v>0</v>
      </c>
      <c r="I377" s="34">
        <v>0</v>
      </c>
      <c r="J377" s="34">
        <v>428158779</v>
      </c>
      <c r="K377" s="34">
        <v>299711145.29999995</v>
      </c>
      <c r="L377" s="89" t="s">
        <v>140</v>
      </c>
      <c r="M377" s="52"/>
      <c r="N377" s="50" t="s">
        <v>6064</v>
      </c>
      <c r="O377" s="27" t="s">
        <v>141</v>
      </c>
      <c r="P377" s="27" t="s">
        <v>142</v>
      </c>
      <c r="Q377" s="54"/>
    </row>
    <row r="378" spans="2:17" ht="21.75" customHeight="1" x14ac:dyDescent="0.15">
      <c r="B378" s="25">
        <v>2021</v>
      </c>
      <c r="C378" s="27">
        <v>1</v>
      </c>
      <c r="D378" s="62" t="s">
        <v>14</v>
      </c>
      <c r="E378" s="15" t="s">
        <v>488</v>
      </c>
      <c r="F378" s="62" t="s">
        <v>16</v>
      </c>
      <c r="G378" s="34">
        <v>427688000</v>
      </c>
      <c r="H378" s="34"/>
      <c r="I378" s="34"/>
      <c r="J378" s="34">
        <v>427688000</v>
      </c>
      <c r="K378" s="34">
        <v>427688000</v>
      </c>
      <c r="L378" s="89" t="s">
        <v>140</v>
      </c>
      <c r="M378" s="52"/>
      <c r="N378" s="50" t="s">
        <v>6039</v>
      </c>
      <c r="O378" s="27" t="s">
        <v>332</v>
      </c>
      <c r="P378" s="27" t="s">
        <v>333</v>
      </c>
      <c r="Q378" s="54"/>
    </row>
    <row r="379" spans="2:17" ht="21.75" customHeight="1" x14ac:dyDescent="0.15">
      <c r="B379" s="25">
        <v>2021</v>
      </c>
      <c r="C379" s="27">
        <v>1</v>
      </c>
      <c r="D379" s="62" t="s">
        <v>14</v>
      </c>
      <c r="E379" s="15" t="s">
        <v>2722</v>
      </c>
      <c r="F379" s="62" t="s">
        <v>16</v>
      </c>
      <c r="G379" s="34">
        <v>426250000</v>
      </c>
      <c r="H379" s="34">
        <v>0</v>
      </c>
      <c r="I379" s="34">
        <v>3909834000</v>
      </c>
      <c r="J379" s="34">
        <v>4336084000</v>
      </c>
      <c r="K379" s="34">
        <v>4336084000</v>
      </c>
      <c r="L379" s="89"/>
      <c r="M379" s="52"/>
      <c r="N379" s="50" t="s">
        <v>6062</v>
      </c>
      <c r="O379" s="27" t="s">
        <v>2404</v>
      </c>
      <c r="P379" s="27" t="s">
        <v>2405</v>
      </c>
      <c r="Q379" s="54"/>
    </row>
    <row r="380" spans="2:17" ht="21.75" customHeight="1" x14ac:dyDescent="0.15">
      <c r="B380" s="25">
        <v>2021</v>
      </c>
      <c r="C380" s="27">
        <v>1</v>
      </c>
      <c r="D380" s="62" t="s">
        <v>14</v>
      </c>
      <c r="E380" s="15" t="s">
        <v>2451</v>
      </c>
      <c r="F380" s="62" t="s">
        <v>84</v>
      </c>
      <c r="G380" s="34">
        <v>422554000</v>
      </c>
      <c r="H380" s="34">
        <v>0</v>
      </c>
      <c r="I380" s="34">
        <v>1238622000</v>
      </c>
      <c r="J380" s="34">
        <f>SUM(G380:I380)</f>
        <v>1661176000</v>
      </c>
      <c r="K380" s="34">
        <v>1661175000</v>
      </c>
      <c r="L380" s="89"/>
      <c r="M380" s="52"/>
      <c r="N380" s="50" t="s">
        <v>6022</v>
      </c>
      <c r="O380" s="27" t="s">
        <v>2452</v>
      </c>
      <c r="P380" s="27" t="s">
        <v>2453</v>
      </c>
      <c r="Q380" s="54"/>
    </row>
    <row r="381" spans="2:17" ht="21.75" customHeight="1" x14ac:dyDescent="0.15">
      <c r="B381" s="25">
        <v>2021</v>
      </c>
      <c r="C381" s="27">
        <v>1</v>
      </c>
      <c r="D381" s="62" t="s">
        <v>14</v>
      </c>
      <c r="E381" s="15" t="s">
        <v>1681</v>
      </c>
      <c r="F381" s="62" t="s">
        <v>16</v>
      </c>
      <c r="G381" s="34">
        <v>422487000</v>
      </c>
      <c r="H381" s="34"/>
      <c r="I381" s="34">
        <v>1576750000</v>
      </c>
      <c r="J381" s="34">
        <v>1999237000</v>
      </c>
      <c r="K381" s="34">
        <v>1999237000</v>
      </c>
      <c r="L381" s="89"/>
      <c r="M381" s="52"/>
      <c r="N381" s="50" t="s">
        <v>6065</v>
      </c>
      <c r="O381" s="27" t="s">
        <v>1669</v>
      </c>
      <c r="P381" s="27" t="s">
        <v>1670</v>
      </c>
      <c r="Q381" s="54"/>
    </row>
    <row r="382" spans="2:17" ht="21.75" customHeight="1" x14ac:dyDescent="0.15">
      <c r="B382" s="25">
        <v>2021</v>
      </c>
      <c r="C382" s="27">
        <v>1</v>
      </c>
      <c r="D382" s="62" t="s">
        <v>14</v>
      </c>
      <c r="E382" s="15" t="s">
        <v>3279</v>
      </c>
      <c r="F382" s="62" t="s">
        <v>16</v>
      </c>
      <c r="G382" s="34">
        <v>418353000</v>
      </c>
      <c r="H382" s="34"/>
      <c r="I382" s="34">
        <v>4788190000</v>
      </c>
      <c r="J382" s="34">
        <v>5206543000</v>
      </c>
      <c r="K382" s="34">
        <v>5206543000</v>
      </c>
      <c r="L382" s="89"/>
      <c r="M382" s="52"/>
      <c r="N382" s="50" t="s">
        <v>6029</v>
      </c>
      <c r="O382" s="27" t="s">
        <v>3280</v>
      </c>
      <c r="P382" s="27" t="s">
        <v>3281</v>
      </c>
      <c r="Q382" s="54"/>
    </row>
    <row r="383" spans="2:17" ht="21.75" customHeight="1" x14ac:dyDescent="0.15">
      <c r="B383" s="25">
        <v>2021</v>
      </c>
      <c r="C383" s="27">
        <v>1</v>
      </c>
      <c r="D383" s="62" t="s">
        <v>14</v>
      </c>
      <c r="E383" s="15" t="s">
        <v>1077</v>
      </c>
      <c r="F383" s="62" t="s">
        <v>16</v>
      </c>
      <c r="G383" s="34">
        <v>414796000</v>
      </c>
      <c r="H383" s="34">
        <v>0</v>
      </c>
      <c r="I383" s="34">
        <v>1470374000</v>
      </c>
      <c r="J383" s="34">
        <v>1885170000</v>
      </c>
      <c r="K383" s="34">
        <v>0</v>
      </c>
      <c r="L383" s="89"/>
      <c r="M383" s="52"/>
      <c r="N383" s="50" t="s">
        <v>6053</v>
      </c>
      <c r="O383" s="27" t="s">
        <v>842</v>
      </c>
      <c r="P383" s="27" t="s">
        <v>843</v>
      </c>
      <c r="Q383" s="54"/>
    </row>
    <row r="384" spans="2:17" ht="21.75" customHeight="1" x14ac:dyDescent="0.15">
      <c r="B384" s="25">
        <v>2021</v>
      </c>
      <c r="C384" s="27">
        <v>1</v>
      </c>
      <c r="D384" s="62" t="s">
        <v>14</v>
      </c>
      <c r="E384" s="15" t="s">
        <v>384</v>
      </c>
      <c r="F384" s="62" t="s">
        <v>16</v>
      </c>
      <c r="G384" s="34">
        <v>400000000</v>
      </c>
      <c r="H384" s="34"/>
      <c r="I384" s="34">
        <v>32356000</v>
      </c>
      <c r="J384" s="34">
        <v>432356000</v>
      </c>
      <c r="K384" s="34"/>
      <c r="L384" s="89" t="s">
        <v>140</v>
      </c>
      <c r="M384" s="52"/>
      <c r="N384" s="50" t="s">
        <v>6034</v>
      </c>
      <c r="O384" s="27" t="s">
        <v>376</v>
      </c>
      <c r="P384" s="27" t="s">
        <v>377</v>
      </c>
      <c r="Q384" s="54"/>
    </row>
    <row r="385" spans="2:17" ht="21.75" customHeight="1" x14ac:dyDescent="0.15">
      <c r="B385" s="25">
        <v>2021</v>
      </c>
      <c r="C385" s="27">
        <v>1</v>
      </c>
      <c r="D385" s="62" t="s">
        <v>14</v>
      </c>
      <c r="E385" s="15" t="s">
        <v>1763</v>
      </c>
      <c r="F385" s="62" t="s">
        <v>16</v>
      </c>
      <c r="G385" s="34">
        <v>400000000</v>
      </c>
      <c r="H385" s="34">
        <v>2239535100</v>
      </c>
      <c r="I385" s="34"/>
      <c r="J385" s="34">
        <v>2639535100</v>
      </c>
      <c r="K385" s="34">
        <v>2639535100</v>
      </c>
      <c r="L385" s="89" t="s">
        <v>140</v>
      </c>
      <c r="M385" s="52"/>
      <c r="N385" s="50" t="s">
        <v>6046</v>
      </c>
      <c r="O385" s="27" t="s">
        <v>1764</v>
      </c>
      <c r="P385" s="27" t="s">
        <v>1765</v>
      </c>
      <c r="Q385" s="54"/>
    </row>
    <row r="386" spans="2:17" ht="21.75" customHeight="1" x14ac:dyDescent="0.15">
      <c r="B386" s="25">
        <v>2021</v>
      </c>
      <c r="C386" s="27">
        <v>1</v>
      </c>
      <c r="D386" s="62" t="s">
        <v>14</v>
      </c>
      <c r="E386" s="15" t="s">
        <v>3674</v>
      </c>
      <c r="F386" s="62" t="s">
        <v>17</v>
      </c>
      <c r="G386" s="34">
        <v>390239640</v>
      </c>
      <c r="H386" s="34">
        <v>0</v>
      </c>
      <c r="I386" s="34">
        <v>66582000</v>
      </c>
      <c r="J386" s="34">
        <v>456821640</v>
      </c>
      <c r="K386" s="34">
        <v>0</v>
      </c>
      <c r="L386" s="89" t="s">
        <v>140</v>
      </c>
      <c r="M386" s="52"/>
      <c r="N386" s="50" t="s">
        <v>6066</v>
      </c>
      <c r="O386" s="27" t="s">
        <v>3633</v>
      </c>
      <c r="P386" s="27" t="s">
        <v>3634</v>
      </c>
      <c r="Q386" s="54"/>
    </row>
    <row r="387" spans="2:17" ht="21.75" customHeight="1" x14ac:dyDescent="0.15">
      <c r="B387" s="25">
        <v>2021</v>
      </c>
      <c r="C387" s="27">
        <v>1</v>
      </c>
      <c r="D387" s="62" t="s">
        <v>14</v>
      </c>
      <c r="E387" s="15" t="s">
        <v>4101</v>
      </c>
      <c r="F387" s="62" t="s">
        <v>16</v>
      </c>
      <c r="G387" s="34">
        <v>390000000</v>
      </c>
      <c r="H387" s="34">
        <v>412462450</v>
      </c>
      <c r="I387" s="34">
        <v>343783000</v>
      </c>
      <c r="J387" s="34">
        <v>1146245450</v>
      </c>
      <c r="K387" s="34">
        <v>1146245450</v>
      </c>
      <c r="L387" s="89" t="s">
        <v>140</v>
      </c>
      <c r="M387" s="52"/>
      <c r="N387" s="50" t="s">
        <v>6010</v>
      </c>
      <c r="O387" s="27" t="s">
        <v>3920</v>
      </c>
      <c r="P387" s="27" t="s">
        <v>3921</v>
      </c>
      <c r="Q387" s="54"/>
    </row>
    <row r="388" spans="2:17" ht="21.75" customHeight="1" x14ac:dyDescent="0.15">
      <c r="B388" s="25">
        <v>2021</v>
      </c>
      <c r="C388" s="27">
        <v>1</v>
      </c>
      <c r="D388" s="62" t="s">
        <v>14</v>
      </c>
      <c r="E388" s="15" t="s">
        <v>1073</v>
      </c>
      <c r="F388" s="62" t="s">
        <v>112</v>
      </c>
      <c r="G388" s="34">
        <v>386828000</v>
      </c>
      <c r="H388" s="34">
        <v>0</v>
      </c>
      <c r="I388" s="34">
        <v>565292000</v>
      </c>
      <c r="J388" s="34">
        <v>952120000</v>
      </c>
      <c r="K388" s="34">
        <v>0</v>
      </c>
      <c r="L388" s="89"/>
      <c r="M388" s="52"/>
      <c r="N388" s="50" t="s">
        <v>6053</v>
      </c>
      <c r="O388" s="27" t="s">
        <v>1070</v>
      </c>
      <c r="P388" s="27" t="s">
        <v>1071</v>
      </c>
      <c r="Q388" s="54"/>
    </row>
    <row r="389" spans="2:17" ht="21.75" customHeight="1" x14ac:dyDescent="0.15">
      <c r="B389" s="25">
        <v>2021</v>
      </c>
      <c r="C389" s="27">
        <v>1</v>
      </c>
      <c r="D389" s="62" t="s">
        <v>15</v>
      </c>
      <c r="E389" s="15" t="s">
        <v>3232</v>
      </c>
      <c r="F389" s="62" t="s">
        <v>16</v>
      </c>
      <c r="G389" s="34">
        <v>385700000</v>
      </c>
      <c r="H389" s="34">
        <v>1425620000</v>
      </c>
      <c r="I389" s="34">
        <v>0</v>
      </c>
      <c r="J389" s="34">
        <v>1811320000</v>
      </c>
      <c r="K389" s="34">
        <v>1811320000</v>
      </c>
      <c r="L389" s="89"/>
      <c r="M389" s="52"/>
      <c r="N389" s="50" t="s">
        <v>6050</v>
      </c>
      <c r="O389" s="27" t="s">
        <v>3233</v>
      </c>
      <c r="P389" s="27" t="s">
        <v>3234</v>
      </c>
      <c r="Q389" s="54"/>
    </row>
    <row r="390" spans="2:17" ht="21.75" customHeight="1" x14ac:dyDescent="0.15">
      <c r="B390" s="25">
        <v>2021</v>
      </c>
      <c r="C390" s="27">
        <v>1</v>
      </c>
      <c r="D390" s="62" t="s">
        <v>2543</v>
      </c>
      <c r="E390" s="15" t="s">
        <v>2600</v>
      </c>
      <c r="F390" s="62" t="s">
        <v>2501</v>
      </c>
      <c r="G390" s="34">
        <v>383404000</v>
      </c>
      <c r="H390" s="34"/>
      <c r="I390" s="34">
        <v>1887548000</v>
      </c>
      <c r="J390" s="34">
        <f>G390+I390</f>
        <v>2270952000</v>
      </c>
      <c r="K390" s="34">
        <f>J390</f>
        <v>2270952000</v>
      </c>
      <c r="L390" s="89"/>
      <c r="M390" s="52"/>
      <c r="N390" s="50" t="s">
        <v>6067</v>
      </c>
      <c r="O390" s="27" t="s">
        <v>2601</v>
      </c>
      <c r="P390" s="27" t="s">
        <v>2602</v>
      </c>
      <c r="Q390" s="54"/>
    </row>
    <row r="391" spans="2:17" ht="21.75" customHeight="1" x14ac:dyDescent="0.15">
      <c r="B391" s="25">
        <v>2021</v>
      </c>
      <c r="C391" s="27">
        <v>1</v>
      </c>
      <c r="D391" s="62" t="s">
        <v>14</v>
      </c>
      <c r="E391" s="15" t="s">
        <v>1871</v>
      </c>
      <c r="F391" s="62" t="s">
        <v>16</v>
      </c>
      <c r="G391" s="34">
        <v>383278243</v>
      </c>
      <c r="H391" s="34"/>
      <c r="I391" s="34">
        <v>1002074000</v>
      </c>
      <c r="J391" s="34">
        <v>1385352243</v>
      </c>
      <c r="K391" s="34">
        <v>1385352243</v>
      </c>
      <c r="L391" s="89"/>
      <c r="M391" s="52"/>
      <c r="N391" s="50" t="s">
        <v>5999</v>
      </c>
      <c r="O391" s="27" t="s">
        <v>1586</v>
      </c>
      <c r="P391" s="27" t="s">
        <v>1587</v>
      </c>
      <c r="Q391" s="54"/>
    </row>
    <row r="392" spans="2:17" ht="21.75" customHeight="1" x14ac:dyDescent="0.15">
      <c r="B392" s="25">
        <v>2021</v>
      </c>
      <c r="C392" s="27">
        <v>1</v>
      </c>
      <c r="D392" s="62" t="s">
        <v>14</v>
      </c>
      <c r="E392" s="15" t="s">
        <v>4113</v>
      </c>
      <c r="F392" s="62" t="s">
        <v>16</v>
      </c>
      <c r="G392" s="34">
        <v>380667000</v>
      </c>
      <c r="H392" s="34"/>
      <c r="I392" s="34">
        <v>249249000</v>
      </c>
      <c r="J392" s="34">
        <v>629916000</v>
      </c>
      <c r="K392" s="34">
        <v>380667000</v>
      </c>
      <c r="L392" s="89" t="s">
        <v>140</v>
      </c>
      <c r="M392" s="52"/>
      <c r="N392" s="50" t="s">
        <v>6042</v>
      </c>
      <c r="O392" s="27" t="s">
        <v>3957</v>
      </c>
      <c r="P392" s="27" t="s">
        <v>3958</v>
      </c>
      <c r="Q392" s="54"/>
    </row>
    <row r="393" spans="2:17" ht="21.75" customHeight="1" x14ac:dyDescent="0.15">
      <c r="B393" s="25">
        <v>2021</v>
      </c>
      <c r="C393" s="27">
        <v>1</v>
      </c>
      <c r="D393" s="62" t="s">
        <v>14</v>
      </c>
      <c r="E393" s="15" t="s">
        <v>2639</v>
      </c>
      <c r="F393" s="62" t="s">
        <v>38</v>
      </c>
      <c r="G393" s="34">
        <v>377412200</v>
      </c>
      <c r="H393" s="34">
        <v>0</v>
      </c>
      <c r="I393" s="34">
        <v>0</v>
      </c>
      <c r="J393" s="34">
        <v>377412200</v>
      </c>
      <c r="K393" s="34">
        <v>188706100</v>
      </c>
      <c r="L393" s="89"/>
      <c r="M393" s="52"/>
      <c r="N393" s="50" t="s">
        <v>6035</v>
      </c>
      <c r="O393" s="27" t="s">
        <v>2624</v>
      </c>
      <c r="P393" s="27" t="s">
        <v>2625</v>
      </c>
      <c r="Q393" s="54"/>
    </row>
    <row r="394" spans="2:17" ht="21.75" customHeight="1" x14ac:dyDescent="0.15">
      <c r="B394" s="25">
        <v>2021</v>
      </c>
      <c r="C394" s="27">
        <v>1</v>
      </c>
      <c r="D394" s="62" t="s">
        <v>14</v>
      </c>
      <c r="E394" s="15" t="s">
        <v>3240</v>
      </c>
      <c r="F394" s="62" t="s">
        <v>16</v>
      </c>
      <c r="G394" s="34">
        <v>376744000</v>
      </c>
      <c r="H394" s="34">
        <v>0</v>
      </c>
      <c r="I394" s="34">
        <v>518869000</v>
      </c>
      <c r="J394" s="34">
        <v>895613000</v>
      </c>
      <c r="K394" s="34">
        <v>895613</v>
      </c>
      <c r="L394" s="89" t="s">
        <v>140</v>
      </c>
      <c r="M394" s="52">
        <v>0</v>
      </c>
      <c r="N394" s="50" t="s">
        <v>6006</v>
      </c>
      <c r="O394" s="27" t="s">
        <v>2983</v>
      </c>
      <c r="P394" s="27" t="s">
        <v>3236</v>
      </c>
      <c r="Q394" s="54"/>
    </row>
    <row r="395" spans="2:17" ht="21.75" customHeight="1" x14ac:dyDescent="0.15">
      <c r="B395" s="25">
        <v>2021</v>
      </c>
      <c r="C395" s="27">
        <v>1</v>
      </c>
      <c r="D395" s="62" t="s">
        <v>14</v>
      </c>
      <c r="E395" s="15" t="s">
        <v>482</v>
      </c>
      <c r="F395" s="62" t="s">
        <v>16</v>
      </c>
      <c r="G395" s="34">
        <v>355035000</v>
      </c>
      <c r="H395" s="34"/>
      <c r="I395" s="34"/>
      <c r="J395" s="34">
        <v>355035000</v>
      </c>
      <c r="K395" s="34">
        <v>355035000</v>
      </c>
      <c r="L395" s="89" t="s">
        <v>140</v>
      </c>
      <c r="M395" s="52"/>
      <c r="N395" s="50" t="s">
        <v>6039</v>
      </c>
      <c r="O395" s="27" t="s">
        <v>483</v>
      </c>
      <c r="P395" s="27" t="s">
        <v>484</v>
      </c>
      <c r="Q395" s="54"/>
    </row>
    <row r="396" spans="2:17" ht="21.75" customHeight="1" x14ac:dyDescent="0.15">
      <c r="B396" s="25">
        <v>2021</v>
      </c>
      <c r="C396" s="27">
        <v>1</v>
      </c>
      <c r="D396" s="62" t="s">
        <v>14</v>
      </c>
      <c r="E396" s="15" t="s">
        <v>4033</v>
      </c>
      <c r="F396" s="62" t="s">
        <v>37</v>
      </c>
      <c r="G396" s="34">
        <v>353602900</v>
      </c>
      <c r="H396" s="34"/>
      <c r="I396" s="34">
        <v>136257000</v>
      </c>
      <c r="J396" s="34">
        <v>489859900</v>
      </c>
      <c r="K396" s="34">
        <v>489859900</v>
      </c>
      <c r="L396" s="89" t="s">
        <v>140</v>
      </c>
      <c r="M396" s="52"/>
      <c r="N396" s="50" t="s">
        <v>6068</v>
      </c>
      <c r="O396" s="27" t="s">
        <v>3837</v>
      </c>
      <c r="P396" s="27" t="s">
        <v>3838</v>
      </c>
      <c r="Q396" s="54"/>
    </row>
    <row r="397" spans="2:17" ht="21.75" customHeight="1" x14ac:dyDescent="0.15">
      <c r="B397" s="25">
        <v>2021</v>
      </c>
      <c r="C397" s="27">
        <v>1</v>
      </c>
      <c r="D397" s="62" t="s">
        <v>14</v>
      </c>
      <c r="E397" s="15" t="s">
        <v>509</v>
      </c>
      <c r="F397" s="62" t="s">
        <v>16</v>
      </c>
      <c r="G397" s="34">
        <v>351024000</v>
      </c>
      <c r="H397" s="34">
        <v>228254500</v>
      </c>
      <c r="I397" s="34">
        <v>294604000</v>
      </c>
      <c r="J397" s="34">
        <v>873882500</v>
      </c>
      <c r="K397" s="34">
        <v>873882500</v>
      </c>
      <c r="L397" s="89" t="s">
        <v>140</v>
      </c>
      <c r="M397" s="52"/>
      <c r="N397" s="50" t="s">
        <v>6069</v>
      </c>
      <c r="O397" s="27" t="s">
        <v>366</v>
      </c>
      <c r="P397" s="27" t="s">
        <v>367</v>
      </c>
      <c r="Q397" s="54"/>
    </row>
    <row r="398" spans="2:17" ht="21.75" customHeight="1" x14ac:dyDescent="0.15">
      <c r="B398" s="25">
        <v>2021</v>
      </c>
      <c r="C398" s="27">
        <v>1</v>
      </c>
      <c r="D398" s="62" t="s">
        <v>14</v>
      </c>
      <c r="E398" s="15" t="s">
        <v>3130</v>
      </c>
      <c r="F398" s="62" t="s">
        <v>37</v>
      </c>
      <c r="G398" s="34">
        <v>347535670</v>
      </c>
      <c r="H398" s="34">
        <v>0</v>
      </c>
      <c r="I398" s="34">
        <v>1000000</v>
      </c>
      <c r="J398" s="34">
        <v>348535670</v>
      </c>
      <c r="K398" s="34">
        <v>243974968.99999997</v>
      </c>
      <c r="L398" s="89" t="s">
        <v>140</v>
      </c>
      <c r="M398" s="52"/>
      <c r="N398" s="50" t="s">
        <v>6051</v>
      </c>
      <c r="O398" s="27" t="s">
        <v>2937</v>
      </c>
      <c r="P398" s="27" t="s">
        <v>2938</v>
      </c>
      <c r="Q398" s="54"/>
    </row>
    <row r="399" spans="2:17" ht="21.75" customHeight="1" x14ac:dyDescent="0.15">
      <c r="B399" s="25">
        <v>2021</v>
      </c>
      <c r="C399" s="27">
        <v>1</v>
      </c>
      <c r="D399" s="62" t="s">
        <v>14</v>
      </c>
      <c r="E399" s="15" t="s">
        <v>5041</v>
      </c>
      <c r="F399" s="62" t="s">
        <v>16</v>
      </c>
      <c r="G399" s="34">
        <v>347062000</v>
      </c>
      <c r="H399" s="34">
        <v>0</v>
      </c>
      <c r="I399" s="34">
        <v>1424954000</v>
      </c>
      <c r="J399" s="34">
        <v>1772016000</v>
      </c>
      <c r="K399" s="34"/>
      <c r="L399" s="89"/>
      <c r="M399" s="52"/>
      <c r="N399" s="50" t="s">
        <v>6044</v>
      </c>
      <c r="O399" s="27" t="s">
        <v>5039</v>
      </c>
      <c r="P399" s="27" t="s">
        <v>5040</v>
      </c>
      <c r="Q399" s="54"/>
    </row>
    <row r="400" spans="2:17" ht="21.75" customHeight="1" x14ac:dyDescent="0.15">
      <c r="B400" s="25">
        <v>2021</v>
      </c>
      <c r="C400" s="27">
        <v>1</v>
      </c>
      <c r="D400" s="62" t="s">
        <v>14</v>
      </c>
      <c r="E400" s="15" t="s">
        <v>2708</v>
      </c>
      <c r="F400" s="62" t="s">
        <v>37</v>
      </c>
      <c r="G400" s="34">
        <v>344314210</v>
      </c>
      <c r="H400" s="34">
        <v>0</v>
      </c>
      <c r="I400" s="34">
        <v>0</v>
      </c>
      <c r="J400" s="34">
        <v>344314210</v>
      </c>
      <c r="K400" s="34">
        <v>241019946.99999997</v>
      </c>
      <c r="L400" s="89" t="s">
        <v>140</v>
      </c>
      <c r="M400" s="52"/>
      <c r="N400" s="50" t="s">
        <v>6062</v>
      </c>
      <c r="O400" s="27" t="s">
        <v>2706</v>
      </c>
      <c r="P400" s="27" t="s">
        <v>2707</v>
      </c>
      <c r="Q400" s="54"/>
    </row>
    <row r="401" spans="2:17" ht="21.75" customHeight="1" x14ac:dyDescent="0.15">
      <c r="B401" s="25">
        <v>2021</v>
      </c>
      <c r="C401" s="27">
        <v>1</v>
      </c>
      <c r="D401" s="62" t="s">
        <v>14</v>
      </c>
      <c r="E401" s="15" t="s">
        <v>1147</v>
      </c>
      <c r="F401" s="62" t="s">
        <v>16</v>
      </c>
      <c r="G401" s="34">
        <v>341005000</v>
      </c>
      <c r="H401" s="34">
        <v>0</v>
      </c>
      <c r="I401" s="34">
        <v>268353000</v>
      </c>
      <c r="J401" s="34">
        <v>609358000</v>
      </c>
      <c r="K401" s="34">
        <v>609358000</v>
      </c>
      <c r="L401" s="89"/>
      <c r="M401" s="52"/>
      <c r="N401" s="50" t="s">
        <v>6054</v>
      </c>
      <c r="O401" s="27" t="s">
        <v>914</v>
      </c>
      <c r="P401" s="27" t="s">
        <v>915</v>
      </c>
      <c r="Q401" s="54"/>
    </row>
    <row r="402" spans="2:17" ht="21.75" customHeight="1" x14ac:dyDescent="0.15">
      <c r="B402" s="25">
        <v>2021</v>
      </c>
      <c r="C402" s="27">
        <v>1</v>
      </c>
      <c r="D402" s="62" t="s">
        <v>14</v>
      </c>
      <c r="E402" s="15" t="s">
        <v>3124</v>
      </c>
      <c r="F402" s="62" t="s">
        <v>37</v>
      </c>
      <c r="G402" s="34">
        <v>337963000</v>
      </c>
      <c r="H402" s="34">
        <v>0</v>
      </c>
      <c r="I402" s="34">
        <v>150000000</v>
      </c>
      <c r="J402" s="34">
        <v>487963000</v>
      </c>
      <c r="K402" s="34">
        <v>243981500</v>
      </c>
      <c r="L402" s="89"/>
      <c r="M402" s="52"/>
      <c r="N402" s="50" t="s">
        <v>6051</v>
      </c>
      <c r="O402" s="27" t="s">
        <v>2937</v>
      </c>
      <c r="P402" s="27" t="s">
        <v>2938</v>
      </c>
      <c r="Q402" s="54"/>
    </row>
    <row r="403" spans="2:17" ht="21.75" customHeight="1" x14ac:dyDescent="0.15">
      <c r="B403" s="25">
        <v>2021</v>
      </c>
      <c r="C403" s="27">
        <v>1</v>
      </c>
      <c r="D403" s="62" t="s">
        <v>14</v>
      </c>
      <c r="E403" s="15" t="s">
        <v>3129</v>
      </c>
      <c r="F403" s="62" t="s">
        <v>37</v>
      </c>
      <c r="G403" s="34">
        <v>336236800</v>
      </c>
      <c r="H403" s="34">
        <v>0</v>
      </c>
      <c r="I403" s="34">
        <v>1000000</v>
      </c>
      <c r="J403" s="34">
        <v>337236800</v>
      </c>
      <c r="K403" s="34">
        <v>236065759.99999997</v>
      </c>
      <c r="L403" s="89"/>
      <c r="M403" s="52"/>
      <c r="N403" s="50" t="s">
        <v>6051</v>
      </c>
      <c r="O403" s="27" t="s">
        <v>2937</v>
      </c>
      <c r="P403" s="27" t="s">
        <v>2938</v>
      </c>
      <c r="Q403" s="54"/>
    </row>
    <row r="404" spans="2:17" ht="21.75" customHeight="1" x14ac:dyDescent="0.15">
      <c r="B404" s="25">
        <v>2021</v>
      </c>
      <c r="C404" s="27">
        <v>1</v>
      </c>
      <c r="D404" s="62" t="s">
        <v>14</v>
      </c>
      <c r="E404" s="15" t="s">
        <v>1180</v>
      </c>
      <c r="F404" s="62" t="s">
        <v>112</v>
      </c>
      <c r="G404" s="34">
        <v>330924000</v>
      </c>
      <c r="H404" s="34">
        <v>0</v>
      </c>
      <c r="I404" s="34">
        <v>1501850000</v>
      </c>
      <c r="J404" s="34">
        <v>1832774000</v>
      </c>
      <c r="K404" s="34">
        <v>0</v>
      </c>
      <c r="L404" s="89"/>
      <c r="M404" s="52"/>
      <c r="N404" s="50" t="s">
        <v>6040</v>
      </c>
      <c r="O404" s="27" t="s">
        <v>942</v>
      </c>
      <c r="P404" s="27" t="s">
        <v>943</v>
      </c>
      <c r="Q404" s="54"/>
    </row>
    <row r="405" spans="2:17" ht="21.75" customHeight="1" x14ac:dyDescent="0.15">
      <c r="B405" s="25">
        <v>2021</v>
      </c>
      <c r="C405" s="27">
        <v>1</v>
      </c>
      <c r="D405" s="62" t="s">
        <v>14</v>
      </c>
      <c r="E405" s="15" t="s">
        <v>1753</v>
      </c>
      <c r="F405" s="62" t="s">
        <v>112</v>
      </c>
      <c r="G405" s="34">
        <v>324918000</v>
      </c>
      <c r="H405" s="34"/>
      <c r="I405" s="34">
        <v>2013374000</v>
      </c>
      <c r="J405" s="34">
        <v>2338292000</v>
      </c>
      <c r="K405" s="34">
        <v>2338292000</v>
      </c>
      <c r="L405" s="89"/>
      <c r="M405" s="52"/>
      <c r="N405" s="50" t="s">
        <v>6046</v>
      </c>
      <c r="O405" s="27" t="s">
        <v>1491</v>
      </c>
      <c r="P405" s="27" t="s">
        <v>1492</v>
      </c>
      <c r="Q405" s="54"/>
    </row>
    <row r="406" spans="2:17" ht="21.75" customHeight="1" x14ac:dyDescent="0.15">
      <c r="B406" s="25">
        <v>2021</v>
      </c>
      <c r="C406" s="27">
        <v>1</v>
      </c>
      <c r="D406" s="62" t="s">
        <v>14</v>
      </c>
      <c r="E406" s="15" t="s">
        <v>3995</v>
      </c>
      <c r="F406" s="62" t="s">
        <v>17</v>
      </c>
      <c r="G406" s="34">
        <v>324583000</v>
      </c>
      <c r="H406" s="34">
        <v>0</v>
      </c>
      <c r="I406" s="34">
        <v>63429000</v>
      </c>
      <c r="J406" s="34">
        <v>388012000</v>
      </c>
      <c r="K406" s="34">
        <v>388012000</v>
      </c>
      <c r="L406" s="89" t="s">
        <v>140</v>
      </c>
      <c r="M406" s="52"/>
      <c r="N406" s="50" t="s">
        <v>6070</v>
      </c>
      <c r="O406" s="27" t="s">
        <v>3782</v>
      </c>
      <c r="P406" s="27" t="s">
        <v>3783</v>
      </c>
      <c r="Q406" s="54"/>
    </row>
    <row r="407" spans="2:17" ht="21.75" customHeight="1" x14ac:dyDescent="0.15">
      <c r="B407" s="25">
        <v>2021</v>
      </c>
      <c r="C407" s="27">
        <v>1</v>
      </c>
      <c r="D407" s="62" t="s">
        <v>14</v>
      </c>
      <c r="E407" s="15" t="s">
        <v>1173</v>
      </c>
      <c r="F407" s="62" t="s">
        <v>112</v>
      </c>
      <c r="G407" s="34">
        <v>318159000</v>
      </c>
      <c r="H407" s="34">
        <v>2354807000</v>
      </c>
      <c r="I407" s="34">
        <v>10934000</v>
      </c>
      <c r="J407" s="34">
        <v>2683900000</v>
      </c>
      <c r="K407" s="34">
        <v>2683900000</v>
      </c>
      <c r="L407" s="89"/>
      <c r="M407" s="52"/>
      <c r="N407" s="50" t="s">
        <v>6056</v>
      </c>
      <c r="O407" s="27" t="s">
        <v>928</v>
      </c>
      <c r="P407" s="27" t="s">
        <v>1174</v>
      </c>
      <c r="Q407" s="54"/>
    </row>
    <row r="408" spans="2:17" ht="21.75" customHeight="1" x14ac:dyDescent="0.15">
      <c r="B408" s="25">
        <v>2021</v>
      </c>
      <c r="C408" s="27">
        <v>1</v>
      </c>
      <c r="D408" s="62" t="s">
        <v>15</v>
      </c>
      <c r="E408" s="15" t="s">
        <v>1721</v>
      </c>
      <c r="F408" s="62" t="s">
        <v>37</v>
      </c>
      <c r="G408" s="34">
        <v>316883944</v>
      </c>
      <c r="H408" s="34"/>
      <c r="I408" s="34">
        <v>170785000</v>
      </c>
      <c r="J408" s="34">
        <v>487668944</v>
      </c>
      <c r="K408" s="34">
        <v>316883944</v>
      </c>
      <c r="L408" s="89" t="s">
        <v>140</v>
      </c>
      <c r="M408" s="52"/>
      <c r="N408" s="50" t="s">
        <v>6043</v>
      </c>
      <c r="O408" s="27" t="s">
        <v>1462</v>
      </c>
      <c r="P408" s="27" t="s">
        <v>1463</v>
      </c>
      <c r="Q408" s="54"/>
    </row>
    <row r="409" spans="2:17" ht="21.75" customHeight="1" x14ac:dyDescent="0.15">
      <c r="B409" s="25">
        <v>2021</v>
      </c>
      <c r="C409" s="27">
        <v>1</v>
      </c>
      <c r="D409" s="62" t="s">
        <v>14</v>
      </c>
      <c r="E409" s="15" t="s">
        <v>1125</v>
      </c>
      <c r="F409" s="62" t="s">
        <v>16</v>
      </c>
      <c r="G409" s="34">
        <v>313236000</v>
      </c>
      <c r="H409" s="34">
        <v>0</v>
      </c>
      <c r="I409" s="34">
        <v>1208841000</v>
      </c>
      <c r="J409" s="34">
        <v>1522077000</v>
      </c>
      <c r="K409" s="34">
        <v>1522077000</v>
      </c>
      <c r="L409" s="89"/>
      <c r="M409" s="52"/>
      <c r="N409" s="50" t="s">
        <v>6049</v>
      </c>
      <c r="O409" s="27" t="s">
        <v>1126</v>
      </c>
      <c r="P409" s="27" t="s">
        <v>1127</v>
      </c>
      <c r="Q409" s="54"/>
    </row>
    <row r="410" spans="2:17" ht="21.75" customHeight="1" x14ac:dyDescent="0.15">
      <c r="B410" s="25">
        <v>2021</v>
      </c>
      <c r="C410" s="27">
        <v>1</v>
      </c>
      <c r="D410" s="62" t="s">
        <v>15</v>
      </c>
      <c r="E410" s="15" t="s">
        <v>1886</v>
      </c>
      <c r="F410" s="62" t="s">
        <v>37</v>
      </c>
      <c r="G410" s="34">
        <v>312020000</v>
      </c>
      <c r="H410" s="34"/>
      <c r="I410" s="34">
        <v>500000000</v>
      </c>
      <c r="J410" s="34">
        <v>812020000</v>
      </c>
      <c r="K410" s="34"/>
      <c r="L410" s="89"/>
      <c r="M410" s="52"/>
      <c r="N410" s="50" t="s">
        <v>6071</v>
      </c>
      <c r="O410" s="27" t="s">
        <v>1883</v>
      </c>
      <c r="P410" s="27" t="s">
        <v>1884</v>
      </c>
      <c r="Q410" s="54"/>
    </row>
    <row r="411" spans="2:17" ht="21.75" customHeight="1" x14ac:dyDescent="0.15">
      <c r="B411" s="25">
        <v>2021</v>
      </c>
      <c r="C411" s="27">
        <v>1</v>
      </c>
      <c r="D411" s="62" t="s">
        <v>14</v>
      </c>
      <c r="E411" s="15" t="s">
        <v>4498</v>
      </c>
      <c r="F411" s="62" t="s">
        <v>16</v>
      </c>
      <c r="G411" s="34">
        <v>308673000</v>
      </c>
      <c r="H411" s="34"/>
      <c r="I411" s="34">
        <v>2247488000</v>
      </c>
      <c r="J411" s="34">
        <v>2556161000</v>
      </c>
      <c r="K411" s="34">
        <v>2556161000</v>
      </c>
      <c r="L411" s="89" t="s">
        <v>140</v>
      </c>
      <c r="M411" s="52"/>
      <c r="N411" s="50" t="s">
        <v>6028</v>
      </c>
      <c r="O411" s="27" t="s">
        <v>4363</v>
      </c>
      <c r="P411" s="27" t="s">
        <v>4364</v>
      </c>
      <c r="Q411" s="54"/>
    </row>
    <row r="412" spans="2:17" ht="21.75" customHeight="1" x14ac:dyDescent="0.15">
      <c r="B412" s="25">
        <v>2021</v>
      </c>
      <c r="C412" s="27">
        <v>1</v>
      </c>
      <c r="D412" s="62" t="s">
        <v>14</v>
      </c>
      <c r="E412" s="15" t="s">
        <v>3999</v>
      </c>
      <c r="F412" s="62" t="s">
        <v>112</v>
      </c>
      <c r="G412" s="34">
        <v>307195000</v>
      </c>
      <c r="H412" s="34">
        <v>0</v>
      </c>
      <c r="I412" s="34">
        <v>309523000</v>
      </c>
      <c r="J412" s="34">
        <v>616718000</v>
      </c>
      <c r="K412" s="34">
        <v>616718000</v>
      </c>
      <c r="L412" s="89"/>
      <c r="M412" s="52"/>
      <c r="N412" s="50" t="s">
        <v>6070</v>
      </c>
      <c r="O412" s="27" t="s">
        <v>3782</v>
      </c>
      <c r="P412" s="27" t="s">
        <v>3783</v>
      </c>
      <c r="Q412" s="54"/>
    </row>
    <row r="413" spans="2:17" ht="21.75" customHeight="1" x14ac:dyDescent="0.15">
      <c r="B413" s="25">
        <v>2021</v>
      </c>
      <c r="C413" s="27">
        <v>1</v>
      </c>
      <c r="D413" s="62" t="s">
        <v>14</v>
      </c>
      <c r="E413" s="15" t="s">
        <v>1123</v>
      </c>
      <c r="F413" s="62" t="s">
        <v>16</v>
      </c>
      <c r="G413" s="34">
        <v>300000000</v>
      </c>
      <c r="H413" s="34">
        <v>0</v>
      </c>
      <c r="I413" s="34">
        <v>39095000</v>
      </c>
      <c r="J413" s="34">
        <v>339095000</v>
      </c>
      <c r="K413" s="34">
        <v>339095000</v>
      </c>
      <c r="L413" s="89"/>
      <c r="M413" s="52"/>
      <c r="N413" s="50" t="s">
        <v>6049</v>
      </c>
      <c r="O413" s="27" t="s">
        <v>1122</v>
      </c>
      <c r="P413" s="27" t="s">
        <v>893</v>
      </c>
      <c r="Q413" s="54"/>
    </row>
    <row r="414" spans="2:17" ht="21.75" customHeight="1" x14ac:dyDescent="0.15">
      <c r="B414" s="25">
        <v>2021</v>
      </c>
      <c r="C414" s="27">
        <v>1</v>
      </c>
      <c r="D414" s="62" t="s">
        <v>14</v>
      </c>
      <c r="E414" s="15" t="s">
        <v>487</v>
      </c>
      <c r="F414" s="62" t="s">
        <v>16</v>
      </c>
      <c r="G414" s="34">
        <v>299830000</v>
      </c>
      <c r="H414" s="34"/>
      <c r="I414" s="34"/>
      <c r="J414" s="34">
        <v>299830000</v>
      </c>
      <c r="K414" s="34">
        <v>299830000</v>
      </c>
      <c r="L414" s="89"/>
      <c r="M414" s="52"/>
      <c r="N414" s="50" t="s">
        <v>6039</v>
      </c>
      <c r="O414" s="27" t="s">
        <v>332</v>
      </c>
      <c r="P414" s="27" t="s">
        <v>333</v>
      </c>
      <c r="Q414" s="54"/>
    </row>
    <row r="415" spans="2:17" ht="21.75" customHeight="1" x14ac:dyDescent="0.15">
      <c r="B415" s="25">
        <v>2021</v>
      </c>
      <c r="C415" s="27">
        <v>1</v>
      </c>
      <c r="D415" s="62" t="s">
        <v>14</v>
      </c>
      <c r="E415" s="15" t="s">
        <v>2530</v>
      </c>
      <c r="F415" s="62" t="s">
        <v>16</v>
      </c>
      <c r="G415" s="34">
        <v>295942110</v>
      </c>
      <c r="H415" s="34">
        <v>0</v>
      </c>
      <c r="I415" s="34">
        <v>169830390</v>
      </c>
      <c r="J415" s="34">
        <v>465772500</v>
      </c>
      <c r="K415" s="34">
        <v>465772500</v>
      </c>
      <c r="L415" s="89" t="s">
        <v>140</v>
      </c>
      <c r="M415" s="52"/>
      <c r="N415" s="50" t="s">
        <v>6041</v>
      </c>
      <c r="O415" s="27" t="s">
        <v>2531</v>
      </c>
      <c r="P415" s="27" t="s">
        <v>2532</v>
      </c>
      <c r="Q415" s="54"/>
    </row>
    <row r="416" spans="2:17" ht="21.75" customHeight="1" x14ac:dyDescent="0.15">
      <c r="B416" s="25">
        <v>2021</v>
      </c>
      <c r="C416" s="27">
        <v>1</v>
      </c>
      <c r="D416" s="62" t="s">
        <v>14</v>
      </c>
      <c r="E416" s="15" t="s">
        <v>2737</v>
      </c>
      <c r="F416" s="62" t="s">
        <v>37</v>
      </c>
      <c r="G416" s="34">
        <v>294107000</v>
      </c>
      <c r="H416" s="34">
        <v>0</v>
      </c>
      <c r="I416" s="34">
        <v>0</v>
      </c>
      <c r="J416" s="34">
        <v>294107000</v>
      </c>
      <c r="K416" s="34">
        <v>205874900</v>
      </c>
      <c r="L416" s="89" t="s">
        <v>140</v>
      </c>
      <c r="M416" s="52"/>
      <c r="N416" s="50" t="s">
        <v>6072</v>
      </c>
      <c r="O416" s="27" t="s">
        <v>2735</v>
      </c>
      <c r="P416" s="27" t="s">
        <v>2736</v>
      </c>
      <c r="Q416" s="54"/>
    </row>
    <row r="417" spans="2:17" ht="21.75" customHeight="1" x14ac:dyDescent="0.15">
      <c r="B417" s="25">
        <v>2021</v>
      </c>
      <c r="C417" s="27">
        <v>1</v>
      </c>
      <c r="D417" s="62" t="s">
        <v>14</v>
      </c>
      <c r="E417" s="15" t="s">
        <v>1092</v>
      </c>
      <c r="F417" s="62" t="s">
        <v>16</v>
      </c>
      <c r="G417" s="34">
        <v>292000000</v>
      </c>
      <c r="H417" s="34"/>
      <c r="I417" s="34">
        <v>2180000000</v>
      </c>
      <c r="J417" s="34">
        <v>2472000000</v>
      </c>
      <c r="K417" s="34">
        <v>2472000000</v>
      </c>
      <c r="L417" s="89"/>
      <c r="M417" s="52"/>
      <c r="N417" s="50" t="s">
        <v>6019</v>
      </c>
      <c r="O417" s="27" t="s">
        <v>861</v>
      </c>
      <c r="P417" s="27" t="s">
        <v>862</v>
      </c>
      <c r="Q417" s="54"/>
    </row>
    <row r="418" spans="2:17" ht="21.75" customHeight="1" x14ac:dyDescent="0.15">
      <c r="B418" s="25">
        <v>2021</v>
      </c>
      <c r="C418" s="27">
        <v>1</v>
      </c>
      <c r="D418" s="62" t="s">
        <v>14</v>
      </c>
      <c r="E418" s="15" t="s">
        <v>1859</v>
      </c>
      <c r="F418" s="62" t="s">
        <v>37</v>
      </c>
      <c r="G418" s="34">
        <v>291307000</v>
      </c>
      <c r="H418" s="34"/>
      <c r="I418" s="34"/>
      <c r="J418" s="34">
        <v>291307000</v>
      </c>
      <c r="K418" s="34">
        <v>291307000</v>
      </c>
      <c r="L418" s="89" t="s">
        <v>140</v>
      </c>
      <c r="M418" s="52"/>
      <c r="N418" s="50" t="s">
        <v>6031</v>
      </c>
      <c r="O418" s="27" t="s">
        <v>1575</v>
      </c>
      <c r="P418" s="27" t="s">
        <v>1576</v>
      </c>
      <c r="Q418" s="54"/>
    </row>
    <row r="419" spans="2:17" ht="21.75" customHeight="1" x14ac:dyDescent="0.15">
      <c r="B419" s="25">
        <v>2021</v>
      </c>
      <c r="C419" s="27">
        <v>1</v>
      </c>
      <c r="D419" s="62" t="s">
        <v>14</v>
      </c>
      <c r="E419" s="15" t="s">
        <v>4072</v>
      </c>
      <c r="F419" s="62" t="s">
        <v>37</v>
      </c>
      <c r="G419" s="34">
        <v>290302000</v>
      </c>
      <c r="H419" s="34">
        <v>0</v>
      </c>
      <c r="I419" s="34" t="s">
        <v>4073</v>
      </c>
      <c r="J419" s="34">
        <v>290302000</v>
      </c>
      <c r="K419" s="34">
        <v>290302000</v>
      </c>
      <c r="L419" s="89" t="s">
        <v>3868</v>
      </c>
      <c r="M419" s="52" t="s">
        <v>4068</v>
      </c>
      <c r="N419" s="50" t="s">
        <v>6012</v>
      </c>
      <c r="O419" s="27" t="s">
        <v>4068</v>
      </c>
      <c r="P419" s="27" t="s">
        <v>4069</v>
      </c>
      <c r="Q419" s="54"/>
    </row>
    <row r="420" spans="2:17" ht="21.75" customHeight="1" x14ac:dyDescent="0.15">
      <c r="B420" s="25">
        <v>2021</v>
      </c>
      <c r="C420" s="27">
        <v>1</v>
      </c>
      <c r="D420" s="62" t="s">
        <v>14</v>
      </c>
      <c r="E420" s="15" t="s">
        <v>1046</v>
      </c>
      <c r="F420" s="62" t="s">
        <v>37</v>
      </c>
      <c r="G420" s="34">
        <v>288966230</v>
      </c>
      <c r="H420" s="34">
        <v>0</v>
      </c>
      <c r="I420" s="34">
        <v>0</v>
      </c>
      <c r="J420" s="34">
        <v>288966230</v>
      </c>
      <c r="K420" s="34">
        <v>288966230</v>
      </c>
      <c r="L420" s="89"/>
      <c r="M420" s="52"/>
      <c r="N420" s="50" t="s">
        <v>6014</v>
      </c>
      <c r="O420" s="27" t="s">
        <v>809</v>
      </c>
      <c r="P420" s="27" t="s">
        <v>810</v>
      </c>
      <c r="Q420" s="54"/>
    </row>
    <row r="421" spans="2:17" ht="21.75" customHeight="1" x14ac:dyDescent="0.15">
      <c r="B421" s="25">
        <v>2021</v>
      </c>
      <c r="C421" s="27">
        <v>1</v>
      </c>
      <c r="D421" s="62" t="s">
        <v>14</v>
      </c>
      <c r="E421" s="15" t="s">
        <v>2719</v>
      </c>
      <c r="F421" s="62" t="s">
        <v>37</v>
      </c>
      <c r="G421" s="34">
        <v>285480168</v>
      </c>
      <c r="H421" s="34">
        <v>0</v>
      </c>
      <c r="I421" s="34">
        <v>13618000</v>
      </c>
      <c r="J421" s="34">
        <v>299098168</v>
      </c>
      <c r="K421" s="34">
        <v>209368717</v>
      </c>
      <c r="L421" s="89" t="s">
        <v>140</v>
      </c>
      <c r="M421" s="52"/>
      <c r="N421" s="50" t="s">
        <v>6062</v>
      </c>
      <c r="O421" s="27" t="s">
        <v>2404</v>
      </c>
      <c r="P421" s="27" t="s">
        <v>2405</v>
      </c>
      <c r="Q421" s="54"/>
    </row>
    <row r="422" spans="2:17" ht="21.75" customHeight="1" x14ac:dyDescent="0.15">
      <c r="B422" s="25">
        <v>2021</v>
      </c>
      <c r="C422" s="27">
        <v>1</v>
      </c>
      <c r="D422" s="62" t="s">
        <v>14</v>
      </c>
      <c r="E422" s="15" t="s">
        <v>1047</v>
      </c>
      <c r="F422" s="62" t="s">
        <v>16</v>
      </c>
      <c r="G422" s="34">
        <v>281785000</v>
      </c>
      <c r="H422" s="34">
        <v>0</v>
      </c>
      <c r="I422" s="34">
        <v>1738488000</v>
      </c>
      <c r="J422" s="34">
        <v>2020273000</v>
      </c>
      <c r="K422" s="34">
        <v>2020273000</v>
      </c>
      <c r="L422" s="89"/>
      <c r="M422" s="52"/>
      <c r="N422" s="50" t="s">
        <v>6014</v>
      </c>
      <c r="O422" s="27" t="s">
        <v>809</v>
      </c>
      <c r="P422" s="27" t="s">
        <v>810</v>
      </c>
      <c r="Q422" s="54"/>
    </row>
    <row r="423" spans="2:17" ht="21.75" customHeight="1" x14ac:dyDescent="0.15">
      <c r="B423" s="25">
        <v>2021</v>
      </c>
      <c r="C423" s="27">
        <v>1</v>
      </c>
      <c r="D423" s="62" t="s">
        <v>14</v>
      </c>
      <c r="E423" s="15" t="s">
        <v>1839</v>
      </c>
      <c r="F423" s="62" t="s">
        <v>16</v>
      </c>
      <c r="G423" s="34">
        <v>275627000</v>
      </c>
      <c r="H423" s="34"/>
      <c r="I423" s="34">
        <v>109472000</v>
      </c>
      <c r="J423" s="34">
        <v>385099000</v>
      </c>
      <c r="K423" s="34"/>
      <c r="L423" s="89"/>
      <c r="M423" s="52"/>
      <c r="N423" s="50" t="s">
        <v>6058</v>
      </c>
      <c r="O423" s="27" t="s">
        <v>1835</v>
      </c>
      <c r="P423" s="27" t="s">
        <v>1836</v>
      </c>
      <c r="Q423" s="54"/>
    </row>
    <row r="424" spans="2:17" ht="21.75" customHeight="1" x14ac:dyDescent="0.15">
      <c r="B424" s="25">
        <v>2021</v>
      </c>
      <c r="C424" s="27">
        <v>1</v>
      </c>
      <c r="D424" s="62" t="s">
        <v>14</v>
      </c>
      <c r="E424" s="15" t="s">
        <v>2459</v>
      </c>
      <c r="F424" s="62" t="s">
        <v>17</v>
      </c>
      <c r="G424" s="34">
        <v>273608000</v>
      </c>
      <c r="H424" s="34">
        <v>0</v>
      </c>
      <c r="I424" s="34">
        <v>188673000</v>
      </c>
      <c r="J424" s="34">
        <f>SUM(G424:I424)</f>
        <v>462281000</v>
      </c>
      <c r="K424" s="34">
        <v>462281000</v>
      </c>
      <c r="L424" s="89"/>
      <c r="M424" s="52"/>
      <c r="N424" s="50" t="s">
        <v>6022</v>
      </c>
      <c r="O424" s="27" t="s">
        <v>2440</v>
      </c>
      <c r="P424" s="27" t="s">
        <v>2441</v>
      </c>
      <c r="Q424" s="54"/>
    </row>
    <row r="425" spans="2:17" ht="21.75" customHeight="1" x14ac:dyDescent="0.15">
      <c r="B425" s="25">
        <v>2021</v>
      </c>
      <c r="C425" s="27">
        <v>1</v>
      </c>
      <c r="D425" s="62" t="s">
        <v>14</v>
      </c>
      <c r="E425" s="15" t="s">
        <v>1162</v>
      </c>
      <c r="F425" s="62" t="s">
        <v>16</v>
      </c>
      <c r="G425" s="34">
        <v>271390000</v>
      </c>
      <c r="H425" s="34">
        <v>0</v>
      </c>
      <c r="I425" s="34">
        <v>3681776000</v>
      </c>
      <c r="J425" s="34">
        <v>3953166000</v>
      </c>
      <c r="K425" s="34">
        <v>8000000000</v>
      </c>
      <c r="L425" s="89"/>
      <c r="M425" s="52"/>
      <c r="N425" s="50" t="s">
        <v>6054</v>
      </c>
      <c r="O425" s="27" t="s">
        <v>1157</v>
      </c>
      <c r="P425" s="27" t="s">
        <v>1158</v>
      </c>
      <c r="Q425" s="54"/>
    </row>
    <row r="426" spans="2:17" ht="21.75" customHeight="1" x14ac:dyDescent="0.15">
      <c r="B426" s="25">
        <v>2021</v>
      </c>
      <c r="C426" s="27">
        <v>1</v>
      </c>
      <c r="D426" s="62" t="s">
        <v>14</v>
      </c>
      <c r="E426" s="15" t="s">
        <v>4031</v>
      </c>
      <c r="F426" s="62" t="s">
        <v>37</v>
      </c>
      <c r="G426" s="34">
        <v>269483000</v>
      </c>
      <c r="H426" s="34">
        <v>0</v>
      </c>
      <c r="I426" s="34">
        <v>121000000</v>
      </c>
      <c r="J426" s="34">
        <v>390483000</v>
      </c>
      <c r="K426" s="34">
        <v>390483000</v>
      </c>
      <c r="L426" s="89" t="s">
        <v>140</v>
      </c>
      <c r="M426" s="52"/>
      <c r="N426" s="50" t="s">
        <v>6068</v>
      </c>
      <c r="O426" s="27" t="s">
        <v>3837</v>
      </c>
      <c r="P426" s="27" t="s">
        <v>3838</v>
      </c>
      <c r="Q426" s="54"/>
    </row>
    <row r="427" spans="2:17" ht="21.75" customHeight="1" x14ac:dyDescent="0.15">
      <c r="B427" s="25">
        <v>2021</v>
      </c>
      <c r="C427" s="27">
        <v>1</v>
      </c>
      <c r="D427" s="62" t="s">
        <v>14</v>
      </c>
      <c r="E427" s="15" t="s">
        <v>1051</v>
      </c>
      <c r="F427" s="62" t="s">
        <v>17</v>
      </c>
      <c r="G427" s="34">
        <v>269316000</v>
      </c>
      <c r="H427" s="34">
        <v>0</v>
      </c>
      <c r="I427" s="34">
        <v>0</v>
      </c>
      <c r="J427" s="34">
        <v>269316000</v>
      </c>
      <c r="K427" s="34">
        <v>269316000</v>
      </c>
      <c r="L427" s="89"/>
      <c r="M427" s="52"/>
      <c r="N427" s="50" t="s">
        <v>6073</v>
      </c>
      <c r="O427" s="27" t="s">
        <v>1052</v>
      </c>
      <c r="P427" s="27" t="s">
        <v>1053</v>
      </c>
      <c r="Q427" s="54"/>
    </row>
    <row r="428" spans="2:17" ht="21.75" customHeight="1" x14ac:dyDescent="0.15">
      <c r="B428" s="25">
        <v>2021</v>
      </c>
      <c r="C428" s="27">
        <v>1</v>
      </c>
      <c r="D428" s="62" t="s">
        <v>14</v>
      </c>
      <c r="E428" s="15" t="s">
        <v>4067</v>
      </c>
      <c r="F428" s="62" t="s">
        <v>112</v>
      </c>
      <c r="G428" s="34">
        <v>268895000</v>
      </c>
      <c r="H428" s="34">
        <v>0</v>
      </c>
      <c r="I428" s="34">
        <v>4676694000</v>
      </c>
      <c r="J428" s="34">
        <v>4945589000</v>
      </c>
      <c r="K428" s="34">
        <v>2738000000</v>
      </c>
      <c r="L428" s="89" t="s">
        <v>3868</v>
      </c>
      <c r="M428" s="52" t="s">
        <v>4068</v>
      </c>
      <c r="N428" s="50" t="s">
        <v>6012</v>
      </c>
      <c r="O428" s="27" t="s">
        <v>4068</v>
      </c>
      <c r="P428" s="27" t="s">
        <v>4069</v>
      </c>
      <c r="Q428" s="54"/>
    </row>
    <row r="429" spans="2:17" ht="21.75" customHeight="1" x14ac:dyDescent="0.15">
      <c r="B429" s="25">
        <v>2021</v>
      </c>
      <c r="C429" s="27">
        <v>1</v>
      </c>
      <c r="D429" s="62" t="s">
        <v>14</v>
      </c>
      <c r="E429" s="15" t="s">
        <v>1780</v>
      </c>
      <c r="F429" s="62" t="s">
        <v>17</v>
      </c>
      <c r="G429" s="34">
        <v>268415200</v>
      </c>
      <c r="H429" s="34"/>
      <c r="I429" s="34">
        <v>21494000</v>
      </c>
      <c r="J429" s="34">
        <v>289909200</v>
      </c>
      <c r="K429" s="34"/>
      <c r="L429" s="89"/>
      <c r="M429" s="52"/>
      <c r="N429" s="50" t="s">
        <v>6074</v>
      </c>
      <c r="O429" s="27" t="s">
        <v>1499</v>
      </c>
      <c r="P429" s="27" t="s">
        <v>1500</v>
      </c>
      <c r="Q429" s="54"/>
    </row>
    <row r="430" spans="2:17" ht="21.75" customHeight="1" x14ac:dyDescent="0.15">
      <c r="B430" s="25">
        <v>2021</v>
      </c>
      <c r="C430" s="27">
        <v>1</v>
      </c>
      <c r="D430" s="62" t="s">
        <v>14</v>
      </c>
      <c r="E430" s="15" t="s">
        <v>1091</v>
      </c>
      <c r="F430" s="62" t="s">
        <v>16</v>
      </c>
      <c r="G430" s="34">
        <v>268000000</v>
      </c>
      <c r="H430" s="34"/>
      <c r="I430" s="34">
        <v>1815000000</v>
      </c>
      <c r="J430" s="34">
        <v>2083000000</v>
      </c>
      <c r="K430" s="34">
        <v>2083000000</v>
      </c>
      <c r="L430" s="89"/>
      <c r="M430" s="52"/>
      <c r="N430" s="50" t="s">
        <v>6019</v>
      </c>
      <c r="O430" s="27" t="s">
        <v>861</v>
      </c>
      <c r="P430" s="27" t="s">
        <v>862</v>
      </c>
      <c r="Q430" s="54"/>
    </row>
    <row r="431" spans="2:17" ht="21.75" customHeight="1" x14ac:dyDescent="0.15">
      <c r="B431" s="25">
        <v>2021</v>
      </c>
      <c r="C431" s="27">
        <v>1</v>
      </c>
      <c r="D431" s="62" t="s">
        <v>15</v>
      </c>
      <c r="E431" s="15" t="s">
        <v>1664</v>
      </c>
      <c r="F431" s="62" t="s">
        <v>37</v>
      </c>
      <c r="G431" s="34">
        <v>266904800</v>
      </c>
      <c r="H431" s="34"/>
      <c r="I431" s="34">
        <v>49874000</v>
      </c>
      <c r="J431" s="34">
        <v>316778800</v>
      </c>
      <c r="K431" s="34">
        <v>221745000</v>
      </c>
      <c r="L431" s="89"/>
      <c r="M431" s="52"/>
      <c r="N431" s="50" t="s">
        <v>6002</v>
      </c>
      <c r="O431" s="27" t="s">
        <v>1442</v>
      </c>
      <c r="P431" s="27" t="s">
        <v>1443</v>
      </c>
      <c r="Q431" s="54"/>
    </row>
    <row r="432" spans="2:17" ht="21.75" customHeight="1" x14ac:dyDescent="0.15">
      <c r="B432" s="25">
        <v>2021</v>
      </c>
      <c r="C432" s="27">
        <v>1</v>
      </c>
      <c r="D432" s="62" t="s">
        <v>14</v>
      </c>
      <c r="E432" s="15" t="s">
        <v>1913</v>
      </c>
      <c r="F432" s="62" t="s">
        <v>16</v>
      </c>
      <c r="G432" s="34">
        <v>265682000</v>
      </c>
      <c r="H432" s="34"/>
      <c r="I432" s="34">
        <v>73026000</v>
      </c>
      <c r="J432" s="34">
        <v>338708000</v>
      </c>
      <c r="K432" s="34">
        <v>338708000</v>
      </c>
      <c r="L432" s="89"/>
      <c r="M432" s="52"/>
      <c r="N432" s="50" t="s">
        <v>6015</v>
      </c>
      <c r="O432" s="27" t="s">
        <v>1909</v>
      </c>
      <c r="P432" s="27" t="s">
        <v>1910</v>
      </c>
      <c r="Q432" s="54"/>
    </row>
    <row r="433" spans="2:17" ht="21.75" customHeight="1" x14ac:dyDescent="0.15">
      <c r="B433" s="25">
        <v>2021</v>
      </c>
      <c r="C433" s="27">
        <v>1</v>
      </c>
      <c r="D433" s="62" t="s">
        <v>14</v>
      </c>
      <c r="E433" s="15" t="s">
        <v>968</v>
      </c>
      <c r="F433" s="62" t="s">
        <v>37</v>
      </c>
      <c r="G433" s="34">
        <v>265203880</v>
      </c>
      <c r="H433" s="34"/>
      <c r="I433" s="34">
        <v>18629000</v>
      </c>
      <c r="J433" s="34">
        <v>283832880</v>
      </c>
      <c r="K433" s="34"/>
      <c r="L433" s="89"/>
      <c r="M433" s="52"/>
      <c r="N433" s="50" t="s">
        <v>6009</v>
      </c>
      <c r="O433" s="27" t="s">
        <v>966</v>
      </c>
      <c r="P433" s="27" t="s">
        <v>967</v>
      </c>
      <c r="Q433" s="54"/>
    </row>
    <row r="434" spans="2:17" ht="21.75" customHeight="1" x14ac:dyDescent="0.15">
      <c r="B434" s="25">
        <v>2021</v>
      </c>
      <c r="C434" s="27">
        <v>1</v>
      </c>
      <c r="D434" s="62" t="s">
        <v>14</v>
      </c>
      <c r="E434" s="15" t="s">
        <v>2759</v>
      </c>
      <c r="F434" s="62" t="s">
        <v>17</v>
      </c>
      <c r="G434" s="34">
        <v>261810700</v>
      </c>
      <c r="H434" s="34"/>
      <c r="I434" s="34">
        <v>160000000</v>
      </c>
      <c r="J434" s="34">
        <v>421810700</v>
      </c>
      <c r="K434" s="34">
        <v>421810700</v>
      </c>
      <c r="L434" s="89" t="s">
        <v>140</v>
      </c>
      <c r="M434" s="52"/>
      <c r="N434" s="50" t="s">
        <v>6075</v>
      </c>
      <c r="O434" s="27" t="s">
        <v>2760</v>
      </c>
      <c r="P434" s="27" t="s">
        <v>2761</v>
      </c>
      <c r="Q434" s="54"/>
    </row>
    <row r="435" spans="2:17" ht="21.75" customHeight="1" x14ac:dyDescent="0.15">
      <c r="B435" s="25">
        <v>2021</v>
      </c>
      <c r="C435" s="27">
        <v>1</v>
      </c>
      <c r="D435" s="62" t="s">
        <v>14</v>
      </c>
      <c r="E435" s="15" t="s">
        <v>528</v>
      </c>
      <c r="F435" s="62" t="s">
        <v>16</v>
      </c>
      <c r="G435" s="34">
        <v>260335000</v>
      </c>
      <c r="H435" s="34"/>
      <c r="I435" s="34">
        <v>702490000</v>
      </c>
      <c r="J435" s="34">
        <v>962825000</v>
      </c>
      <c r="K435" s="34"/>
      <c r="L435" s="89" t="s">
        <v>140</v>
      </c>
      <c r="M435" s="52"/>
      <c r="N435" s="50" t="s">
        <v>6034</v>
      </c>
      <c r="O435" s="27" t="s">
        <v>526</v>
      </c>
      <c r="P435" s="27" t="s">
        <v>383</v>
      </c>
      <c r="Q435" s="54"/>
    </row>
    <row r="436" spans="2:17" ht="21.75" customHeight="1" x14ac:dyDescent="0.15">
      <c r="B436" s="25">
        <v>2021</v>
      </c>
      <c r="C436" s="27">
        <v>1</v>
      </c>
      <c r="D436" s="62" t="s">
        <v>14</v>
      </c>
      <c r="E436" s="15" t="s">
        <v>1069</v>
      </c>
      <c r="F436" s="62" t="s">
        <v>112</v>
      </c>
      <c r="G436" s="34">
        <v>256128580</v>
      </c>
      <c r="H436" s="34">
        <v>0</v>
      </c>
      <c r="I436" s="34">
        <v>10263000</v>
      </c>
      <c r="J436" s="34">
        <v>266391580</v>
      </c>
      <c r="K436" s="34">
        <v>0</v>
      </c>
      <c r="L436" s="89"/>
      <c r="M436" s="52"/>
      <c r="N436" s="50" t="s">
        <v>6053</v>
      </c>
      <c r="O436" s="27" t="s">
        <v>1070</v>
      </c>
      <c r="P436" s="27" t="s">
        <v>1071</v>
      </c>
      <c r="Q436" s="54"/>
    </row>
    <row r="437" spans="2:17" ht="21.75" customHeight="1" x14ac:dyDescent="0.15">
      <c r="B437" s="25">
        <v>2021</v>
      </c>
      <c r="C437" s="27">
        <v>1</v>
      </c>
      <c r="D437" s="62" t="s">
        <v>14</v>
      </c>
      <c r="E437" s="15" t="s">
        <v>4524</v>
      </c>
      <c r="F437" s="62" t="s">
        <v>17</v>
      </c>
      <c r="G437" s="34">
        <v>255921950</v>
      </c>
      <c r="H437" s="34" t="s">
        <v>559</v>
      </c>
      <c r="I437" s="34">
        <v>0</v>
      </c>
      <c r="J437" s="34">
        <v>255921950</v>
      </c>
      <c r="K437" s="34">
        <v>127960000</v>
      </c>
      <c r="L437" s="89"/>
      <c r="M437" s="52"/>
      <c r="N437" s="50" t="s">
        <v>6059</v>
      </c>
      <c r="O437" s="27" t="s">
        <v>4398</v>
      </c>
      <c r="P437" s="27" t="s">
        <v>4399</v>
      </c>
      <c r="Q437" s="54"/>
    </row>
    <row r="438" spans="2:17" ht="21.75" customHeight="1" x14ac:dyDescent="0.15">
      <c r="B438" s="25">
        <v>2021</v>
      </c>
      <c r="C438" s="27">
        <v>1</v>
      </c>
      <c r="D438" s="62" t="s">
        <v>14</v>
      </c>
      <c r="E438" s="15" t="s">
        <v>1013</v>
      </c>
      <c r="F438" s="62" t="s">
        <v>16</v>
      </c>
      <c r="G438" s="34">
        <v>249019000</v>
      </c>
      <c r="H438" s="34">
        <v>0</v>
      </c>
      <c r="I438" s="34">
        <v>97892000</v>
      </c>
      <c r="J438" s="34">
        <v>346911000</v>
      </c>
      <c r="K438" s="34">
        <v>400000000</v>
      </c>
      <c r="L438" s="89"/>
      <c r="M438" s="52"/>
      <c r="N438" s="50" t="s">
        <v>6076</v>
      </c>
      <c r="O438" s="27" t="s">
        <v>775</v>
      </c>
      <c r="P438" s="27" t="s">
        <v>776</v>
      </c>
      <c r="Q438" s="54"/>
    </row>
    <row r="439" spans="2:17" ht="21.75" customHeight="1" x14ac:dyDescent="0.15">
      <c r="B439" s="25">
        <v>2021</v>
      </c>
      <c r="C439" s="27">
        <v>1</v>
      </c>
      <c r="D439" s="62" t="s">
        <v>14</v>
      </c>
      <c r="E439" s="15" t="s">
        <v>1013</v>
      </c>
      <c r="F439" s="62" t="s">
        <v>16</v>
      </c>
      <c r="G439" s="34">
        <v>249019000</v>
      </c>
      <c r="H439" s="34">
        <v>0</v>
      </c>
      <c r="I439" s="34">
        <v>97892000</v>
      </c>
      <c r="J439" s="34">
        <v>346911000</v>
      </c>
      <c r="K439" s="34">
        <v>400000000</v>
      </c>
      <c r="L439" s="89"/>
      <c r="M439" s="52"/>
      <c r="N439" s="50" t="s">
        <v>6076</v>
      </c>
      <c r="O439" s="27" t="s">
        <v>775</v>
      </c>
      <c r="P439" s="27" t="s">
        <v>776</v>
      </c>
      <c r="Q439" s="54"/>
    </row>
    <row r="440" spans="2:17" ht="21.75" customHeight="1" x14ac:dyDescent="0.15">
      <c r="B440" s="25">
        <v>2021</v>
      </c>
      <c r="C440" s="27">
        <v>1</v>
      </c>
      <c r="D440" s="62" t="s">
        <v>14</v>
      </c>
      <c r="E440" s="15" t="s">
        <v>2640</v>
      </c>
      <c r="F440" s="62" t="s">
        <v>39</v>
      </c>
      <c r="G440" s="34">
        <v>247027000</v>
      </c>
      <c r="H440" s="34">
        <v>0</v>
      </c>
      <c r="I440" s="34">
        <v>0</v>
      </c>
      <c r="J440" s="34">
        <v>247027000</v>
      </c>
      <c r="K440" s="34">
        <v>123513500</v>
      </c>
      <c r="L440" s="89"/>
      <c r="M440" s="52"/>
      <c r="N440" s="50" t="s">
        <v>6035</v>
      </c>
      <c r="O440" s="27" t="s">
        <v>2624</v>
      </c>
      <c r="P440" s="27" t="s">
        <v>2625</v>
      </c>
      <c r="Q440" s="54"/>
    </row>
    <row r="441" spans="2:17" ht="21.75" customHeight="1" x14ac:dyDescent="0.15">
      <c r="B441" s="25">
        <v>2021</v>
      </c>
      <c r="C441" s="27">
        <v>1</v>
      </c>
      <c r="D441" s="62" t="s">
        <v>14</v>
      </c>
      <c r="E441" s="15" t="s">
        <v>3126</v>
      </c>
      <c r="F441" s="62" t="s">
        <v>39</v>
      </c>
      <c r="G441" s="34">
        <v>245220000</v>
      </c>
      <c r="H441" s="34">
        <v>0</v>
      </c>
      <c r="I441" s="34">
        <v>60000000</v>
      </c>
      <c r="J441" s="34">
        <v>305220000</v>
      </c>
      <c r="K441" s="34">
        <v>152610000</v>
      </c>
      <c r="L441" s="89"/>
      <c r="M441" s="52"/>
      <c r="N441" s="50" t="s">
        <v>6051</v>
      </c>
      <c r="O441" s="27" t="s">
        <v>2937</v>
      </c>
      <c r="P441" s="27" t="s">
        <v>2938</v>
      </c>
      <c r="Q441" s="54"/>
    </row>
    <row r="442" spans="2:17" ht="21.75" customHeight="1" x14ac:dyDescent="0.15">
      <c r="B442" s="25">
        <v>2021</v>
      </c>
      <c r="C442" s="27">
        <v>1</v>
      </c>
      <c r="D442" s="62" t="s">
        <v>14</v>
      </c>
      <c r="E442" s="15" t="s">
        <v>3703</v>
      </c>
      <c r="F442" s="62" t="s">
        <v>84</v>
      </c>
      <c r="G442" s="34">
        <v>244223000</v>
      </c>
      <c r="H442" s="34">
        <v>0</v>
      </c>
      <c r="I442" s="34">
        <v>0</v>
      </c>
      <c r="J442" s="34">
        <v>244223000</v>
      </c>
      <c r="K442" s="34">
        <v>195378400</v>
      </c>
      <c r="L442" s="89"/>
      <c r="M442" s="52"/>
      <c r="N442" s="50" t="s">
        <v>6048</v>
      </c>
      <c r="O442" s="27" t="s">
        <v>3701</v>
      </c>
      <c r="P442" s="27" t="s">
        <v>3702</v>
      </c>
      <c r="Q442" s="54"/>
    </row>
    <row r="443" spans="2:17" ht="21.75" customHeight="1" x14ac:dyDescent="0.15">
      <c r="B443" s="25">
        <v>2021</v>
      </c>
      <c r="C443" s="27">
        <v>1</v>
      </c>
      <c r="D443" s="62" t="s">
        <v>14</v>
      </c>
      <c r="E443" s="15" t="s">
        <v>4414</v>
      </c>
      <c r="F443" s="62" t="s">
        <v>84</v>
      </c>
      <c r="G443" s="34">
        <v>243644000</v>
      </c>
      <c r="H443" s="34">
        <v>0</v>
      </c>
      <c r="I443" s="34">
        <v>30338000</v>
      </c>
      <c r="J443" s="34">
        <v>273982000</v>
      </c>
      <c r="K443" s="34"/>
      <c r="L443" s="89" t="s">
        <v>140</v>
      </c>
      <c r="M443" s="52"/>
      <c r="N443" s="50" t="s">
        <v>6077</v>
      </c>
      <c r="O443" s="27" t="s">
        <v>4412</v>
      </c>
      <c r="P443" s="27" t="s">
        <v>4413</v>
      </c>
      <c r="Q443" s="54"/>
    </row>
    <row r="444" spans="2:17" ht="21.75" customHeight="1" x14ac:dyDescent="0.15">
      <c r="B444" s="25">
        <v>2021</v>
      </c>
      <c r="C444" s="27">
        <v>1</v>
      </c>
      <c r="D444" s="62" t="s">
        <v>14</v>
      </c>
      <c r="E444" s="15" t="s">
        <v>1166</v>
      </c>
      <c r="F444" s="62" t="s">
        <v>37</v>
      </c>
      <c r="G444" s="34">
        <v>238164740</v>
      </c>
      <c r="H444" s="34">
        <v>0</v>
      </c>
      <c r="I444" s="34">
        <v>52000000</v>
      </c>
      <c r="J444" s="34">
        <v>290164740</v>
      </c>
      <c r="K444" s="34">
        <v>290164740</v>
      </c>
      <c r="L444" s="89"/>
      <c r="M444" s="52"/>
      <c r="N444" s="50" t="s">
        <v>6054</v>
      </c>
      <c r="O444" s="27" t="s">
        <v>1164</v>
      </c>
      <c r="P444" s="27" t="s">
        <v>1165</v>
      </c>
      <c r="Q444" s="54"/>
    </row>
    <row r="445" spans="2:17" ht="21.75" customHeight="1" x14ac:dyDescent="0.15">
      <c r="B445" s="25">
        <v>2021</v>
      </c>
      <c r="C445" s="27">
        <v>1</v>
      </c>
      <c r="D445" s="62" t="s">
        <v>14</v>
      </c>
      <c r="E445" s="15" t="s">
        <v>3689</v>
      </c>
      <c r="F445" s="62" t="s">
        <v>17</v>
      </c>
      <c r="G445" s="34">
        <v>234102000</v>
      </c>
      <c r="H445" s="34">
        <v>0</v>
      </c>
      <c r="I445" s="34">
        <v>0</v>
      </c>
      <c r="J445" s="34">
        <v>234102000</v>
      </c>
      <c r="K445" s="34">
        <v>0</v>
      </c>
      <c r="L445" s="89"/>
      <c r="M445" s="52"/>
      <c r="N445" s="50" t="s">
        <v>6061</v>
      </c>
      <c r="O445" s="27" t="s">
        <v>3669</v>
      </c>
      <c r="P445" s="27" t="s">
        <v>3623</v>
      </c>
      <c r="Q445" s="54"/>
    </row>
    <row r="446" spans="2:17" ht="21.75" customHeight="1" x14ac:dyDescent="0.15">
      <c r="B446" s="25">
        <v>2021</v>
      </c>
      <c r="C446" s="27">
        <v>1</v>
      </c>
      <c r="D446" s="62" t="s">
        <v>14</v>
      </c>
      <c r="E446" s="15" t="s">
        <v>507</v>
      </c>
      <c r="F446" s="62" t="s">
        <v>16</v>
      </c>
      <c r="G446" s="34">
        <v>226770000</v>
      </c>
      <c r="H446" s="34">
        <v>0</v>
      </c>
      <c r="I446" s="34">
        <v>922984000</v>
      </c>
      <c r="J446" s="34">
        <v>1149754000</v>
      </c>
      <c r="K446" s="34">
        <v>2836332000</v>
      </c>
      <c r="L446" s="89" t="s">
        <v>140</v>
      </c>
      <c r="M446" s="52"/>
      <c r="N446" s="50" t="s">
        <v>6069</v>
      </c>
      <c r="O446" s="27" t="s">
        <v>363</v>
      </c>
      <c r="P446" s="27" t="s">
        <v>364</v>
      </c>
      <c r="Q446" s="54"/>
    </row>
    <row r="447" spans="2:17" ht="21.75" customHeight="1" x14ac:dyDescent="0.15">
      <c r="B447" s="25">
        <v>2021</v>
      </c>
      <c r="C447" s="27">
        <v>1</v>
      </c>
      <c r="D447" s="62" t="s">
        <v>14</v>
      </c>
      <c r="E447" s="15" t="s">
        <v>418</v>
      </c>
      <c r="F447" s="62" t="s">
        <v>38</v>
      </c>
      <c r="G447" s="34">
        <v>223000000</v>
      </c>
      <c r="H447" s="34"/>
      <c r="I447" s="34">
        <v>51000000</v>
      </c>
      <c r="J447" s="34">
        <v>274000000</v>
      </c>
      <c r="K447" s="34">
        <v>274000000</v>
      </c>
      <c r="L447" s="89"/>
      <c r="M447" s="52"/>
      <c r="N447" s="50" t="s">
        <v>6032</v>
      </c>
      <c r="O447" s="27" t="s">
        <v>277</v>
      </c>
      <c r="P447" s="27" t="s">
        <v>281</v>
      </c>
      <c r="Q447" s="54"/>
    </row>
    <row r="448" spans="2:17" ht="21.75" customHeight="1" x14ac:dyDescent="0.15">
      <c r="B448" s="25">
        <v>2021</v>
      </c>
      <c r="C448" s="27">
        <v>1</v>
      </c>
      <c r="D448" s="62" t="s">
        <v>14</v>
      </c>
      <c r="E448" s="15" t="s">
        <v>161</v>
      </c>
      <c r="F448" s="62" t="s">
        <v>16</v>
      </c>
      <c r="G448" s="34">
        <v>219112600</v>
      </c>
      <c r="H448" s="34"/>
      <c r="I448" s="34">
        <v>189382000</v>
      </c>
      <c r="J448" s="34">
        <v>408494600</v>
      </c>
      <c r="K448" s="34">
        <v>408494600</v>
      </c>
      <c r="L448" s="89" t="s">
        <v>140</v>
      </c>
      <c r="M448" s="52"/>
      <c r="N448" s="50" t="s">
        <v>6078</v>
      </c>
      <c r="O448" s="27" t="s">
        <v>162</v>
      </c>
      <c r="P448" s="27" t="s">
        <v>163</v>
      </c>
      <c r="Q448" s="54"/>
    </row>
    <row r="449" spans="2:17" ht="21.75" customHeight="1" x14ac:dyDescent="0.15">
      <c r="B449" s="25">
        <v>2021</v>
      </c>
      <c r="C449" s="27">
        <v>1</v>
      </c>
      <c r="D449" s="62" t="s">
        <v>14</v>
      </c>
      <c r="E449" s="15" t="s">
        <v>1642</v>
      </c>
      <c r="F449" s="62" t="s">
        <v>17</v>
      </c>
      <c r="G449" s="34">
        <v>213338304</v>
      </c>
      <c r="H449" s="34"/>
      <c r="I449" s="34">
        <v>551289107</v>
      </c>
      <c r="J449" s="34">
        <v>764627411</v>
      </c>
      <c r="K449" s="34">
        <v>535239000</v>
      </c>
      <c r="L449" s="89" t="s">
        <v>140</v>
      </c>
      <c r="M449" s="52"/>
      <c r="N449" s="50" t="s">
        <v>6002</v>
      </c>
      <c r="O449" s="27" t="s">
        <v>1442</v>
      </c>
      <c r="P449" s="27" t="s">
        <v>1443</v>
      </c>
      <c r="Q449" s="54"/>
    </row>
    <row r="450" spans="2:17" ht="21.75" customHeight="1" x14ac:dyDescent="0.15">
      <c r="B450" s="25">
        <v>2021</v>
      </c>
      <c r="C450" s="27">
        <v>1</v>
      </c>
      <c r="D450" s="62" t="s">
        <v>14</v>
      </c>
      <c r="E450" s="15" t="s">
        <v>2516</v>
      </c>
      <c r="F450" s="62" t="s">
        <v>37</v>
      </c>
      <c r="G450" s="34">
        <v>212585000</v>
      </c>
      <c r="H450" s="34">
        <v>0</v>
      </c>
      <c r="I450" s="34">
        <v>0</v>
      </c>
      <c r="J450" s="34">
        <f>SUM(G450:I450)</f>
        <v>212585000</v>
      </c>
      <c r="K450" s="34">
        <f>J450</f>
        <v>212585000</v>
      </c>
      <c r="L450" s="89" t="s">
        <v>537</v>
      </c>
      <c r="M450" s="52"/>
      <c r="N450" s="50" t="s">
        <v>5992</v>
      </c>
      <c r="O450" s="27" t="s">
        <v>2514</v>
      </c>
      <c r="P450" s="27" t="s">
        <v>2515</v>
      </c>
      <c r="Q450" s="54"/>
    </row>
    <row r="451" spans="2:17" ht="21.75" customHeight="1" x14ac:dyDescent="0.15">
      <c r="B451" s="25">
        <v>2021</v>
      </c>
      <c r="C451" s="27">
        <v>1</v>
      </c>
      <c r="D451" s="62" t="s">
        <v>14</v>
      </c>
      <c r="E451" s="15" t="s">
        <v>4456</v>
      </c>
      <c r="F451" s="62" t="s">
        <v>16</v>
      </c>
      <c r="G451" s="34">
        <v>211416900</v>
      </c>
      <c r="H451" s="34"/>
      <c r="I451" s="34">
        <v>2564000</v>
      </c>
      <c r="J451" s="34">
        <v>213980900</v>
      </c>
      <c r="K451" s="34">
        <v>0</v>
      </c>
      <c r="L451" s="89"/>
      <c r="M451" s="52"/>
      <c r="N451" s="50" t="s">
        <v>6079</v>
      </c>
      <c r="O451" s="27" t="s">
        <v>4335</v>
      </c>
      <c r="P451" s="27" t="s">
        <v>4336</v>
      </c>
      <c r="Q451" s="54"/>
    </row>
    <row r="452" spans="2:17" ht="21.75" customHeight="1" x14ac:dyDescent="0.15">
      <c r="B452" s="25">
        <v>2021</v>
      </c>
      <c r="C452" s="27">
        <v>1</v>
      </c>
      <c r="D452" s="62" t="s">
        <v>14</v>
      </c>
      <c r="E452" s="15" t="s">
        <v>1651</v>
      </c>
      <c r="F452" s="62" t="s">
        <v>16</v>
      </c>
      <c r="G452" s="34">
        <v>208747000</v>
      </c>
      <c r="H452" s="34"/>
      <c r="I452" s="34">
        <v>160674000</v>
      </c>
      <c r="J452" s="34">
        <v>369421000</v>
      </c>
      <c r="K452" s="34">
        <v>295536800</v>
      </c>
      <c r="L452" s="89" t="s">
        <v>1435</v>
      </c>
      <c r="M452" s="52" t="s">
        <v>1652</v>
      </c>
      <c r="N452" s="50" t="s">
        <v>6002</v>
      </c>
      <c r="O452" s="27" t="s">
        <v>1652</v>
      </c>
      <c r="P452" s="27" t="s">
        <v>1653</v>
      </c>
      <c r="Q452" s="54"/>
    </row>
    <row r="453" spans="2:17" ht="21.75" customHeight="1" x14ac:dyDescent="0.15">
      <c r="B453" s="25">
        <v>2021</v>
      </c>
      <c r="C453" s="27">
        <v>1</v>
      </c>
      <c r="D453" s="62" t="s">
        <v>14</v>
      </c>
      <c r="E453" s="15" t="s">
        <v>1865</v>
      </c>
      <c r="F453" s="62" t="s">
        <v>37</v>
      </c>
      <c r="G453" s="34">
        <v>205052310</v>
      </c>
      <c r="H453" s="34"/>
      <c r="I453" s="34">
        <v>38200000</v>
      </c>
      <c r="J453" s="34">
        <v>243252310</v>
      </c>
      <c r="K453" s="34">
        <v>243252310</v>
      </c>
      <c r="L453" s="89" t="s">
        <v>140</v>
      </c>
      <c r="M453" s="52"/>
      <c r="N453" s="50" t="s">
        <v>5999</v>
      </c>
      <c r="O453" s="27" t="s">
        <v>1586</v>
      </c>
      <c r="P453" s="27" t="s">
        <v>1587</v>
      </c>
      <c r="Q453" s="54"/>
    </row>
    <row r="454" spans="2:17" ht="21.75" customHeight="1" x14ac:dyDescent="0.15">
      <c r="B454" s="25">
        <v>2021</v>
      </c>
      <c r="C454" s="27">
        <v>1</v>
      </c>
      <c r="D454" s="62" t="s">
        <v>14</v>
      </c>
      <c r="E454" s="15" t="s">
        <v>2678</v>
      </c>
      <c r="F454" s="62" t="s">
        <v>16</v>
      </c>
      <c r="G454" s="34">
        <v>203084000</v>
      </c>
      <c r="H454" s="34">
        <v>0</v>
      </c>
      <c r="I454" s="34">
        <v>391534000</v>
      </c>
      <c r="J454" s="34">
        <f>SUM(G454:I454)</f>
        <v>594618000</v>
      </c>
      <c r="K454" s="34">
        <f>J454*0.7</f>
        <v>416232600</v>
      </c>
      <c r="L454" s="89"/>
      <c r="M454" s="52"/>
      <c r="N454" s="50" t="s">
        <v>5988</v>
      </c>
      <c r="O454" s="27" t="s">
        <v>2674</v>
      </c>
      <c r="P454" s="27" t="s">
        <v>2675</v>
      </c>
      <c r="Q454" s="54"/>
    </row>
    <row r="455" spans="2:17" ht="21.75" customHeight="1" x14ac:dyDescent="0.15">
      <c r="B455" s="25">
        <v>2021</v>
      </c>
      <c r="C455" s="27">
        <v>1</v>
      </c>
      <c r="D455" s="62" t="s">
        <v>14</v>
      </c>
      <c r="E455" s="15" t="s">
        <v>1139</v>
      </c>
      <c r="F455" s="62" t="s">
        <v>16</v>
      </c>
      <c r="G455" s="34">
        <v>202980000</v>
      </c>
      <c r="H455" s="34">
        <v>0</v>
      </c>
      <c r="I455" s="34">
        <v>990800000</v>
      </c>
      <c r="J455" s="34">
        <v>1193780000</v>
      </c>
      <c r="K455" s="34">
        <v>1193780000</v>
      </c>
      <c r="L455" s="89"/>
      <c r="M455" s="52"/>
      <c r="N455" s="50" t="s">
        <v>6054</v>
      </c>
      <c r="O455" s="27" t="s">
        <v>904</v>
      </c>
      <c r="P455" s="27" t="s">
        <v>905</v>
      </c>
      <c r="Q455" s="54"/>
    </row>
    <row r="456" spans="2:17" ht="21.75" customHeight="1" x14ac:dyDescent="0.15">
      <c r="B456" s="25">
        <v>2021</v>
      </c>
      <c r="C456" s="27">
        <v>1</v>
      </c>
      <c r="D456" s="62" t="s">
        <v>14</v>
      </c>
      <c r="E456" s="15" t="s">
        <v>1168</v>
      </c>
      <c r="F456" s="62" t="s">
        <v>39</v>
      </c>
      <c r="G456" s="34">
        <v>202959440</v>
      </c>
      <c r="H456" s="34">
        <v>0</v>
      </c>
      <c r="I456" s="34">
        <v>17356000</v>
      </c>
      <c r="J456" s="34">
        <v>220315440</v>
      </c>
      <c r="K456" s="34">
        <v>220315440</v>
      </c>
      <c r="L456" s="89"/>
      <c r="M456" s="52"/>
      <c r="N456" s="50" t="s">
        <v>6054</v>
      </c>
      <c r="O456" s="27" t="s">
        <v>1164</v>
      </c>
      <c r="P456" s="27" t="s">
        <v>1165</v>
      </c>
      <c r="Q456" s="54"/>
    </row>
    <row r="457" spans="2:17" ht="21.75" customHeight="1" x14ac:dyDescent="0.15">
      <c r="B457" s="25">
        <v>2021</v>
      </c>
      <c r="C457" s="27">
        <v>1</v>
      </c>
      <c r="D457" s="62" t="s">
        <v>14</v>
      </c>
      <c r="E457" s="15" t="s">
        <v>516</v>
      </c>
      <c r="F457" s="62" t="s">
        <v>16</v>
      </c>
      <c r="G457" s="34">
        <v>200444000</v>
      </c>
      <c r="H457" s="34"/>
      <c r="I457" s="34">
        <v>513480000</v>
      </c>
      <c r="J457" s="34">
        <v>713924000</v>
      </c>
      <c r="K457" s="34"/>
      <c r="L457" s="89" t="s">
        <v>140</v>
      </c>
      <c r="M457" s="52"/>
      <c r="N457" s="50" t="s">
        <v>6034</v>
      </c>
      <c r="O457" s="27" t="s">
        <v>514</v>
      </c>
      <c r="P457" s="27" t="s">
        <v>387</v>
      </c>
      <c r="Q457" s="54"/>
    </row>
    <row r="458" spans="2:17" ht="21.75" customHeight="1" x14ac:dyDescent="0.15">
      <c r="B458" s="25">
        <v>2021</v>
      </c>
      <c r="C458" s="27">
        <v>1</v>
      </c>
      <c r="D458" s="62" t="s">
        <v>15</v>
      </c>
      <c r="E458" s="15" t="s">
        <v>975</v>
      </c>
      <c r="F458" s="62" t="s">
        <v>37</v>
      </c>
      <c r="G458" s="34">
        <v>200000000</v>
      </c>
      <c r="H458" s="34">
        <v>266361500</v>
      </c>
      <c r="I458" s="34">
        <v>7139000</v>
      </c>
      <c r="J458" s="34">
        <v>473500500</v>
      </c>
      <c r="K458" s="34">
        <v>473500500</v>
      </c>
      <c r="L458" s="89"/>
      <c r="M458" s="52"/>
      <c r="N458" s="50" t="s">
        <v>6025</v>
      </c>
      <c r="O458" s="27" t="s">
        <v>976</v>
      </c>
      <c r="P458" s="27" t="s">
        <v>977</v>
      </c>
      <c r="Q458" s="54"/>
    </row>
    <row r="459" spans="2:17" ht="21.75" customHeight="1" x14ac:dyDescent="0.15">
      <c r="B459" s="25">
        <v>2021</v>
      </c>
      <c r="C459" s="27">
        <v>1</v>
      </c>
      <c r="D459" s="62" t="s">
        <v>14</v>
      </c>
      <c r="E459" s="15" t="s">
        <v>1016</v>
      </c>
      <c r="F459" s="62" t="s">
        <v>37</v>
      </c>
      <c r="G459" s="34">
        <v>200000000</v>
      </c>
      <c r="H459" s="34">
        <v>0</v>
      </c>
      <c r="I459" s="34">
        <v>3000000</v>
      </c>
      <c r="J459" s="34">
        <v>203000000</v>
      </c>
      <c r="K459" s="34">
        <v>203000000</v>
      </c>
      <c r="L459" s="89"/>
      <c r="M459" s="52"/>
      <c r="N459" s="50" t="s">
        <v>6033</v>
      </c>
      <c r="O459" s="27" t="s">
        <v>1017</v>
      </c>
      <c r="P459" s="27" t="s">
        <v>1018</v>
      </c>
      <c r="Q459" s="54"/>
    </row>
    <row r="460" spans="2:17" ht="21.75" customHeight="1" x14ac:dyDescent="0.15">
      <c r="B460" s="25">
        <v>2021</v>
      </c>
      <c r="C460" s="27">
        <v>1</v>
      </c>
      <c r="D460" s="62" t="s">
        <v>14</v>
      </c>
      <c r="E460" s="15" t="s">
        <v>1040</v>
      </c>
      <c r="F460" s="62" t="s">
        <v>16</v>
      </c>
      <c r="G460" s="34">
        <v>200000000</v>
      </c>
      <c r="H460" s="34">
        <v>0</v>
      </c>
      <c r="I460" s="34">
        <v>500000000</v>
      </c>
      <c r="J460" s="34">
        <v>700000000</v>
      </c>
      <c r="K460" s="34">
        <v>490000000</v>
      </c>
      <c r="L460" s="89"/>
      <c r="M460" s="52"/>
      <c r="N460" s="50" t="s">
        <v>6014</v>
      </c>
      <c r="O460" s="27" t="s">
        <v>796</v>
      </c>
      <c r="P460" s="27" t="s">
        <v>797</v>
      </c>
      <c r="Q460" s="54"/>
    </row>
    <row r="461" spans="2:17" ht="21.75" customHeight="1" x14ac:dyDescent="0.15">
      <c r="B461" s="25">
        <v>2021</v>
      </c>
      <c r="C461" s="27">
        <v>1</v>
      </c>
      <c r="D461" s="62" t="s">
        <v>14</v>
      </c>
      <c r="E461" s="15" t="s">
        <v>4520</v>
      </c>
      <c r="F461" s="62" t="s">
        <v>16</v>
      </c>
      <c r="G461" s="34">
        <v>198484000</v>
      </c>
      <c r="H461" s="34">
        <v>0</v>
      </c>
      <c r="I461" s="34">
        <v>539462000</v>
      </c>
      <c r="J461" s="34">
        <v>737946000</v>
      </c>
      <c r="K461" s="34">
        <v>15000000000</v>
      </c>
      <c r="L461" s="89" t="s">
        <v>140</v>
      </c>
      <c r="M461" s="52"/>
      <c r="N461" s="50" t="s">
        <v>6005</v>
      </c>
      <c r="O461" s="27" t="s">
        <v>4518</v>
      </c>
      <c r="P461" s="27" t="s">
        <v>4519</v>
      </c>
      <c r="Q461" s="54"/>
    </row>
    <row r="462" spans="2:17" ht="21.75" customHeight="1" x14ac:dyDescent="0.15">
      <c r="B462" s="25">
        <v>2021</v>
      </c>
      <c r="C462" s="27">
        <v>1</v>
      </c>
      <c r="D462" s="62" t="s">
        <v>14</v>
      </c>
      <c r="E462" s="15" t="s">
        <v>4445</v>
      </c>
      <c r="F462" s="62" t="s">
        <v>16</v>
      </c>
      <c r="G462" s="34">
        <v>197731500</v>
      </c>
      <c r="H462" s="34">
        <v>0</v>
      </c>
      <c r="I462" s="34">
        <v>2446000</v>
      </c>
      <c r="J462" s="34">
        <v>200177500</v>
      </c>
      <c r="K462" s="34">
        <v>0</v>
      </c>
      <c r="L462" s="89" t="s">
        <v>140</v>
      </c>
      <c r="M462" s="52"/>
      <c r="N462" s="50" t="s">
        <v>6079</v>
      </c>
      <c r="O462" s="27" t="s">
        <v>4447</v>
      </c>
      <c r="P462" s="27" t="s">
        <v>4448</v>
      </c>
      <c r="Q462" s="54"/>
    </row>
    <row r="463" spans="2:17" ht="21.75" customHeight="1" x14ac:dyDescent="0.15">
      <c r="B463" s="25">
        <v>2021</v>
      </c>
      <c r="C463" s="27">
        <v>1</v>
      </c>
      <c r="D463" s="62" t="s">
        <v>14</v>
      </c>
      <c r="E463" s="15" t="s">
        <v>1047</v>
      </c>
      <c r="F463" s="62" t="s">
        <v>37</v>
      </c>
      <c r="G463" s="34">
        <v>196823000</v>
      </c>
      <c r="H463" s="34">
        <v>0</v>
      </c>
      <c r="I463" s="34">
        <v>252483000</v>
      </c>
      <c r="J463" s="34">
        <v>449306000</v>
      </c>
      <c r="K463" s="34">
        <v>449306000</v>
      </c>
      <c r="L463" s="89"/>
      <c r="M463" s="52"/>
      <c r="N463" s="50" t="s">
        <v>6014</v>
      </c>
      <c r="O463" s="27" t="s">
        <v>809</v>
      </c>
      <c r="P463" s="27" t="s">
        <v>810</v>
      </c>
      <c r="Q463" s="54"/>
    </row>
    <row r="464" spans="2:17" ht="21.75" customHeight="1" x14ac:dyDescent="0.15">
      <c r="B464" s="25">
        <v>2021</v>
      </c>
      <c r="C464" s="27">
        <v>1</v>
      </c>
      <c r="D464" s="62" t="s">
        <v>14</v>
      </c>
      <c r="E464" s="15" t="s">
        <v>2593</v>
      </c>
      <c r="F464" s="62" t="s">
        <v>38</v>
      </c>
      <c r="G464" s="34">
        <v>196405000</v>
      </c>
      <c r="H464" s="34">
        <v>0</v>
      </c>
      <c r="I464" s="34">
        <v>0</v>
      </c>
      <c r="J464" s="34">
        <f>SUM(G464:I464)</f>
        <v>196405000</v>
      </c>
      <c r="K464" s="34">
        <v>0</v>
      </c>
      <c r="L464" s="89" t="s">
        <v>537</v>
      </c>
      <c r="M464" s="52"/>
      <c r="N464" s="50" t="s">
        <v>5978</v>
      </c>
      <c r="O464" s="27" t="s">
        <v>2591</v>
      </c>
      <c r="P464" s="27" t="s">
        <v>2592</v>
      </c>
      <c r="Q464" s="54"/>
    </row>
    <row r="465" spans="2:17" ht="21.75" customHeight="1" x14ac:dyDescent="0.15">
      <c r="B465" s="25">
        <v>2021</v>
      </c>
      <c r="C465" s="27">
        <v>1</v>
      </c>
      <c r="D465" s="62" t="s">
        <v>14</v>
      </c>
      <c r="E465" s="15" t="s">
        <v>1128</v>
      </c>
      <c r="F465" s="62" t="s">
        <v>16</v>
      </c>
      <c r="G465" s="34">
        <v>194794000</v>
      </c>
      <c r="H465" s="34">
        <v>0</v>
      </c>
      <c r="I465" s="34">
        <v>57277000</v>
      </c>
      <c r="J465" s="34">
        <v>252071000</v>
      </c>
      <c r="K465" s="34">
        <v>252071000</v>
      </c>
      <c r="L465" s="89"/>
      <c r="M465" s="52"/>
      <c r="N465" s="50" t="s">
        <v>6049</v>
      </c>
      <c r="O465" s="27" t="s">
        <v>1129</v>
      </c>
      <c r="P465" s="27" t="s">
        <v>1130</v>
      </c>
      <c r="Q465" s="54"/>
    </row>
    <row r="466" spans="2:17" ht="21.75" customHeight="1" x14ac:dyDescent="0.15">
      <c r="B466" s="25">
        <v>2021</v>
      </c>
      <c r="C466" s="27">
        <v>1</v>
      </c>
      <c r="D466" s="62" t="s">
        <v>14</v>
      </c>
      <c r="E466" s="15" t="s">
        <v>5182</v>
      </c>
      <c r="F466" s="62" t="s">
        <v>16</v>
      </c>
      <c r="G466" s="34">
        <v>193657000</v>
      </c>
      <c r="H466" s="34" t="s">
        <v>5130</v>
      </c>
      <c r="I466" s="34">
        <v>8110574000</v>
      </c>
      <c r="J466" s="34">
        <f>SUM(G466:I466)</f>
        <v>8304231000</v>
      </c>
      <c r="K466" s="34">
        <f>J466</f>
        <v>8304231000</v>
      </c>
      <c r="L466" s="89"/>
      <c r="M466" s="52"/>
      <c r="N466" s="50" t="s">
        <v>6080</v>
      </c>
      <c r="O466" s="27" t="s">
        <v>5180</v>
      </c>
      <c r="P466" s="27" t="s">
        <v>5181</v>
      </c>
      <c r="Q466" s="54"/>
    </row>
    <row r="467" spans="2:17" ht="21.75" customHeight="1" x14ac:dyDescent="0.15">
      <c r="B467" s="25">
        <v>2021</v>
      </c>
      <c r="C467" s="27">
        <v>1</v>
      </c>
      <c r="D467" s="62" t="s">
        <v>14</v>
      </c>
      <c r="E467" s="15" t="s">
        <v>4946</v>
      </c>
      <c r="F467" s="62" t="s">
        <v>16</v>
      </c>
      <c r="G467" s="34">
        <v>192000000</v>
      </c>
      <c r="H467" s="34">
        <v>0</v>
      </c>
      <c r="I467" s="34">
        <v>0</v>
      </c>
      <c r="J467" s="34">
        <v>192000000</v>
      </c>
      <c r="K467" s="34">
        <v>0</v>
      </c>
      <c r="L467" s="89" t="s">
        <v>140</v>
      </c>
      <c r="M467" s="52"/>
      <c r="N467" s="50" t="s">
        <v>6081</v>
      </c>
      <c r="O467" s="27" t="s">
        <v>4922</v>
      </c>
      <c r="P467" s="27" t="s">
        <v>4923</v>
      </c>
      <c r="Q467" s="54"/>
    </row>
    <row r="468" spans="2:17" ht="21.75" customHeight="1" x14ac:dyDescent="0.15">
      <c r="B468" s="25">
        <v>2021</v>
      </c>
      <c r="C468" s="27">
        <v>1</v>
      </c>
      <c r="D468" s="62" t="s">
        <v>14</v>
      </c>
      <c r="E468" s="15" t="s">
        <v>1152</v>
      </c>
      <c r="F468" s="62" t="s">
        <v>16</v>
      </c>
      <c r="G468" s="34">
        <v>188134000</v>
      </c>
      <c r="H468" s="34">
        <v>0</v>
      </c>
      <c r="I468" s="34">
        <v>101329000</v>
      </c>
      <c r="J468" s="34">
        <v>289463000</v>
      </c>
      <c r="K468" s="34">
        <v>289463000</v>
      </c>
      <c r="L468" s="89"/>
      <c r="M468" s="52"/>
      <c r="N468" s="50" t="s">
        <v>6054</v>
      </c>
      <c r="O468" s="27" t="s">
        <v>1153</v>
      </c>
      <c r="P468" s="27" t="s">
        <v>1154</v>
      </c>
      <c r="Q468" s="54"/>
    </row>
    <row r="469" spans="2:17" ht="21.75" customHeight="1" x14ac:dyDescent="0.15">
      <c r="B469" s="25">
        <v>2021</v>
      </c>
      <c r="C469" s="27">
        <v>1</v>
      </c>
      <c r="D469" s="62" t="s">
        <v>2543</v>
      </c>
      <c r="E469" s="15" t="s">
        <v>2549</v>
      </c>
      <c r="F469" s="62" t="s">
        <v>2550</v>
      </c>
      <c r="G469" s="34">
        <v>185018000</v>
      </c>
      <c r="H469" s="34"/>
      <c r="I469" s="34">
        <v>263837000</v>
      </c>
      <c r="J469" s="34">
        <v>448855000</v>
      </c>
      <c r="K469" s="34">
        <v>448855000</v>
      </c>
      <c r="L469" s="89"/>
      <c r="M469" s="52"/>
      <c r="N469" s="50" t="s">
        <v>6041</v>
      </c>
      <c r="O469" s="27" t="s">
        <v>2547</v>
      </c>
      <c r="P469" s="27" t="s">
        <v>2548</v>
      </c>
      <c r="Q469" s="54"/>
    </row>
    <row r="470" spans="2:17" ht="21.75" customHeight="1" x14ac:dyDescent="0.15">
      <c r="B470" s="25">
        <v>2021</v>
      </c>
      <c r="C470" s="27">
        <v>1</v>
      </c>
      <c r="D470" s="62" t="s">
        <v>14</v>
      </c>
      <c r="E470" s="15" t="s">
        <v>1776</v>
      </c>
      <c r="F470" s="62" t="s">
        <v>112</v>
      </c>
      <c r="G470" s="34">
        <v>183500000</v>
      </c>
      <c r="H470" s="34"/>
      <c r="I470" s="34">
        <v>327870000</v>
      </c>
      <c r="J470" s="34">
        <v>511370000</v>
      </c>
      <c r="K470" s="34"/>
      <c r="L470" s="89"/>
      <c r="M470" s="52"/>
      <c r="N470" s="50" t="s">
        <v>6074</v>
      </c>
      <c r="O470" s="27" t="s">
        <v>1495</v>
      </c>
      <c r="P470" s="27" t="s">
        <v>1496</v>
      </c>
      <c r="Q470" s="54"/>
    </row>
    <row r="471" spans="2:17" ht="21.75" customHeight="1" x14ac:dyDescent="0.15">
      <c r="B471" s="25">
        <v>2021</v>
      </c>
      <c r="C471" s="27">
        <v>1</v>
      </c>
      <c r="D471" s="62" t="s">
        <v>14</v>
      </c>
      <c r="E471" s="15" t="s">
        <v>4416</v>
      </c>
      <c r="F471" s="62" t="s">
        <v>37</v>
      </c>
      <c r="G471" s="34">
        <v>183005000</v>
      </c>
      <c r="H471" s="34">
        <v>0</v>
      </c>
      <c r="I471" s="34">
        <v>146533000</v>
      </c>
      <c r="J471" s="34">
        <v>329538000</v>
      </c>
      <c r="K471" s="34">
        <v>0</v>
      </c>
      <c r="L471" s="89" t="s">
        <v>140</v>
      </c>
      <c r="M471" s="52"/>
      <c r="N471" s="50" t="s">
        <v>6082</v>
      </c>
      <c r="O471" s="27" t="s">
        <v>4278</v>
      </c>
      <c r="P471" s="27" t="s">
        <v>4279</v>
      </c>
      <c r="Q471" s="54"/>
    </row>
    <row r="472" spans="2:17" ht="21.75" customHeight="1" x14ac:dyDescent="0.15">
      <c r="B472" s="25">
        <v>2021</v>
      </c>
      <c r="C472" s="27">
        <v>1</v>
      </c>
      <c r="D472" s="62" t="s">
        <v>14</v>
      </c>
      <c r="E472" s="15" t="s">
        <v>970</v>
      </c>
      <c r="F472" s="62" t="s">
        <v>39</v>
      </c>
      <c r="G472" s="34">
        <v>181383200</v>
      </c>
      <c r="H472" s="34"/>
      <c r="I472" s="34">
        <v>10000000</v>
      </c>
      <c r="J472" s="34">
        <v>191383200</v>
      </c>
      <c r="K472" s="34"/>
      <c r="L472" s="89"/>
      <c r="M472" s="52"/>
      <c r="N472" s="50" t="s">
        <v>6009</v>
      </c>
      <c r="O472" s="27" t="s">
        <v>966</v>
      </c>
      <c r="P472" s="27" t="s">
        <v>967</v>
      </c>
      <c r="Q472" s="54"/>
    </row>
    <row r="473" spans="2:17" ht="21.75" customHeight="1" x14ac:dyDescent="0.15">
      <c r="B473" s="25">
        <v>2021</v>
      </c>
      <c r="C473" s="27">
        <v>1</v>
      </c>
      <c r="D473" s="62" t="s">
        <v>15</v>
      </c>
      <c r="E473" s="15" t="s">
        <v>3215</v>
      </c>
      <c r="F473" s="62" t="s">
        <v>197</v>
      </c>
      <c r="G473" s="34">
        <v>180574000</v>
      </c>
      <c r="H473" s="34">
        <v>119341000</v>
      </c>
      <c r="I473" s="34">
        <v>0</v>
      </c>
      <c r="J473" s="34">
        <v>299915000</v>
      </c>
      <c r="K473" s="34">
        <v>29915000</v>
      </c>
      <c r="L473" s="89"/>
      <c r="M473" s="52"/>
      <c r="N473" s="50" t="s">
        <v>6050</v>
      </c>
      <c r="O473" s="27" t="s">
        <v>3218</v>
      </c>
      <c r="P473" s="27" t="s">
        <v>3219</v>
      </c>
      <c r="Q473" s="54"/>
    </row>
    <row r="474" spans="2:17" ht="21.75" customHeight="1" x14ac:dyDescent="0.15">
      <c r="B474" s="25">
        <v>2021</v>
      </c>
      <c r="C474" s="27">
        <v>1</v>
      </c>
      <c r="D474" s="62" t="s">
        <v>15</v>
      </c>
      <c r="E474" s="15" t="s">
        <v>1641</v>
      </c>
      <c r="F474" s="62" t="s">
        <v>39</v>
      </c>
      <c r="G474" s="34">
        <v>179244495</v>
      </c>
      <c r="H474" s="34"/>
      <c r="I474" s="34"/>
      <c r="J474" s="34">
        <v>179244495</v>
      </c>
      <c r="K474" s="34">
        <v>89622247.5</v>
      </c>
      <c r="L474" s="89"/>
      <c r="M474" s="52"/>
      <c r="N474" s="50" t="s">
        <v>6017</v>
      </c>
      <c r="O474" s="27" t="s">
        <v>1427</v>
      </c>
      <c r="P474" s="27" t="s">
        <v>1428</v>
      </c>
      <c r="Q474" s="54"/>
    </row>
    <row r="475" spans="2:17" ht="21.75" customHeight="1" x14ac:dyDescent="0.15">
      <c r="B475" s="25">
        <v>2021</v>
      </c>
      <c r="C475" s="27">
        <v>1</v>
      </c>
      <c r="D475" s="62" t="s">
        <v>14</v>
      </c>
      <c r="E475" s="15" t="s">
        <v>1062</v>
      </c>
      <c r="F475" s="62" t="s">
        <v>112</v>
      </c>
      <c r="G475" s="34">
        <v>177342000</v>
      </c>
      <c r="H475" s="34">
        <v>0</v>
      </c>
      <c r="I475" s="34">
        <v>2436730000</v>
      </c>
      <c r="J475" s="34">
        <v>2614072000</v>
      </c>
      <c r="K475" s="34">
        <v>0</v>
      </c>
      <c r="L475" s="89"/>
      <c r="M475" s="52"/>
      <c r="N475" s="50" t="s">
        <v>6053</v>
      </c>
      <c r="O475" s="27" t="s">
        <v>847</v>
      </c>
      <c r="P475" s="27" t="s">
        <v>848</v>
      </c>
      <c r="Q475" s="54"/>
    </row>
    <row r="476" spans="2:17" ht="21.75" customHeight="1" x14ac:dyDescent="0.15">
      <c r="B476" s="25">
        <v>2021</v>
      </c>
      <c r="C476" s="27">
        <v>1</v>
      </c>
      <c r="D476" s="62" t="s">
        <v>14</v>
      </c>
      <c r="E476" s="15" t="s">
        <v>4053</v>
      </c>
      <c r="F476" s="62" t="s">
        <v>16</v>
      </c>
      <c r="G476" s="34">
        <v>174687700</v>
      </c>
      <c r="H476" s="34">
        <v>0</v>
      </c>
      <c r="I476" s="34">
        <v>0</v>
      </c>
      <c r="J476" s="34">
        <v>174687700</v>
      </c>
      <c r="K476" s="34">
        <v>122281389.99999999</v>
      </c>
      <c r="L476" s="89" t="s">
        <v>140</v>
      </c>
      <c r="M476" s="52"/>
      <c r="N476" s="50" t="s">
        <v>6083</v>
      </c>
      <c r="O476" s="27" t="s">
        <v>3856</v>
      </c>
      <c r="P476" s="27" t="s">
        <v>3857</v>
      </c>
      <c r="Q476" s="54"/>
    </row>
    <row r="477" spans="2:17" ht="21.75" customHeight="1" x14ac:dyDescent="0.15">
      <c r="B477" s="25">
        <v>2021</v>
      </c>
      <c r="C477" s="27">
        <v>1</v>
      </c>
      <c r="D477" s="62" t="s">
        <v>14</v>
      </c>
      <c r="E477" s="15" t="s">
        <v>3408</v>
      </c>
      <c r="F477" s="62" t="s">
        <v>37</v>
      </c>
      <c r="G477" s="34">
        <v>171082000</v>
      </c>
      <c r="H477" s="34">
        <v>0</v>
      </c>
      <c r="I477" s="34">
        <v>0</v>
      </c>
      <c r="J477" s="34">
        <v>171082000</v>
      </c>
      <c r="K477" s="34">
        <v>119757399.99999999</v>
      </c>
      <c r="L477" s="89"/>
      <c r="M477" s="52"/>
      <c r="N477" s="50" t="s">
        <v>6027</v>
      </c>
      <c r="O477" s="27" t="s">
        <v>3406</v>
      </c>
      <c r="P477" s="27" t="s">
        <v>3407</v>
      </c>
      <c r="Q477" s="54"/>
    </row>
    <row r="478" spans="2:17" ht="21.75" customHeight="1" x14ac:dyDescent="0.15">
      <c r="B478" s="25">
        <v>2021</v>
      </c>
      <c r="C478" s="27">
        <v>1</v>
      </c>
      <c r="D478" s="62" t="s">
        <v>14</v>
      </c>
      <c r="E478" s="15" t="s">
        <v>3675</v>
      </c>
      <c r="F478" s="62" t="s">
        <v>17</v>
      </c>
      <c r="G478" s="34">
        <v>169802000</v>
      </c>
      <c r="H478" s="34">
        <v>0</v>
      </c>
      <c r="I478" s="34">
        <v>26285000</v>
      </c>
      <c r="J478" s="34">
        <v>196087000</v>
      </c>
      <c r="K478" s="34">
        <v>0</v>
      </c>
      <c r="L478" s="89" t="s">
        <v>140</v>
      </c>
      <c r="M478" s="52"/>
      <c r="N478" s="50" t="s">
        <v>6066</v>
      </c>
      <c r="O478" s="27" t="s">
        <v>3622</v>
      </c>
      <c r="P478" s="27" t="s">
        <v>3623</v>
      </c>
      <c r="Q478" s="54"/>
    </row>
    <row r="479" spans="2:17" ht="21.75" customHeight="1" x14ac:dyDescent="0.15">
      <c r="B479" s="25">
        <v>2021</v>
      </c>
      <c r="C479" s="27">
        <v>1</v>
      </c>
      <c r="D479" s="62" t="s">
        <v>14</v>
      </c>
      <c r="E479" s="15" t="s">
        <v>1049</v>
      </c>
      <c r="F479" s="62" t="s">
        <v>16</v>
      </c>
      <c r="G479" s="34">
        <v>168618000</v>
      </c>
      <c r="H479" s="34">
        <v>0</v>
      </c>
      <c r="I479" s="34">
        <v>0</v>
      </c>
      <c r="J479" s="34">
        <v>168618000</v>
      </c>
      <c r="K479" s="34">
        <v>168618000</v>
      </c>
      <c r="L479" s="89"/>
      <c r="M479" s="52"/>
      <c r="N479" s="50" t="s">
        <v>6073</v>
      </c>
      <c r="O479" s="27" t="s">
        <v>812</v>
      </c>
      <c r="P479" s="27" t="s">
        <v>813</v>
      </c>
      <c r="Q479" s="54"/>
    </row>
    <row r="480" spans="2:17" ht="21.75" customHeight="1" x14ac:dyDescent="0.15">
      <c r="B480" s="25">
        <v>2021</v>
      </c>
      <c r="C480" s="27">
        <v>1</v>
      </c>
      <c r="D480" s="62" t="s">
        <v>14</v>
      </c>
      <c r="E480" s="15" t="s">
        <v>2739</v>
      </c>
      <c r="F480" s="62" t="s">
        <v>39</v>
      </c>
      <c r="G480" s="34">
        <v>167914000</v>
      </c>
      <c r="H480" s="34">
        <v>0</v>
      </c>
      <c r="I480" s="34">
        <v>0</v>
      </c>
      <c r="J480" s="34">
        <v>167914000</v>
      </c>
      <c r="K480" s="34">
        <v>117539799.99999999</v>
      </c>
      <c r="L480" s="89"/>
      <c r="M480" s="52"/>
      <c r="N480" s="50" t="s">
        <v>6072</v>
      </c>
      <c r="O480" s="27" t="s">
        <v>2735</v>
      </c>
      <c r="P480" s="27" t="s">
        <v>2736</v>
      </c>
      <c r="Q480" s="54"/>
    </row>
    <row r="481" spans="2:17" ht="21.75" customHeight="1" x14ac:dyDescent="0.15">
      <c r="B481" s="25">
        <v>2021</v>
      </c>
      <c r="C481" s="27">
        <v>1</v>
      </c>
      <c r="D481" s="62" t="s">
        <v>14</v>
      </c>
      <c r="E481" s="15" t="s">
        <v>2614</v>
      </c>
      <c r="F481" s="62" t="s">
        <v>16</v>
      </c>
      <c r="G481" s="34">
        <v>165590000</v>
      </c>
      <c r="H481" s="34">
        <v>0</v>
      </c>
      <c r="I481" s="34">
        <v>5306000</v>
      </c>
      <c r="J481" s="34">
        <v>170896000</v>
      </c>
      <c r="K481" s="34">
        <v>170896000</v>
      </c>
      <c r="L481" s="89" t="s">
        <v>140</v>
      </c>
      <c r="M481" s="52"/>
      <c r="N481" s="50" t="s">
        <v>6052</v>
      </c>
      <c r="O481" s="27" t="s">
        <v>2612</v>
      </c>
      <c r="P481" s="27" t="s">
        <v>2613</v>
      </c>
      <c r="Q481" s="54"/>
    </row>
    <row r="482" spans="2:17" ht="21.75" customHeight="1" x14ac:dyDescent="0.15">
      <c r="B482" s="25">
        <v>2021</v>
      </c>
      <c r="C482" s="27">
        <v>1</v>
      </c>
      <c r="D482" s="62" t="s">
        <v>14</v>
      </c>
      <c r="E482" s="15" t="s">
        <v>1144</v>
      </c>
      <c r="F482" s="62" t="s">
        <v>37</v>
      </c>
      <c r="G482" s="34">
        <v>165191829</v>
      </c>
      <c r="H482" s="34">
        <v>0</v>
      </c>
      <c r="I482" s="34">
        <v>0</v>
      </c>
      <c r="J482" s="34">
        <v>165191829</v>
      </c>
      <c r="K482" s="34">
        <v>165191829</v>
      </c>
      <c r="L482" s="89"/>
      <c r="M482" s="52"/>
      <c r="N482" s="50" t="s">
        <v>6054</v>
      </c>
      <c r="O482" s="27" t="s">
        <v>909</v>
      </c>
      <c r="P482" s="27" t="s">
        <v>912</v>
      </c>
      <c r="Q482" s="54"/>
    </row>
    <row r="483" spans="2:17" ht="21.75" customHeight="1" x14ac:dyDescent="0.15">
      <c r="B483" s="25">
        <v>2021</v>
      </c>
      <c r="C483" s="27">
        <v>1</v>
      </c>
      <c r="D483" s="62" t="s">
        <v>14</v>
      </c>
      <c r="E483" s="15" t="s">
        <v>3410</v>
      </c>
      <c r="F483" s="62" t="s">
        <v>39</v>
      </c>
      <c r="G483" s="34">
        <v>164604000</v>
      </c>
      <c r="H483" s="34">
        <v>0</v>
      </c>
      <c r="I483" s="34">
        <v>0</v>
      </c>
      <c r="J483" s="34">
        <v>164604000</v>
      </c>
      <c r="K483" s="34">
        <v>115222800</v>
      </c>
      <c r="L483" s="89"/>
      <c r="M483" s="52"/>
      <c r="N483" s="50" t="s">
        <v>6027</v>
      </c>
      <c r="O483" s="27" t="s">
        <v>3406</v>
      </c>
      <c r="P483" s="27" t="s">
        <v>3407</v>
      </c>
      <c r="Q483" s="54"/>
    </row>
    <row r="484" spans="2:17" ht="21.75" customHeight="1" x14ac:dyDescent="0.15">
      <c r="B484" s="25">
        <v>2021</v>
      </c>
      <c r="C484" s="27">
        <v>1</v>
      </c>
      <c r="D484" s="62" t="s">
        <v>14</v>
      </c>
      <c r="E484" s="15" t="s">
        <v>3416</v>
      </c>
      <c r="F484" s="62" t="s">
        <v>16</v>
      </c>
      <c r="G484" s="34">
        <v>163636000</v>
      </c>
      <c r="H484" s="34">
        <v>0</v>
      </c>
      <c r="I484" s="34">
        <v>0</v>
      </c>
      <c r="J484" s="34">
        <v>163636000</v>
      </c>
      <c r="K484" s="34">
        <v>70000000</v>
      </c>
      <c r="L484" s="89" t="s">
        <v>140</v>
      </c>
      <c r="M484" s="52"/>
      <c r="N484" s="50" t="s">
        <v>6027</v>
      </c>
      <c r="O484" s="27" t="s">
        <v>3107</v>
      </c>
      <c r="P484" s="27" t="s">
        <v>3108</v>
      </c>
      <c r="Q484" s="54"/>
    </row>
    <row r="485" spans="2:17" ht="21.75" customHeight="1" x14ac:dyDescent="0.15">
      <c r="B485" s="25">
        <v>2021</v>
      </c>
      <c r="C485" s="27">
        <v>1</v>
      </c>
      <c r="D485" s="62" t="s">
        <v>14</v>
      </c>
      <c r="E485" s="15" t="s">
        <v>3989</v>
      </c>
      <c r="F485" s="62" t="s">
        <v>37</v>
      </c>
      <c r="G485" s="34">
        <v>161359000</v>
      </c>
      <c r="H485" s="34">
        <v>205454810</v>
      </c>
      <c r="I485" s="34">
        <v>33330000</v>
      </c>
      <c r="J485" s="34">
        <v>400143810</v>
      </c>
      <c r="K485" s="34">
        <v>400143810</v>
      </c>
      <c r="L485" s="89" t="s">
        <v>140</v>
      </c>
      <c r="M485" s="52"/>
      <c r="N485" s="50" t="s">
        <v>6070</v>
      </c>
      <c r="O485" s="27" t="s">
        <v>3990</v>
      </c>
      <c r="P485" s="27" t="s">
        <v>3991</v>
      </c>
      <c r="Q485" s="54"/>
    </row>
    <row r="486" spans="2:17" ht="21.75" customHeight="1" x14ac:dyDescent="0.15">
      <c r="B486" s="25">
        <v>2021</v>
      </c>
      <c r="C486" s="27">
        <v>1</v>
      </c>
      <c r="D486" s="62" t="s">
        <v>14</v>
      </c>
      <c r="E486" s="15" t="s">
        <v>1656</v>
      </c>
      <c r="F486" s="62" t="s">
        <v>16</v>
      </c>
      <c r="G486" s="34">
        <v>160995000</v>
      </c>
      <c r="H486" s="34"/>
      <c r="I486" s="34">
        <v>205546000</v>
      </c>
      <c r="J486" s="34">
        <v>366541000</v>
      </c>
      <c r="K486" s="34">
        <v>293232800</v>
      </c>
      <c r="L486" s="89"/>
      <c r="M486" s="52"/>
      <c r="N486" s="50" t="s">
        <v>6002</v>
      </c>
      <c r="O486" s="27" t="s">
        <v>1657</v>
      </c>
      <c r="P486" s="27" t="s">
        <v>1658</v>
      </c>
      <c r="Q486" s="54"/>
    </row>
    <row r="487" spans="2:17" ht="21.75" customHeight="1" x14ac:dyDescent="0.15">
      <c r="B487" s="25">
        <v>2021</v>
      </c>
      <c r="C487" s="27">
        <v>1</v>
      </c>
      <c r="D487" s="62" t="s">
        <v>14</v>
      </c>
      <c r="E487" s="15" t="s">
        <v>2679</v>
      </c>
      <c r="F487" s="62" t="s">
        <v>16</v>
      </c>
      <c r="G487" s="34">
        <v>159918000</v>
      </c>
      <c r="H487" s="34">
        <v>0</v>
      </c>
      <c r="I487" s="34">
        <v>0</v>
      </c>
      <c r="J487" s="34">
        <f>SUM(G487:I487)</f>
        <v>159918000</v>
      </c>
      <c r="K487" s="34">
        <f>J487*0.7</f>
        <v>111942600</v>
      </c>
      <c r="L487" s="89"/>
      <c r="M487" s="52"/>
      <c r="N487" s="50" t="s">
        <v>5988</v>
      </c>
      <c r="O487" s="27" t="s">
        <v>2674</v>
      </c>
      <c r="P487" s="27" t="s">
        <v>2675</v>
      </c>
      <c r="Q487" s="54"/>
    </row>
    <row r="488" spans="2:17" ht="21.75" customHeight="1" x14ac:dyDescent="0.15">
      <c r="B488" s="25">
        <v>2021</v>
      </c>
      <c r="C488" s="27">
        <v>1</v>
      </c>
      <c r="D488" s="62" t="s">
        <v>14</v>
      </c>
      <c r="E488" s="15" t="s">
        <v>4110</v>
      </c>
      <c r="F488" s="62" t="s">
        <v>112</v>
      </c>
      <c r="G488" s="34">
        <v>159659000</v>
      </c>
      <c r="H488" s="34">
        <v>0</v>
      </c>
      <c r="I488" s="34">
        <v>1124086000</v>
      </c>
      <c r="J488" s="34">
        <v>1283745000</v>
      </c>
      <c r="K488" s="34">
        <v>127727200</v>
      </c>
      <c r="L488" s="89" t="s">
        <v>140</v>
      </c>
      <c r="M488" s="52"/>
      <c r="N488" s="50" t="s">
        <v>6042</v>
      </c>
      <c r="O488" s="27" t="s">
        <v>3947</v>
      </c>
      <c r="P488" s="27" t="s">
        <v>3948</v>
      </c>
      <c r="Q488" s="54"/>
    </row>
    <row r="489" spans="2:17" ht="21.75" customHeight="1" x14ac:dyDescent="0.15">
      <c r="B489" s="25">
        <v>2021</v>
      </c>
      <c r="C489" s="27">
        <v>1</v>
      </c>
      <c r="D489" s="62" t="s">
        <v>14</v>
      </c>
      <c r="E489" s="15" t="s">
        <v>1160</v>
      </c>
      <c r="F489" s="62" t="s">
        <v>16</v>
      </c>
      <c r="G489" s="34">
        <v>154189000</v>
      </c>
      <c r="H489" s="34">
        <v>0</v>
      </c>
      <c r="I489" s="34">
        <v>110000000</v>
      </c>
      <c r="J489" s="34">
        <v>264189000</v>
      </c>
      <c r="K489" s="34">
        <v>500000000</v>
      </c>
      <c r="L489" s="89"/>
      <c r="M489" s="52"/>
      <c r="N489" s="50" t="s">
        <v>6054</v>
      </c>
      <c r="O489" s="27" t="s">
        <v>1157</v>
      </c>
      <c r="P489" s="27" t="s">
        <v>1158</v>
      </c>
      <c r="Q489" s="54"/>
    </row>
    <row r="490" spans="2:17" ht="21.75" customHeight="1" x14ac:dyDescent="0.15">
      <c r="B490" s="25">
        <v>2021</v>
      </c>
      <c r="C490" s="27">
        <v>1</v>
      </c>
      <c r="D490" s="62" t="s">
        <v>14</v>
      </c>
      <c r="E490" s="15" t="s">
        <v>1878</v>
      </c>
      <c r="F490" s="62" t="s">
        <v>37</v>
      </c>
      <c r="G490" s="34">
        <v>150000000</v>
      </c>
      <c r="H490" s="34">
        <v>121915021</v>
      </c>
      <c r="I490" s="34"/>
      <c r="J490" s="34">
        <v>271915021</v>
      </c>
      <c r="K490" s="34">
        <v>271915021</v>
      </c>
      <c r="L490" s="89"/>
      <c r="M490" s="52"/>
      <c r="N490" s="50" t="s">
        <v>5999</v>
      </c>
      <c r="O490" s="27" t="s">
        <v>1873</v>
      </c>
      <c r="P490" s="27" t="s">
        <v>1874</v>
      </c>
      <c r="Q490" s="54"/>
    </row>
    <row r="491" spans="2:17" ht="21.75" customHeight="1" x14ac:dyDescent="0.15">
      <c r="B491" s="25">
        <v>2021</v>
      </c>
      <c r="C491" s="27">
        <v>1</v>
      </c>
      <c r="D491" s="62" t="s">
        <v>14</v>
      </c>
      <c r="E491" s="15" t="s">
        <v>1048</v>
      </c>
      <c r="F491" s="62" t="s">
        <v>37</v>
      </c>
      <c r="G491" s="34">
        <v>150000000</v>
      </c>
      <c r="H491" s="34">
        <v>146282027</v>
      </c>
      <c r="I491" s="34">
        <v>0</v>
      </c>
      <c r="J491" s="34">
        <v>296282027</v>
      </c>
      <c r="K491" s="34">
        <v>296282027</v>
      </c>
      <c r="L491" s="89"/>
      <c r="M491" s="52"/>
      <c r="N491" s="50" t="s">
        <v>6014</v>
      </c>
      <c r="O491" s="27" t="s">
        <v>809</v>
      </c>
      <c r="P491" s="27" t="s">
        <v>810</v>
      </c>
      <c r="Q491" s="54"/>
    </row>
    <row r="492" spans="2:17" ht="21.75" customHeight="1" x14ac:dyDescent="0.15">
      <c r="B492" s="25">
        <v>2021</v>
      </c>
      <c r="C492" s="27">
        <v>1</v>
      </c>
      <c r="D492" s="62" t="s">
        <v>14</v>
      </c>
      <c r="E492" s="15" t="s">
        <v>3395</v>
      </c>
      <c r="F492" s="62" t="s">
        <v>37</v>
      </c>
      <c r="G492" s="34">
        <v>150000000</v>
      </c>
      <c r="H492" s="34">
        <v>76175020</v>
      </c>
      <c r="I492" s="34">
        <v>0</v>
      </c>
      <c r="J492" s="34">
        <v>226175020</v>
      </c>
      <c r="K492" s="34">
        <v>158322510</v>
      </c>
      <c r="L492" s="89"/>
      <c r="M492" s="52"/>
      <c r="N492" s="50" t="s">
        <v>6027</v>
      </c>
      <c r="O492" s="27" t="s">
        <v>3095</v>
      </c>
      <c r="P492" s="27" t="s">
        <v>3096</v>
      </c>
      <c r="Q492" s="54"/>
    </row>
    <row r="493" spans="2:17" ht="21.75" customHeight="1" x14ac:dyDescent="0.15">
      <c r="B493" s="25">
        <v>2021</v>
      </c>
      <c r="C493" s="27">
        <v>1</v>
      </c>
      <c r="D493" s="62" t="s">
        <v>14</v>
      </c>
      <c r="E493" s="15" t="s">
        <v>3697</v>
      </c>
      <c r="F493" s="62" t="s">
        <v>37</v>
      </c>
      <c r="G493" s="34">
        <v>150000000</v>
      </c>
      <c r="H493" s="34">
        <v>1116261880</v>
      </c>
      <c r="I493" s="34">
        <v>0</v>
      </c>
      <c r="J493" s="34">
        <v>1266261880</v>
      </c>
      <c r="K493" s="34">
        <v>1013009504</v>
      </c>
      <c r="L493" s="89"/>
      <c r="M493" s="52"/>
      <c r="N493" s="50" t="s">
        <v>6048</v>
      </c>
      <c r="O493" s="27" t="s">
        <v>3693</v>
      </c>
      <c r="P493" s="27" t="s">
        <v>3694</v>
      </c>
      <c r="Q493" s="54"/>
    </row>
    <row r="494" spans="2:17" ht="21.75" customHeight="1" x14ac:dyDescent="0.15">
      <c r="B494" s="25">
        <v>2021</v>
      </c>
      <c r="C494" s="27">
        <v>1</v>
      </c>
      <c r="D494" s="62" t="s">
        <v>14</v>
      </c>
      <c r="E494" s="15" t="s">
        <v>3698</v>
      </c>
      <c r="F494" s="62" t="s">
        <v>37</v>
      </c>
      <c r="G494" s="34">
        <v>150000000</v>
      </c>
      <c r="H494" s="34">
        <v>1255540000</v>
      </c>
      <c r="I494" s="34">
        <v>0</v>
      </c>
      <c r="J494" s="34">
        <v>1405540000</v>
      </c>
      <c r="K494" s="34">
        <v>1124432000</v>
      </c>
      <c r="L494" s="89"/>
      <c r="M494" s="52"/>
      <c r="N494" s="50" t="s">
        <v>6048</v>
      </c>
      <c r="O494" s="27" t="s">
        <v>3693</v>
      </c>
      <c r="P494" s="27" t="s">
        <v>3694</v>
      </c>
      <c r="Q494" s="54"/>
    </row>
    <row r="495" spans="2:17" ht="21.75" customHeight="1" x14ac:dyDescent="0.15">
      <c r="B495" s="25">
        <v>2021</v>
      </c>
      <c r="C495" s="27">
        <v>1</v>
      </c>
      <c r="D495" s="62" t="s">
        <v>14</v>
      </c>
      <c r="E495" s="15" t="s">
        <v>3699</v>
      </c>
      <c r="F495" s="62" t="s">
        <v>37</v>
      </c>
      <c r="G495" s="34">
        <v>150000000</v>
      </c>
      <c r="H495" s="34">
        <v>885798300</v>
      </c>
      <c r="I495" s="34">
        <v>0</v>
      </c>
      <c r="J495" s="34">
        <v>1035798300</v>
      </c>
      <c r="K495" s="34">
        <v>828638640</v>
      </c>
      <c r="L495" s="89" t="s">
        <v>140</v>
      </c>
      <c r="M495" s="52"/>
      <c r="N495" s="50" t="s">
        <v>6048</v>
      </c>
      <c r="O495" s="27" t="s">
        <v>3693</v>
      </c>
      <c r="P495" s="27" t="s">
        <v>3694</v>
      </c>
      <c r="Q495" s="54"/>
    </row>
    <row r="496" spans="2:17" ht="21.75" customHeight="1" x14ac:dyDescent="0.15">
      <c r="B496" s="25">
        <v>2021</v>
      </c>
      <c r="C496" s="27">
        <v>1</v>
      </c>
      <c r="D496" s="62" t="s">
        <v>14</v>
      </c>
      <c r="E496" s="15" t="s">
        <v>1035</v>
      </c>
      <c r="F496" s="62" t="s">
        <v>37</v>
      </c>
      <c r="G496" s="34">
        <v>149499200</v>
      </c>
      <c r="H496" s="34">
        <v>0</v>
      </c>
      <c r="I496" s="34"/>
      <c r="J496" s="34">
        <v>149499200</v>
      </c>
      <c r="K496" s="34"/>
      <c r="L496" s="89"/>
      <c r="M496" s="52"/>
      <c r="N496" s="50" t="s">
        <v>6014</v>
      </c>
      <c r="O496" s="27" t="s">
        <v>1032</v>
      </c>
      <c r="P496" s="27" t="s">
        <v>1037</v>
      </c>
      <c r="Q496" s="54"/>
    </row>
    <row r="497" spans="2:17" ht="21.75" customHeight="1" x14ac:dyDescent="0.15">
      <c r="B497" s="25">
        <v>2021</v>
      </c>
      <c r="C497" s="27">
        <v>1</v>
      </c>
      <c r="D497" s="62" t="s">
        <v>14</v>
      </c>
      <c r="E497" s="15" t="s">
        <v>4479</v>
      </c>
      <c r="F497" s="62" t="s">
        <v>112</v>
      </c>
      <c r="G497" s="34">
        <v>148317400</v>
      </c>
      <c r="H497" s="34"/>
      <c r="I497" s="34">
        <v>46710000</v>
      </c>
      <c r="J497" s="34">
        <v>195027400</v>
      </c>
      <c r="K497" s="34"/>
      <c r="L497" s="89" t="s">
        <v>140</v>
      </c>
      <c r="M497" s="52"/>
      <c r="N497" s="50" t="s">
        <v>6028</v>
      </c>
      <c r="O497" s="27" t="s">
        <v>4350</v>
      </c>
      <c r="P497" s="27" t="s">
        <v>4351</v>
      </c>
      <c r="Q497" s="54"/>
    </row>
    <row r="498" spans="2:17" ht="21.75" customHeight="1" x14ac:dyDescent="0.15">
      <c r="B498" s="25">
        <v>2021</v>
      </c>
      <c r="C498" s="27">
        <v>1</v>
      </c>
      <c r="D498" s="62" t="s">
        <v>15</v>
      </c>
      <c r="E498" s="15" t="s">
        <v>3226</v>
      </c>
      <c r="F498" s="62" t="s">
        <v>37</v>
      </c>
      <c r="G498" s="34">
        <v>148149000</v>
      </c>
      <c r="H498" s="34">
        <v>0</v>
      </c>
      <c r="I498" s="34">
        <v>37758000</v>
      </c>
      <c r="J498" s="34">
        <v>185907000</v>
      </c>
      <c r="K498" s="34">
        <v>185907000</v>
      </c>
      <c r="L498" s="89"/>
      <c r="M498" s="52"/>
      <c r="N498" s="50" t="s">
        <v>6050</v>
      </c>
      <c r="O498" s="27" t="s">
        <v>3220</v>
      </c>
      <c r="P498" s="27" t="s">
        <v>3221</v>
      </c>
      <c r="Q498" s="54"/>
    </row>
    <row r="499" spans="2:17" ht="21.75" customHeight="1" x14ac:dyDescent="0.15">
      <c r="B499" s="25">
        <v>2021</v>
      </c>
      <c r="C499" s="27">
        <v>1</v>
      </c>
      <c r="D499" s="62" t="s">
        <v>14</v>
      </c>
      <c r="E499" s="15" t="s">
        <v>4111</v>
      </c>
      <c r="F499" s="62" t="s">
        <v>112</v>
      </c>
      <c r="G499" s="34">
        <v>147120000</v>
      </c>
      <c r="H499" s="34"/>
      <c r="I499" s="34">
        <v>1771996000</v>
      </c>
      <c r="J499" s="34">
        <v>1919116000</v>
      </c>
      <c r="K499" s="34">
        <v>117696000</v>
      </c>
      <c r="L499" s="89" t="s">
        <v>140</v>
      </c>
      <c r="M499" s="52"/>
      <c r="N499" s="50" t="s">
        <v>6042</v>
      </c>
      <c r="O499" s="27" t="s">
        <v>3947</v>
      </c>
      <c r="P499" s="27" t="s">
        <v>3958</v>
      </c>
      <c r="Q499" s="54"/>
    </row>
    <row r="500" spans="2:17" ht="21.75" customHeight="1" x14ac:dyDescent="0.15">
      <c r="B500" s="25">
        <v>2021</v>
      </c>
      <c r="C500" s="27">
        <v>1</v>
      </c>
      <c r="D500" s="62" t="s">
        <v>14</v>
      </c>
      <c r="E500" s="15" t="s">
        <v>2720</v>
      </c>
      <c r="F500" s="62" t="s">
        <v>38</v>
      </c>
      <c r="G500" s="34">
        <v>146937170</v>
      </c>
      <c r="H500" s="34">
        <v>0</v>
      </c>
      <c r="I500" s="34">
        <v>13420000</v>
      </c>
      <c r="J500" s="34">
        <v>160357170</v>
      </c>
      <c r="K500" s="34">
        <v>112250019</v>
      </c>
      <c r="L500" s="89" t="s">
        <v>140</v>
      </c>
      <c r="M500" s="52"/>
      <c r="N500" s="50" t="s">
        <v>6062</v>
      </c>
      <c r="O500" s="27" t="s">
        <v>2404</v>
      </c>
      <c r="P500" s="27" t="s">
        <v>2405</v>
      </c>
      <c r="Q500" s="54"/>
    </row>
    <row r="501" spans="2:17" ht="21.75" customHeight="1" x14ac:dyDescent="0.15">
      <c r="B501" s="25">
        <v>2021</v>
      </c>
      <c r="C501" s="27">
        <v>1</v>
      </c>
      <c r="D501" s="62" t="s">
        <v>14</v>
      </c>
      <c r="E501" s="15" t="s">
        <v>2730</v>
      </c>
      <c r="F501" s="62" t="s">
        <v>16</v>
      </c>
      <c r="G501" s="34">
        <v>146588000</v>
      </c>
      <c r="H501" s="34">
        <v>0</v>
      </c>
      <c r="I501" s="34">
        <v>931701000</v>
      </c>
      <c r="J501" s="34">
        <v>1078289000</v>
      </c>
      <c r="K501" s="34"/>
      <c r="L501" s="89"/>
      <c r="M501" s="52"/>
      <c r="N501" s="50" t="s">
        <v>6072</v>
      </c>
      <c r="O501" s="27" t="s">
        <v>2731</v>
      </c>
      <c r="P501" s="27" t="s">
        <v>2732</v>
      </c>
      <c r="Q501" s="54"/>
    </row>
    <row r="502" spans="2:17" ht="21.75" customHeight="1" x14ac:dyDescent="0.15">
      <c r="B502" s="25">
        <v>2021</v>
      </c>
      <c r="C502" s="27">
        <v>1</v>
      </c>
      <c r="D502" s="62" t="s">
        <v>14</v>
      </c>
      <c r="E502" s="15" t="s">
        <v>2711</v>
      </c>
      <c r="F502" s="62" t="s">
        <v>37</v>
      </c>
      <c r="G502" s="34">
        <v>144895335</v>
      </c>
      <c r="H502" s="34">
        <v>0</v>
      </c>
      <c r="I502" s="34">
        <v>111247085</v>
      </c>
      <c r="J502" s="34">
        <v>256142420</v>
      </c>
      <c r="K502" s="34">
        <v>179299694</v>
      </c>
      <c r="L502" s="89" t="s">
        <v>140</v>
      </c>
      <c r="M502" s="52"/>
      <c r="N502" s="50" t="s">
        <v>6062</v>
      </c>
      <c r="O502" s="27" t="s">
        <v>2419</v>
      </c>
      <c r="P502" s="27" t="s">
        <v>2420</v>
      </c>
      <c r="Q502" s="54"/>
    </row>
    <row r="503" spans="2:17" ht="21.75" customHeight="1" x14ac:dyDescent="0.15">
      <c r="B503" s="25">
        <v>2021</v>
      </c>
      <c r="C503" s="27">
        <v>1</v>
      </c>
      <c r="D503" s="62" t="s">
        <v>14</v>
      </c>
      <c r="E503" s="15" t="s">
        <v>1003</v>
      </c>
      <c r="F503" s="62" t="s">
        <v>37</v>
      </c>
      <c r="G503" s="34">
        <v>143734000</v>
      </c>
      <c r="H503" s="34">
        <v>0</v>
      </c>
      <c r="I503" s="34">
        <v>48890000</v>
      </c>
      <c r="J503" s="34">
        <v>192624000</v>
      </c>
      <c r="K503" s="34">
        <v>134836800</v>
      </c>
      <c r="L503" s="89"/>
      <c r="M503" s="52"/>
      <c r="N503" s="50" t="s">
        <v>6076</v>
      </c>
      <c r="O503" s="27" t="s">
        <v>1001</v>
      </c>
      <c r="P503" s="27" t="s">
        <v>1002</v>
      </c>
      <c r="Q503" s="54"/>
    </row>
    <row r="504" spans="2:17" ht="21.75" customHeight="1" x14ac:dyDescent="0.15">
      <c r="B504" s="25">
        <v>2021</v>
      </c>
      <c r="C504" s="27">
        <v>1</v>
      </c>
      <c r="D504" s="62" t="s">
        <v>14</v>
      </c>
      <c r="E504" s="15" t="s">
        <v>1003</v>
      </c>
      <c r="F504" s="62" t="s">
        <v>37</v>
      </c>
      <c r="G504" s="34">
        <v>143734000</v>
      </c>
      <c r="H504" s="34">
        <v>0</v>
      </c>
      <c r="I504" s="34">
        <v>48890000</v>
      </c>
      <c r="J504" s="34">
        <v>192624000</v>
      </c>
      <c r="K504" s="34">
        <v>134836800</v>
      </c>
      <c r="L504" s="89"/>
      <c r="M504" s="52"/>
      <c r="N504" s="50" t="s">
        <v>6076</v>
      </c>
      <c r="O504" s="27" t="s">
        <v>1001</v>
      </c>
      <c r="P504" s="27" t="s">
        <v>1002</v>
      </c>
      <c r="Q504" s="54"/>
    </row>
    <row r="505" spans="2:17" ht="21.75" customHeight="1" x14ac:dyDescent="0.15">
      <c r="B505" s="25">
        <v>2021</v>
      </c>
      <c r="C505" s="27">
        <v>1</v>
      </c>
      <c r="D505" s="62" t="s">
        <v>14</v>
      </c>
      <c r="E505" s="15" t="s">
        <v>4510</v>
      </c>
      <c r="F505" s="62" t="s">
        <v>17</v>
      </c>
      <c r="G505" s="34">
        <v>142811000</v>
      </c>
      <c r="H505" s="34" t="s">
        <v>4511</v>
      </c>
      <c r="I505" s="34">
        <v>66507000</v>
      </c>
      <c r="J505" s="34">
        <v>209318000</v>
      </c>
      <c r="K505" s="34">
        <v>0</v>
      </c>
      <c r="L505" s="89" t="s">
        <v>4375</v>
      </c>
      <c r="M505" s="52" t="s">
        <v>4512</v>
      </c>
      <c r="N505" s="50" t="s">
        <v>6005</v>
      </c>
      <c r="O505" s="27" t="s">
        <v>4512</v>
      </c>
      <c r="P505" s="27" t="s">
        <v>4513</v>
      </c>
      <c r="Q505" s="54"/>
    </row>
    <row r="506" spans="2:17" ht="21.75" customHeight="1" x14ac:dyDescent="0.15">
      <c r="B506" s="25">
        <v>2021</v>
      </c>
      <c r="C506" s="27">
        <v>1</v>
      </c>
      <c r="D506" s="62" t="s">
        <v>14</v>
      </c>
      <c r="E506" s="15" t="s">
        <v>2628</v>
      </c>
      <c r="F506" s="62" t="s">
        <v>38</v>
      </c>
      <c r="G506" s="34">
        <v>140173100</v>
      </c>
      <c r="H506" s="34">
        <v>0</v>
      </c>
      <c r="I506" s="34">
        <v>0</v>
      </c>
      <c r="J506" s="34">
        <v>140173100</v>
      </c>
      <c r="K506" s="34">
        <v>98121170</v>
      </c>
      <c r="L506" s="89"/>
      <c r="M506" s="52"/>
      <c r="N506" s="50" t="s">
        <v>6035</v>
      </c>
      <c r="O506" s="27" t="s">
        <v>2624</v>
      </c>
      <c r="P506" s="27" t="s">
        <v>2625</v>
      </c>
      <c r="Q506" s="54"/>
    </row>
    <row r="507" spans="2:17" ht="21.75" customHeight="1" x14ac:dyDescent="0.15">
      <c r="B507" s="25">
        <v>2021</v>
      </c>
      <c r="C507" s="27">
        <v>1</v>
      </c>
      <c r="D507" s="62" t="s">
        <v>14</v>
      </c>
      <c r="E507" s="15" t="s">
        <v>1887</v>
      </c>
      <c r="F507" s="62" t="s">
        <v>38</v>
      </c>
      <c r="G507" s="34">
        <v>139220000</v>
      </c>
      <c r="H507" s="34"/>
      <c r="I507" s="34">
        <v>50000000</v>
      </c>
      <c r="J507" s="34">
        <v>189220000</v>
      </c>
      <c r="K507" s="34"/>
      <c r="L507" s="89"/>
      <c r="M507" s="52"/>
      <c r="N507" s="50" t="s">
        <v>6071</v>
      </c>
      <c r="O507" s="27" t="s">
        <v>1883</v>
      </c>
      <c r="P507" s="27" t="s">
        <v>1884</v>
      </c>
      <c r="Q507" s="54"/>
    </row>
    <row r="508" spans="2:17" ht="21.75" customHeight="1" x14ac:dyDescent="0.15">
      <c r="B508" s="25">
        <v>2021</v>
      </c>
      <c r="C508" s="27">
        <v>1</v>
      </c>
      <c r="D508" s="62" t="s">
        <v>14</v>
      </c>
      <c r="E508" s="15" t="s">
        <v>1723</v>
      </c>
      <c r="F508" s="62" t="s">
        <v>37</v>
      </c>
      <c r="G508" s="34">
        <v>138606617</v>
      </c>
      <c r="H508" s="34"/>
      <c r="I508" s="34"/>
      <c r="J508" s="34">
        <v>138606617</v>
      </c>
      <c r="K508" s="34">
        <v>138606617</v>
      </c>
      <c r="L508" s="89" t="s">
        <v>140</v>
      </c>
      <c r="M508" s="52"/>
      <c r="N508" s="50" t="s">
        <v>6043</v>
      </c>
      <c r="O508" s="27" t="s">
        <v>1473</v>
      </c>
      <c r="P508" s="27" t="s">
        <v>1474</v>
      </c>
      <c r="Q508" s="54"/>
    </row>
    <row r="509" spans="2:17" ht="21.75" customHeight="1" x14ac:dyDescent="0.15">
      <c r="B509" s="25">
        <v>2021</v>
      </c>
      <c r="C509" s="27">
        <v>1</v>
      </c>
      <c r="D509" s="62" t="s">
        <v>14</v>
      </c>
      <c r="E509" s="15" t="s">
        <v>2654</v>
      </c>
      <c r="F509" s="62" t="s">
        <v>37</v>
      </c>
      <c r="G509" s="34">
        <v>137758000</v>
      </c>
      <c r="H509" s="34">
        <v>34440000</v>
      </c>
      <c r="I509" s="34">
        <v>8730000</v>
      </c>
      <c r="J509" s="34">
        <v>180928000</v>
      </c>
      <c r="K509" s="34"/>
      <c r="L509" s="89"/>
      <c r="M509" s="52"/>
      <c r="N509" s="50" t="s">
        <v>5977</v>
      </c>
      <c r="O509" s="27" t="s">
        <v>2333</v>
      </c>
      <c r="P509" s="27" t="s">
        <v>2334</v>
      </c>
      <c r="Q509" s="54"/>
    </row>
    <row r="510" spans="2:17" ht="21.75" customHeight="1" x14ac:dyDescent="0.15">
      <c r="B510" s="25">
        <v>2021</v>
      </c>
      <c r="C510" s="27">
        <v>1</v>
      </c>
      <c r="D510" s="62" t="s">
        <v>14</v>
      </c>
      <c r="E510" s="15" t="s">
        <v>213</v>
      </c>
      <c r="F510" s="62" t="s">
        <v>16</v>
      </c>
      <c r="G510" s="34">
        <v>137400670</v>
      </c>
      <c r="H510" s="34"/>
      <c r="I510" s="34"/>
      <c r="J510" s="34">
        <v>137400670</v>
      </c>
      <c r="K510" s="34">
        <v>137400670</v>
      </c>
      <c r="L510" s="89"/>
      <c r="M510" s="52"/>
      <c r="N510" s="50" t="s">
        <v>6037</v>
      </c>
      <c r="O510" s="27" t="s">
        <v>210</v>
      </c>
      <c r="P510" s="27" t="s">
        <v>211</v>
      </c>
      <c r="Q510" s="54"/>
    </row>
    <row r="511" spans="2:17" ht="21.75" customHeight="1" x14ac:dyDescent="0.15">
      <c r="B511" s="25">
        <v>2021</v>
      </c>
      <c r="C511" s="27">
        <v>1</v>
      </c>
      <c r="D511" s="62" t="s">
        <v>14</v>
      </c>
      <c r="E511" s="15" t="s">
        <v>4969</v>
      </c>
      <c r="F511" s="62" t="s">
        <v>17</v>
      </c>
      <c r="G511" s="34">
        <v>137340000</v>
      </c>
      <c r="H511" s="34">
        <v>0</v>
      </c>
      <c r="I511" s="34">
        <v>48960000</v>
      </c>
      <c r="J511" s="34">
        <v>186300000</v>
      </c>
      <c r="K511" s="34">
        <v>130409999.99999999</v>
      </c>
      <c r="L511" s="89"/>
      <c r="M511" s="52"/>
      <c r="N511" s="50" t="s">
        <v>6011</v>
      </c>
      <c r="O511" s="27" t="s">
        <v>4935</v>
      </c>
      <c r="P511" s="27" t="s">
        <v>4936</v>
      </c>
      <c r="Q511" s="54"/>
    </row>
    <row r="512" spans="2:17" ht="21.75" customHeight="1" x14ac:dyDescent="0.15">
      <c r="B512" s="25">
        <v>2021</v>
      </c>
      <c r="C512" s="27">
        <v>1</v>
      </c>
      <c r="D512" s="62" t="s">
        <v>14</v>
      </c>
      <c r="E512" s="15" t="s">
        <v>4054</v>
      </c>
      <c r="F512" s="62" t="s">
        <v>17</v>
      </c>
      <c r="G512" s="34">
        <v>134409000</v>
      </c>
      <c r="H512" s="34">
        <v>0</v>
      </c>
      <c r="I512" s="34">
        <v>273774000</v>
      </c>
      <c r="J512" s="34">
        <v>408183000</v>
      </c>
      <c r="K512" s="34">
        <v>87000000</v>
      </c>
      <c r="L512" s="89" t="s">
        <v>140</v>
      </c>
      <c r="M512" s="52"/>
      <c r="N512" s="50" t="s">
        <v>6083</v>
      </c>
      <c r="O512" s="27" t="s">
        <v>4055</v>
      </c>
      <c r="P512" s="27" t="s">
        <v>3859</v>
      </c>
      <c r="Q512" s="54"/>
    </row>
    <row r="513" spans="2:17" ht="21.75" customHeight="1" x14ac:dyDescent="0.15">
      <c r="B513" s="25">
        <v>2021</v>
      </c>
      <c r="C513" s="27">
        <v>1</v>
      </c>
      <c r="D513" s="62" t="s">
        <v>14</v>
      </c>
      <c r="E513" s="15" t="s">
        <v>971</v>
      </c>
      <c r="F513" s="62" t="s">
        <v>16</v>
      </c>
      <c r="G513" s="34">
        <v>133445000</v>
      </c>
      <c r="H513" s="34"/>
      <c r="I513" s="34">
        <v>744382000</v>
      </c>
      <c r="J513" s="34">
        <v>877827000</v>
      </c>
      <c r="K513" s="34"/>
      <c r="L513" s="89"/>
      <c r="M513" s="52"/>
      <c r="N513" s="50" t="s">
        <v>6009</v>
      </c>
      <c r="O513" s="27" t="s">
        <v>966</v>
      </c>
      <c r="P513" s="27" t="s">
        <v>967</v>
      </c>
      <c r="Q513" s="54"/>
    </row>
    <row r="514" spans="2:17" ht="21.75" customHeight="1" x14ac:dyDescent="0.15">
      <c r="B514" s="25">
        <v>2021</v>
      </c>
      <c r="C514" s="27">
        <v>1</v>
      </c>
      <c r="D514" s="62" t="s">
        <v>14</v>
      </c>
      <c r="E514" s="15" t="s">
        <v>1038</v>
      </c>
      <c r="F514" s="62" t="s">
        <v>112</v>
      </c>
      <c r="G514" s="34">
        <v>132996747</v>
      </c>
      <c r="H514" s="34">
        <v>0</v>
      </c>
      <c r="I514" s="34">
        <v>50000</v>
      </c>
      <c r="J514" s="34">
        <v>133046747</v>
      </c>
      <c r="K514" s="34"/>
      <c r="L514" s="89"/>
      <c r="M514" s="52"/>
      <c r="N514" s="50" t="s">
        <v>6014</v>
      </c>
      <c r="O514" s="27" t="s">
        <v>1032</v>
      </c>
      <c r="P514" s="27" t="s">
        <v>1039</v>
      </c>
      <c r="Q514" s="54"/>
    </row>
    <row r="515" spans="2:17" ht="21.75" customHeight="1" x14ac:dyDescent="0.15">
      <c r="B515" s="25">
        <v>2021</v>
      </c>
      <c r="C515" s="27">
        <v>1</v>
      </c>
      <c r="D515" s="62" t="s">
        <v>14</v>
      </c>
      <c r="E515" s="15" t="s">
        <v>2496</v>
      </c>
      <c r="F515" s="62" t="s">
        <v>37</v>
      </c>
      <c r="G515" s="34">
        <v>132588920</v>
      </c>
      <c r="H515" s="34"/>
      <c r="I515" s="34">
        <v>100000000</v>
      </c>
      <c r="J515" s="34">
        <v>232588920</v>
      </c>
      <c r="K515" s="34">
        <v>162812244</v>
      </c>
      <c r="L515" s="89"/>
      <c r="M515" s="52"/>
      <c r="N515" s="50" t="s">
        <v>6084</v>
      </c>
      <c r="O515" s="27" t="s">
        <v>2210</v>
      </c>
      <c r="P515" s="27" t="s">
        <v>2491</v>
      </c>
      <c r="Q515" s="54"/>
    </row>
    <row r="516" spans="2:17" ht="21.75" customHeight="1" x14ac:dyDescent="0.15">
      <c r="B516" s="25">
        <v>2021</v>
      </c>
      <c r="C516" s="27">
        <v>1</v>
      </c>
      <c r="D516" s="62" t="s">
        <v>14</v>
      </c>
      <c r="E516" s="15" t="s">
        <v>2710</v>
      </c>
      <c r="F516" s="62" t="s">
        <v>38</v>
      </c>
      <c r="G516" s="34">
        <v>130245462</v>
      </c>
      <c r="H516" s="34">
        <v>0</v>
      </c>
      <c r="I516" s="34">
        <v>0</v>
      </c>
      <c r="J516" s="34">
        <v>130245462</v>
      </c>
      <c r="K516" s="34">
        <v>91171823.399999991</v>
      </c>
      <c r="L516" s="89"/>
      <c r="M516" s="52"/>
      <c r="N516" s="50" t="s">
        <v>6062</v>
      </c>
      <c r="O516" s="27" t="s">
        <v>2706</v>
      </c>
      <c r="P516" s="27" t="s">
        <v>2707</v>
      </c>
      <c r="Q516" s="54"/>
    </row>
    <row r="517" spans="2:17" ht="21.75" customHeight="1" x14ac:dyDescent="0.15">
      <c r="B517" s="25">
        <v>2021</v>
      </c>
      <c r="C517" s="27">
        <v>1</v>
      </c>
      <c r="D517" s="62" t="s">
        <v>14</v>
      </c>
      <c r="E517" s="15" t="s">
        <v>1928</v>
      </c>
      <c r="F517" s="62" t="s">
        <v>16</v>
      </c>
      <c r="G517" s="34">
        <v>129982000</v>
      </c>
      <c r="H517" s="34"/>
      <c r="I517" s="34">
        <v>162551000</v>
      </c>
      <c r="J517" s="34">
        <v>292533000</v>
      </c>
      <c r="K517" s="34"/>
      <c r="L517" s="89"/>
      <c r="M517" s="52"/>
      <c r="N517" s="50" t="s">
        <v>6021</v>
      </c>
      <c r="O517" s="27" t="s">
        <v>1923</v>
      </c>
      <c r="P517" s="27" t="s">
        <v>1924</v>
      </c>
      <c r="Q517" s="54"/>
    </row>
    <row r="518" spans="2:17" ht="21.75" customHeight="1" x14ac:dyDescent="0.15">
      <c r="B518" s="25">
        <v>2021</v>
      </c>
      <c r="C518" s="27">
        <v>1</v>
      </c>
      <c r="D518" s="62" t="s">
        <v>14</v>
      </c>
      <c r="E518" s="15" t="s">
        <v>1012</v>
      </c>
      <c r="F518" s="62" t="s">
        <v>16</v>
      </c>
      <c r="G518" s="34">
        <v>129500000</v>
      </c>
      <c r="H518" s="34">
        <v>0</v>
      </c>
      <c r="I518" s="34">
        <v>116446000</v>
      </c>
      <c r="J518" s="34">
        <v>245946000</v>
      </c>
      <c r="K518" s="34">
        <v>400000000</v>
      </c>
      <c r="L518" s="89"/>
      <c r="M518" s="52"/>
      <c r="N518" s="50" t="s">
        <v>6076</v>
      </c>
      <c r="O518" s="27" t="s">
        <v>778</v>
      </c>
      <c r="P518" s="27" t="s">
        <v>779</v>
      </c>
      <c r="Q518" s="54"/>
    </row>
    <row r="519" spans="2:17" ht="21.75" customHeight="1" x14ac:dyDescent="0.15">
      <c r="B519" s="25">
        <v>2021</v>
      </c>
      <c r="C519" s="27">
        <v>1</v>
      </c>
      <c r="D519" s="62" t="s">
        <v>14</v>
      </c>
      <c r="E519" s="15" t="s">
        <v>1012</v>
      </c>
      <c r="F519" s="62" t="s">
        <v>16</v>
      </c>
      <c r="G519" s="34">
        <v>129500000</v>
      </c>
      <c r="H519" s="34">
        <v>0</v>
      </c>
      <c r="I519" s="34">
        <v>116446000</v>
      </c>
      <c r="J519" s="34">
        <v>245946000</v>
      </c>
      <c r="K519" s="34">
        <v>400000000</v>
      </c>
      <c r="L519" s="89"/>
      <c r="M519" s="52"/>
      <c r="N519" s="50" t="s">
        <v>6076</v>
      </c>
      <c r="O519" s="27" t="s">
        <v>778</v>
      </c>
      <c r="P519" s="27" t="s">
        <v>779</v>
      </c>
      <c r="Q519" s="54"/>
    </row>
    <row r="520" spans="2:17" ht="21.75" customHeight="1" x14ac:dyDescent="0.15">
      <c r="B520" s="25">
        <v>2021</v>
      </c>
      <c r="C520" s="27">
        <v>1</v>
      </c>
      <c r="D520" s="62" t="s">
        <v>14</v>
      </c>
      <c r="E520" s="15" t="s">
        <v>3677</v>
      </c>
      <c r="F520" s="62" t="s">
        <v>2576</v>
      </c>
      <c r="G520" s="34">
        <v>128588000</v>
      </c>
      <c r="H520" s="34">
        <v>0</v>
      </c>
      <c r="I520" s="34">
        <v>200000000</v>
      </c>
      <c r="J520" s="34">
        <v>328588000</v>
      </c>
      <c r="K520" s="34">
        <v>0</v>
      </c>
      <c r="L520" s="89" t="s">
        <v>537</v>
      </c>
      <c r="M520" s="52"/>
      <c r="N520" s="50" t="s">
        <v>6085</v>
      </c>
      <c r="O520" s="27" t="s">
        <v>3626</v>
      </c>
      <c r="P520" s="27" t="s">
        <v>3627</v>
      </c>
      <c r="Q520" s="54"/>
    </row>
    <row r="521" spans="2:17" ht="21.75" customHeight="1" x14ac:dyDescent="0.15">
      <c r="B521" s="25">
        <v>2021</v>
      </c>
      <c r="C521" s="27">
        <v>1</v>
      </c>
      <c r="D521" s="62" t="s">
        <v>14</v>
      </c>
      <c r="E521" s="15" t="s">
        <v>3125</v>
      </c>
      <c r="F521" s="62" t="s">
        <v>38</v>
      </c>
      <c r="G521" s="34">
        <v>126595000</v>
      </c>
      <c r="H521" s="34">
        <v>0</v>
      </c>
      <c r="I521" s="34">
        <v>50000000</v>
      </c>
      <c r="J521" s="34">
        <v>176595000</v>
      </c>
      <c r="K521" s="34">
        <v>88297500</v>
      </c>
      <c r="L521" s="89"/>
      <c r="M521" s="52"/>
      <c r="N521" s="50" t="s">
        <v>6051</v>
      </c>
      <c r="O521" s="27" t="s">
        <v>2937</v>
      </c>
      <c r="P521" s="27" t="s">
        <v>2938</v>
      </c>
      <c r="Q521" s="54"/>
    </row>
    <row r="522" spans="2:17" ht="21.75" customHeight="1" x14ac:dyDescent="0.15">
      <c r="B522" s="25">
        <v>2021</v>
      </c>
      <c r="C522" s="27">
        <v>1</v>
      </c>
      <c r="D522" s="62" t="s">
        <v>14</v>
      </c>
      <c r="E522" s="15" t="s">
        <v>3123</v>
      </c>
      <c r="F522" s="62" t="s">
        <v>38</v>
      </c>
      <c r="G522" s="34">
        <v>125519750</v>
      </c>
      <c r="H522" s="34">
        <v>0</v>
      </c>
      <c r="I522" s="34">
        <v>5000000</v>
      </c>
      <c r="J522" s="34">
        <v>130519750</v>
      </c>
      <c r="K522" s="34">
        <v>86143035</v>
      </c>
      <c r="L522" s="89" t="s">
        <v>140</v>
      </c>
      <c r="M522" s="52"/>
      <c r="N522" s="50" t="s">
        <v>6051</v>
      </c>
      <c r="O522" s="27" t="s">
        <v>2937</v>
      </c>
      <c r="P522" s="27" t="s">
        <v>2938</v>
      </c>
      <c r="Q522" s="54"/>
    </row>
    <row r="523" spans="2:17" ht="21.75" customHeight="1" x14ac:dyDescent="0.15">
      <c r="B523" s="25">
        <v>2021</v>
      </c>
      <c r="C523" s="27">
        <v>1</v>
      </c>
      <c r="D523" s="62" t="s">
        <v>14</v>
      </c>
      <c r="E523" s="15" t="s">
        <v>2637</v>
      </c>
      <c r="F523" s="62" t="s">
        <v>38</v>
      </c>
      <c r="G523" s="34">
        <v>122173582</v>
      </c>
      <c r="H523" s="34">
        <v>0</v>
      </c>
      <c r="I523" s="34">
        <v>0</v>
      </c>
      <c r="J523" s="34">
        <v>122173582</v>
      </c>
      <c r="K523" s="34">
        <v>85521507.399999991</v>
      </c>
      <c r="L523" s="89"/>
      <c r="M523" s="52"/>
      <c r="N523" s="50" t="s">
        <v>6035</v>
      </c>
      <c r="O523" s="27" t="s">
        <v>2624</v>
      </c>
      <c r="P523" s="27" t="s">
        <v>2625</v>
      </c>
      <c r="Q523" s="54"/>
    </row>
    <row r="524" spans="2:17" ht="21.75" customHeight="1" x14ac:dyDescent="0.15">
      <c r="B524" s="25">
        <v>2021</v>
      </c>
      <c r="C524" s="27">
        <v>1</v>
      </c>
      <c r="D524" s="62" t="s">
        <v>14</v>
      </c>
      <c r="E524" s="15" t="s">
        <v>1926</v>
      </c>
      <c r="F524" s="62" t="s">
        <v>16</v>
      </c>
      <c r="G524" s="34">
        <v>121735000</v>
      </c>
      <c r="H524" s="34"/>
      <c r="I524" s="34">
        <v>24290000</v>
      </c>
      <c r="J524" s="34">
        <v>146025000</v>
      </c>
      <c r="K524" s="34"/>
      <c r="L524" s="89"/>
      <c r="M524" s="52"/>
      <c r="N524" s="50" t="s">
        <v>6021</v>
      </c>
      <c r="O524" s="27" t="s">
        <v>1917</v>
      </c>
      <c r="P524" s="27" t="s">
        <v>1918</v>
      </c>
      <c r="Q524" s="54"/>
    </row>
    <row r="525" spans="2:17" ht="21.75" customHeight="1" x14ac:dyDescent="0.15">
      <c r="B525" s="25">
        <v>2021</v>
      </c>
      <c r="C525" s="27">
        <v>1</v>
      </c>
      <c r="D525" s="62" t="s">
        <v>14</v>
      </c>
      <c r="E525" s="15" t="s">
        <v>3992</v>
      </c>
      <c r="F525" s="62" t="s">
        <v>16</v>
      </c>
      <c r="G525" s="34">
        <v>120000000</v>
      </c>
      <c r="H525" s="34">
        <v>1360261000</v>
      </c>
      <c r="I525" s="34">
        <v>1120000000</v>
      </c>
      <c r="J525" s="34">
        <v>2600261000</v>
      </c>
      <c r="K525" s="34">
        <v>2600261000</v>
      </c>
      <c r="L525" s="89" t="s">
        <v>140</v>
      </c>
      <c r="M525" s="52"/>
      <c r="N525" s="50" t="s">
        <v>6070</v>
      </c>
      <c r="O525" s="27" t="s">
        <v>3779</v>
      </c>
      <c r="P525" s="27" t="s">
        <v>3780</v>
      </c>
      <c r="Q525" s="54"/>
    </row>
    <row r="526" spans="2:17" ht="21.75" customHeight="1" x14ac:dyDescent="0.15">
      <c r="B526" s="25">
        <v>2021</v>
      </c>
      <c r="C526" s="27">
        <v>1</v>
      </c>
      <c r="D526" s="62" t="s">
        <v>14</v>
      </c>
      <c r="E526" s="15" t="s">
        <v>1779</v>
      </c>
      <c r="F526" s="62" t="s">
        <v>16</v>
      </c>
      <c r="G526" s="34">
        <v>119407900</v>
      </c>
      <c r="H526" s="34"/>
      <c r="I526" s="34">
        <v>4820000</v>
      </c>
      <c r="J526" s="34">
        <v>124227900</v>
      </c>
      <c r="K526" s="34"/>
      <c r="L526" s="89" t="s">
        <v>140</v>
      </c>
      <c r="M526" s="52"/>
      <c r="N526" s="50" t="s">
        <v>6074</v>
      </c>
      <c r="O526" s="27" t="s">
        <v>1495</v>
      </c>
      <c r="P526" s="27" t="s">
        <v>1496</v>
      </c>
      <c r="Q526" s="54"/>
    </row>
    <row r="527" spans="2:17" ht="21.75" customHeight="1" x14ac:dyDescent="0.15">
      <c r="B527" s="25">
        <v>2021</v>
      </c>
      <c r="C527" s="27">
        <v>1</v>
      </c>
      <c r="D527" s="62" t="s">
        <v>14</v>
      </c>
      <c r="E527" s="15" t="s">
        <v>2610</v>
      </c>
      <c r="F527" s="62" t="s">
        <v>16</v>
      </c>
      <c r="G527" s="34">
        <v>117596000</v>
      </c>
      <c r="H527" s="34">
        <v>0</v>
      </c>
      <c r="I527" s="34">
        <v>5131000</v>
      </c>
      <c r="J527" s="34">
        <v>122727000</v>
      </c>
      <c r="K527" s="34">
        <v>125459000</v>
      </c>
      <c r="L527" s="89" t="s">
        <v>140</v>
      </c>
      <c r="M527" s="52"/>
      <c r="N527" s="50" t="s">
        <v>6052</v>
      </c>
      <c r="O527" s="27" t="s">
        <v>2608</v>
      </c>
      <c r="P527" s="27" t="s">
        <v>2609</v>
      </c>
      <c r="Q527" s="54"/>
    </row>
    <row r="528" spans="2:17" ht="21.75" customHeight="1" x14ac:dyDescent="0.15">
      <c r="B528" s="25">
        <v>2021</v>
      </c>
      <c r="C528" s="27">
        <v>1</v>
      </c>
      <c r="D528" s="62" t="s">
        <v>14</v>
      </c>
      <c r="E528" s="15" t="s">
        <v>4491</v>
      </c>
      <c r="F528" s="62" t="s">
        <v>112</v>
      </c>
      <c r="G528" s="34">
        <v>116241740</v>
      </c>
      <c r="H528" s="34"/>
      <c r="I528" s="34">
        <v>71351900</v>
      </c>
      <c r="J528" s="34">
        <v>187593640</v>
      </c>
      <c r="K528" s="34"/>
      <c r="L528" s="89" t="s">
        <v>140</v>
      </c>
      <c r="M528" s="52"/>
      <c r="N528" s="50" t="s">
        <v>6028</v>
      </c>
      <c r="O528" s="27" t="s">
        <v>4358</v>
      </c>
      <c r="P528" s="27" t="s">
        <v>4359</v>
      </c>
      <c r="Q528" s="54"/>
    </row>
    <row r="529" spans="2:17" ht="21.75" customHeight="1" x14ac:dyDescent="0.15">
      <c r="B529" s="25">
        <v>2021</v>
      </c>
      <c r="C529" s="27">
        <v>1</v>
      </c>
      <c r="D529" s="62" t="s">
        <v>15</v>
      </c>
      <c r="E529" s="15" t="s">
        <v>1808</v>
      </c>
      <c r="F529" s="62" t="s">
        <v>37</v>
      </c>
      <c r="G529" s="34">
        <v>115519000</v>
      </c>
      <c r="H529" s="34"/>
      <c r="I529" s="34">
        <v>270790000</v>
      </c>
      <c r="J529" s="34">
        <v>386309000</v>
      </c>
      <c r="K529" s="34">
        <v>270416300</v>
      </c>
      <c r="L529" s="89"/>
      <c r="M529" s="52"/>
      <c r="N529" s="50" t="s">
        <v>6013</v>
      </c>
      <c r="O529" s="27" t="s">
        <v>1809</v>
      </c>
      <c r="P529" s="27" t="s">
        <v>1810</v>
      </c>
      <c r="Q529" s="54"/>
    </row>
    <row r="530" spans="2:17" ht="21.75" customHeight="1" x14ac:dyDescent="0.15">
      <c r="B530" s="25">
        <v>2021</v>
      </c>
      <c r="C530" s="27">
        <v>1</v>
      </c>
      <c r="D530" s="62" t="s">
        <v>14</v>
      </c>
      <c r="E530" s="15" t="s">
        <v>1009</v>
      </c>
      <c r="F530" s="62" t="s">
        <v>37</v>
      </c>
      <c r="G530" s="34">
        <v>115436280</v>
      </c>
      <c r="H530" s="34">
        <v>0</v>
      </c>
      <c r="I530" s="34">
        <v>0</v>
      </c>
      <c r="J530" s="34">
        <v>115436280</v>
      </c>
      <c r="K530" s="34">
        <v>1900000000</v>
      </c>
      <c r="L530" s="89"/>
      <c r="M530" s="52"/>
      <c r="N530" s="50" t="s">
        <v>6076</v>
      </c>
      <c r="O530" s="27" t="s">
        <v>778</v>
      </c>
      <c r="P530" s="27" t="s">
        <v>779</v>
      </c>
      <c r="Q530" s="54"/>
    </row>
    <row r="531" spans="2:17" ht="21.75" customHeight="1" x14ac:dyDescent="0.15">
      <c r="B531" s="25">
        <v>2021</v>
      </c>
      <c r="C531" s="27">
        <v>1</v>
      </c>
      <c r="D531" s="62" t="s">
        <v>14</v>
      </c>
      <c r="E531" s="15" t="s">
        <v>1009</v>
      </c>
      <c r="F531" s="62" t="s">
        <v>37</v>
      </c>
      <c r="G531" s="34">
        <v>115436280</v>
      </c>
      <c r="H531" s="34">
        <v>0</v>
      </c>
      <c r="I531" s="34">
        <v>0</v>
      </c>
      <c r="J531" s="34">
        <v>115436280</v>
      </c>
      <c r="K531" s="34">
        <v>1900000000</v>
      </c>
      <c r="L531" s="89"/>
      <c r="M531" s="52"/>
      <c r="N531" s="50" t="s">
        <v>6076</v>
      </c>
      <c r="O531" s="27" t="s">
        <v>778</v>
      </c>
      <c r="P531" s="27" t="s">
        <v>779</v>
      </c>
      <c r="Q531" s="54"/>
    </row>
    <row r="532" spans="2:17" ht="21.75" customHeight="1" x14ac:dyDescent="0.15">
      <c r="B532" s="25">
        <v>2021</v>
      </c>
      <c r="C532" s="27">
        <v>1</v>
      </c>
      <c r="D532" s="62" t="s">
        <v>14</v>
      </c>
      <c r="E532" s="15" t="s">
        <v>4411</v>
      </c>
      <c r="F532" s="62" t="s">
        <v>84</v>
      </c>
      <c r="G532" s="34">
        <v>111350000</v>
      </c>
      <c r="H532" s="34">
        <v>0</v>
      </c>
      <c r="I532" s="34">
        <v>569000000</v>
      </c>
      <c r="J532" s="34">
        <v>680350000</v>
      </c>
      <c r="K532" s="34">
        <v>0</v>
      </c>
      <c r="L532" s="89" t="s">
        <v>140</v>
      </c>
      <c r="M532" s="52"/>
      <c r="N532" s="50" t="s">
        <v>6077</v>
      </c>
      <c r="O532" s="27" t="s">
        <v>4412</v>
      </c>
      <c r="P532" s="27" t="s">
        <v>4413</v>
      </c>
      <c r="Q532" s="54"/>
    </row>
    <row r="533" spans="2:17" ht="21.75" customHeight="1" x14ac:dyDescent="0.15">
      <c r="B533" s="25">
        <v>2021</v>
      </c>
      <c r="C533" s="27">
        <v>1</v>
      </c>
      <c r="D533" s="62" t="s">
        <v>14</v>
      </c>
      <c r="E533" s="15" t="s">
        <v>1181</v>
      </c>
      <c r="F533" s="62" t="s">
        <v>112</v>
      </c>
      <c r="G533" s="34">
        <v>111116000</v>
      </c>
      <c r="H533" s="34">
        <v>0</v>
      </c>
      <c r="I533" s="34">
        <v>3156389000</v>
      </c>
      <c r="J533" s="34">
        <v>3267505000</v>
      </c>
      <c r="K533" s="34">
        <v>3267505000</v>
      </c>
      <c r="L533" s="89"/>
      <c r="M533" s="52"/>
      <c r="N533" s="50" t="s">
        <v>6040</v>
      </c>
      <c r="O533" s="27" t="s">
        <v>1182</v>
      </c>
      <c r="P533" s="27" t="s">
        <v>1183</v>
      </c>
      <c r="Q533" s="54"/>
    </row>
    <row r="534" spans="2:17" ht="21.75" customHeight="1" x14ac:dyDescent="0.15">
      <c r="B534" s="25">
        <v>2021</v>
      </c>
      <c r="C534" s="27">
        <v>1</v>
      </c>
      <c r="D534" s="62" t="s">
        <v>14</v>
      </c>
      <c r="E534" s="15" t="s">
        <v>1148</v>
      </c>
      <c r="F534" s="62" t="s">
        <v>16</v>
      </c>
      <c r="G534" s="34">
        <v>110167000</v>
      </c>
      <c r="H534" s="34">
        <v>0</v>
      </c>
      <c r="I534" s="34">
        <v>465640000</v>
      </c>
      <c r="J534" s="34">
        <v>575807000</v>
      </c>
      <c r="K534" s="34">
        <v>575807000</v>
      </c>
      <c r="L534" s="89"/>
      <c r="M534" s="52"/>
      <c r="N534" s="50" t="s">
        <v>6054</v>
      </c>
      <c r="O534" s="27" t="s">
        <v>1149</v>
      </c>
      <c r="P534" s="27" t="s">
        <v>1150</v>
      </c>
      <c r="Q534" s="54"/>
    </row>
    <row r="535" spans="2:17" ht="21.75" customHeight="1" x14ac:dyDescent="0.15">
      <c r="B535" s="25">
        <v>2021</v>
      </c>
      <c r="C535" s="27">
        <v>1</v>
      </c>
      <c r="D535" s="62" t="s">
        <v>14</v>
      </c>
      <c r="E535" s="15" t="s">
        <v>1682</v>
      </c>
      <c r="F535" s="62" t="s">
        <v>16</v>
      </c>
      <c r="G535" s="34">
        <v>110154000</v>
      </c>
      <c r="H535" s="34"/>
      <c r="I535" s="34">
        <v>374607000</v>
      </c>
      <c r="J535" s="34">
        <v>484761000</v>
      </c>
      <c r="K535" s="34">
        <v>484761000</v>
      </c>
      <c r="L535" s="89"/>
      <c r="M535" s="52"/>
      <c r="N535" s="50" t="s">
        <v>6065</v>
      </c>
      <c r="O535" s="27" t="s">
        <v>1669</v>
      </c>
      <c r="P535" s="27" t="s">
        <v>1670</v>
      </c>
      <c r="Q535" s="54"/>
    </row>
    <row r="536" spans="2:17" ht="21.75" customHeight="1" x14ac:dyDescent="0.15">
      <c r="B536" s="25">
        <v>2021</v>
      </c>
      <c r="C536" s="27">
        <v>1</v>
      </c>
      <c r="D536" s="62" t="s">
        <v>14</v>
      </c>
      <c r="E536" s="15" t="s">
        <v>957</v>
      </c>
      <c r="F536" s="62" t="s">
        <v>112</v>
      </c>
      <c r="G536" s="34">
        <v>110000000</v>
      </c>
      <c r="H536" s="34"/>
      <c r="I536" s="34">
        <v>676456000</v>
      </c>
      <c r="J536" s="34">
        <v>786456000</v>
      </c>
      <c r="K536" s="34"/>
      <c r="L536" s="89"/>
      <c r="M536" s="52"/>
      <c r="N536" s="50" t="s">
        <v>6009</v>
      </c>
      <c r="O536" s="27" t="s">
        <v>958</v>
      </c>
      <c r="P536" s="27" t="s">
        <v>959</v>
      </c>
      <c r="Q536" s="54"/>
    </row>
    <row r="537" spans="2:17" ht="21.75" customHeight="1" x14ac:dyDescent="0.15">
      <c r="B537" s="25">
        <v>2021</v>
      </c>
      <c r="C537" s="27">
        <v>1</v>
      </c>
      <c r="D537" s="62" t="s">
        <v>14</v>
      </c>
      <c r="E537" s="15" t="s">
        <v>1156</v>
      </c>
      <c r="F537" s="62" t="s">
        <v>16</v>
      </c>
      <c r="G537" s="34">
        <v>109117000</v>
      </c>
      <c r="H537" s="34">
        <v>0</v>
      </c>
      <c r="I537" s="34">
        <v>130000000</v>
      </c>
      <c r="J537" s="34">
        <v>239117000</v>
      </c>
      <c r="K537" s="34">
        <v>490000000</v>
      </c>
      <c r="L537" s="89"/>
      <c r="M537" s="52"/>
      <c r="N537" s="50" t="s">
        <v>6054</v>
      </c>
      <c r="O537" s="27" t="s">
        <v>1157</v>
      </c>
      <c r="P537" s="27" t="s">
        <v>1158</v>
      </c>
      <c r="Q537" s="54"/>
    </row>
    <row r="538" spans="2:17" ht="21.75" customHeight="1" x14ac:dyDescent="0.15">
      <c r="B538" s="25">
        <v>2021</v>
      </c>
      <c r="C538" s="27">
        <v>1</v>
      </c>
      <c r="D538" s="62" t="s">
        <v>14</v>
      </c>
      <c r="E538" s="15" t="s">
        <v>969</v>
      </c>
      <c r="F538" s="62" t="s">
        <v>38</v>
      </c>
      <c r="G538" s="34">
        <v>107714920</v>
      </c>
      <c r="H538" s="34"/>
      <c r="I538" s="34">
        <v>13445000</v>
      </c>
      <c r="J538" s="34">
        <v>121159920</v>
      </c>
      <c r="K538" s="34"/>
      <c r="L538" s="89"/>
      <c r="M538" s="52"/>
      <c r="N538" s="50" t="s">
        <v>6009</v>
      </c>
      <c r="O538" s="27" t="s">
        <v>966</v>
      </c>
      <c r="P538" s="27" t="s">
        <v>967</v>
      </c>
      <c r="Q538" s="54"/>
    </row>
    <row r="539" spans="2:17" ht="21.75" customHeight="1" x14ac:dyDescent="0.15">
      <c r="B539" s="25">
        <v>2021</v>
      </c>
      <c r="C539" s="27">
        <v>1</v>
      </c>
      <c r="D539" s="62" t="s">
        <v>14</v>
      </c>
      <c r="E539" s="15" t="s">
        <v>1870</v>
      </c>
      <c r="F539" s="62" t="s">
        <v>38</v>
      </c>
      <c r="G539" s="34">
        <v>106958530</v>
      </c>
      <c r="H539" s="34"/>
      <c r="I539" s="34">
        <v>6275000</v>
      </c>
      <c r="J539" s="34">
        <v>113233530</v>
      </c>
      <c r="K539" s="34">
        <v>113233530</v>
      </c>
      <c r="L539" s="89"/>
      <c r="M539" s="52"/>
      <c r="N539" s="50" t="s">
        <v>5999</v>
      </c>
      <c r="O539" s="27" t="s">
        <v>1586</v>
      </c>
      <c r="P539" s="27" t="s">
        <v>1587</v>
      </c>
      <c r="Q539" s="54"/>
    </row>
    <row r="540" spans="2:17" ht="21.75" customHeight="1" x14ac:dyDescent="0.15">
      <c r="B540" s="25">
        <v>2021</v>
      </c>
      <c r="C540" s="27">
        <v>1</v>
      </c>
      <c r="D540" s="62" t="s">
        <v>14</v>
      </c>
      <c r="E540" s="15" t="s">
        <v>1015</v>
      </c>
      <c r="F540" s="62" t="s">
        <v>37</v>
      </c>
      <c r="G540" s="34">
        <v>106799000</v>
      </c>
      <c r="H540" s="34">
        <v>0</v>
      </c>
      <c r="I540" s="34">
        <v>0</v>
      </c>
      <c r="J540" s="34">
        <v>106799000</v>
      </c>
      <c r="K540" s="34">
        <v>106799000</v>
      </c>
      <c r="L540" s="89" t="s">
        <v>140</v>
      </c>
      <c r="M540" s="52"/>
      <c r="N540" s="50" t="s">
        <v>6033</v>
      </c>
      <c r="O540" s="27" t="s">
        <v>782</v>
      </c>
      <c r="P540" s="27" t="s">
        <v>783</v>
      </c>
      <c r="Q540" s="54"/>
    </row>
    <row r="541" spans="2:17" ht="21.75" customHeight="1" x14ac:dyDescent="0.15">
      <c r="B541" s="25">
        <v>2021</v>
      </c>
      <c r="C541" s="27">
        <v>1</v>
      </c>
      <c r="D541" s="62" t="s">
        <v>14</v>
      </c>
      <c r="E541" s="15" t="s">
        <v>2650</v>
      </c>
      <c r="F541" s="62" t="s">
        <v>37</v>
      </c>
      <c r="G541" s="34">
        <v>106501110</v>
      </c>
      <c r="H541" s="34">
        <v>0</v>
      </c>
      <c r="I541" s="34">
        <v>51251000</v>
      </c>
      <c r="J541" s="34">
        <v>157752110</v>
      </c>
      <c r="K541" s="34"/>
      <c r="L541" s="89"/>
      <c r="M541" s="52"/>
      <c r="N541" s="50" t="s">
        <v>5977</v>
      </c>
      <c r="O541" s="27" t="s">
        <v>2648</v>
      </c>
      <c r="P541" s="27" t="s">
        <v>2649</v>
      </c>
      <c r="Q541" s="54"/>
    </row>
    <row r="542" spans="2:17" ht="21.75" customHeight="1" x14ac:dyDescent="0.15">
      <c r="B542" s="25">
        <v>2021</v>
      </c>
      <c r="C542" s="27">
        <v>1</v>
      </c>
      <c r="D542" s="62" t="s">
        <v>14</v>
      </c>
      <c r="E542" s="15" t="s">
        <v>2607</v>
      </c>
      <c r="F542" s="62" t="s">
        <v>16</v>
      </c>
      <c r="G542" s="34">
        <v>106381000</v>
      </c>
      <c r="H542" s="34">
        <v>0</v>
      </c>
      <c r="I542" s="34">
        <v>18810000</v>
      </c>
      <c r="J542" s="34">
        <v>125191000</v>
      </c>
      <c r="K542" s="34">
        <v>125459000</v>
      </c>
      <c r="L542" s="89" t="s">
        <v>140</v>
      </c>
      <c r="M542" s="52"/>
      <c r="N542" s="50" t="s">
        <v>6052</v>
      </c>
      <c r="O542" s="27" t="s">
        <v>2608</v>
      </c>
      <c r="P542" s="27" t="s">
        <v>2609</v>
      </c>
      <c r="Q542" s="54"/>
    </row>
    <row r="543" spans="2:17" ht="21.75" customHeight="1" x14ac:dyDescent="0.15">
      <c r="B543" s="25">
        <v>2021</v>
      </c>
      <c r="C543" s="27">
        <v>1</v>
      </c>
      <c r="D543" s="62" t="s">
        <v>14</v>
      </c>
      <c r="E543" s="15" t="s">
        <v>209</v>
      </c>
      <c r="F543" s="62" t="s">
        <v>16</v>
      </c>
      <c r="G543" s="34">
        <v>101631800</v>
      </c>
      <c r="H543" s="34"/>
      <c r="I543" s="34"/>
      <c r="J543" s="34">
        <v>101631800</v>
      </c>
      <c r="K543" s="34">
        <v>101631800</v>
      </c>
      <c r="L543" s="89" t="s">
        <v>140</v>
      </c>
      <c r="M543" s="52"/>
      <c r="N543" s="50" t="s">
        <v>6037</v>
      </c>
      <c r="O543" s="27" t="s">
        <v>210</v>
      </c>
      <c r="P543" s="27" t="s">
        <v>211</v>
      </c>
      <c r="Q543" s="54"/>
    </row>
    <row r="544" spans="2:17" ht="21.75" customHeight="1" x14ac:dyDescent="0.15">
      <c r="B544" s="25">
        <v>2021</v>
      </c>
      <c r="C544" s="27">
        <v>1</v>
      </c>
      <c r="D544" s="62" t="s">
        <v>15</v>
      </c>
      <c r="E544" s="15" t="s">
        <v>1790</v>
      </c>
      <c r="F544" s="62" t="s">
        <v>16</v>
      </c>
      <c r="G544" s="34">
        <v>101057000</v>
      </c>
      <c r="H544" s="34"/>
      <c r="I544" s="34"/>
      <c r="J544" s="34">
        <v>101057000</v>
      </c>
      <c r="K544" s="34"/>
      <c r="L544" s="89" t="s">
        <v>140</v>
      </c>
      <c r="M544" s="52"/>
      <c r="N544" s="50" t="s">
        <v>6086</v>
      </c>
      <c r="O544" s="27" t="s">
        <v>1788</v>
      </c>
      <c r="P544" s="27" t="s">
        <v>1789</v>
      </c>
      <c r="Q544" s="54"/>
    </row>
    <row r="545" spans="2:17" ht="21.75" customHeight="1" x14ac:dyDescent="0.15">
      <c r="B545" s="25">
        <v>2021</v>
      </c>
      <c r="C545" s="27">
        <v>1</v>
      </c>
      <c r="D545" s="62" t="s">
        <v>14</v>
      </c>
      <c r="E545" s="15" t="s">
        <v>544</v>
      </c>
      <c r="F545" s="62" t="s">
        <v>16</v>
      </c>
      <c r="G545" s="34">
        <v>100000000</v>
      </c>
      <c r="H545" s="34"/>
      <c r="I545" s="34">
        <v>0</v>
      </c>
      <c r="J545" s="34">
        <v>2019536200</v>
      </c>
      <c r="K545" s="34">
        <f>J545</f>
        <v>2019536200</v>
      </c>
      <c r="L545" s="89"/>
      <c r="M545" s="52"/>
      <c r="N545" s="50" t="s">
        <v>6087</v>
      </c>
      <c r="O545" s="27" t="s">
        <v>542</v>
      </c>
      <c r="P545" s="27" t="s">
        <v>543</v>
      </c>
      <c r="Q545" s="54"/>
    </row>
    <row r="546" spans="2:17" ht="21.75" customHeight="1" x14ac:dyDescent="0.15">
      <c r="B546" s="25">
        <v>2021</v>
      </c>
      <c r="C546" s="27">
        <v>1</v>
      </c>
      <c r="D546" s="62" t="s">
        <v>14</v>
      </c>
      <c r="E546" s="15" t="s">
        <v>545</v>
      </c>
      <c r="F546" s="62" t="s">
        <v>112</v>
      </c>
      <c r="G546" s="34">
        <v>100000000</v>
      </c>
      <c r="H546" s="34"/>
      <c r="I546" s="34">
        <v>0</v>
      </c>
      <c r="J546" s="34">
        <v>1710173000</v>
      </c>
      <c r="K546" s="34">
        <f>J546</f>
        <v>1710173000</v>
      </c>
      <c r="L546" s="89"/>
      <c r="M546" s="52"/>
      <c r="N546" s="50" t="s">
        <v>6087</v>
      </c>
      <c r="O546" s="27" t="s">
        <v>539</v>
      </c>
      <c r="P546" s="27" t="s">
        <v>540</v>
      </c>
      <c r="Q546" s="54"/>
    </row>
    <row r="547" spans="2:17" ht="21.75" customHeight="1" x14ac:dyDescent="0.15">
      <c r="B547" s="25">
        <v>2021</v>
      </c>
      <c r="C547" s="27">
        <v>1</v>
      </c>
      <c r="D547" s="62" t="s">
        <v>14</v>
      </c>
      <c r="E547" s="15" t="s">
        <v>1086</v>
      </c>
      <c r="F547" s="62" t="s">
        <v>16</v>
      </c>
      <c r="G547" s="34">
        <v>100000000</v>
      </c>
      <c r="H547" s="34">
        <v>0</v>
      </c>
      <c r="I547" s="34">
        <v>560000000</v>
      </c>
      <c r="J547" s="34">
        <v>660000000</v>
      </c>
      <c r="K547" s="34"/>
      <c r="L547" s="89"/>
      <c r="M547" s="52"/>
      <c r="N547" s="50" t="s">
        <v>6088</v>
      </c>
      <c r="O547" s="27" t="s">
        <v>1088</v>
      </c>
      <c r="P547" s="27" t="s">
        <v>1089</v>
      </c>
      <c r="Q547" s="54"/>
    </row>
    <row r="548" spans="2:17" ht="21.75" customHeight="1" x14ac:dyDescent="0.15">
      <c r="B548" s="25">
        <v>2021</v>
      </c>
      <c r="C548" s="27">
        <v>1</v>
      </c>
      <c r="D548" s="62" t="s">
        <v>14</v>
      </c>
      <c r="E548" s="15" t="s">
        <v>3402</v>
      </c>
      <c r="F548" s="62" t="s">
        <v>37</v>
      </c>
      <c r="G548" s="34">
        <v>100000000</v>
      </c>
      <c r="H548" s="34">
        <v>80203330</v>
      </c>
      <c r="I548" s="34">
        <v>0</v>
      </c>
      <c r="J548" s="34">
        <v>180203330</v>
      </c>
      <c r="K548" s="34">
        <v>126142330</v>
      </c>
      <c r="L548" s="89"/>
      <c r="M548" s="52"/>
      <c r="N548" s="50" t="s">
        <v>6027</v>
      </c>
      <c r="O548" s="27" t="s">
        <v>3095</v>
      </c>
      <c r="P548" s="27" t="s">
        <v>3096</v>
      </c>
      <c r="Q548" s="54"/>
    </row>
    <row r="549" spans="2:17" ht="21.75" customHeight="1" x14ac:dyDescent="0.15">
      <c r="B549" s="25">
        <v>2021</v>
      </c>
      <c r="C549" s="27">
        <v>1</v>
      </c>
      <c r="D549" s="62" t="s">
        <v>14</v>
      </c>
      <c r="E549" s="15" t="s">
        <v>1096</v>
      </c>
      <c r="F549" s="62" t="s">
        <v>16</v>
      </c>
      <c r="G549" s="34">
        <v>99772900</v>
      </c>
      <c r="H549" s="34"/>
      <c r="I549" s="34">
        <v>488587000</v>
      </c>
      <c r="J549" s="34">
        <v>588359900</v>
      </c>
      <c r="K549" s="34">
        <v>588359900</v>
      </c>
      <c r="L549" s="89"/>
      <c r="M549" s="52"/>
      <c r="N549" s="50" t="s">
        <v>6019</v>
      </c>
      <c r="O549" s="27" t="s">
        <v>867</v>
      </c>
      <c r="P549" s="27" t="s">
        <v>868</v>
      </c>
      <c r="Q549" s="54"/>
    </row>
    <row r="550" spans="2:17" ht="21.75" customHeight="1" x14ac:dyDescent="0.15">
      <c r="B550" s="25">
        <v>2021</v>
      </c>
      <c r="C550" s="27">
        <v>1</v>
      </c>
      <c r="D550" s="62" t="s">
        <v>14</v>
      </c>
      <c r="E550" s="15" t="s">
        <v>1751</v>
      </c>
      <c r="F550" s="62" t="s">
        <v>37</v>
      </c>
      <c r="G550" s="34">
        <v>99700000</v>
      </c>
      <c r="H550" s="34"/>
      <c r="I550" s="34">
        <v>158499000</v>
      </c>
      <c r="J550" s="34">
        <v>258199000</v>
      </c>
      <c r="K550" s="34">
        <v>258199000</v>
      </c>
      <c r="L550" s="89"/>
      <c r="M550" s="52"/>
      <c r="N550" s="50" t="s">
        <v>6046</v>
      </c>
      <c r="O550" s="27" t="s">
        <v>1491</v>
      </c>
      <c r="P550" s="27" t="s">
        <v>1492</v>
      </c>
      <c r="Q550" s="54"/>
    </row>
    <row r="551" spans="2:17" ht="21.75" customHeight="1" x14ac:dyDescent="0.15">
      <c r="B551" s="25">
        <v>2021</v>
      </c>
      <c r="C551" s="27">
        <v>1</v>
      </c>
      <c r="D551" s="62" t="s">
        <v>14</v>
      </c>
      <c r="E551" s="15" t="s">
        <v>3691</v>
      </c>
      <c r="F551" s="62" t="s">
        <v>37</v>
      </c>
      <c r="G551" s="34">
        <v>97799700</v>
      </c>
      <c r="H551" s="34">
        <v>0</v>
      </c>
      <c r="I551" s="34">
        <v>0</v>
      </c>
      <c r="J551" s="34">
        <v>97799700</v>
      </c>
      <c r="K551" s="34">
        <v>0</v>
      </c>
      <c r="L551" s="89" t="s">
        <v>140</v>
      </c>
      <c r="M551" s="52"/>
      <c r="N551" s="50" t="s">
        <v>6061</v>
      </c>
      <c r="O551" s="27" t="s">
        <v>3666</v>
      </c>
      <c r="P551" s="27" t="s">
        <v>3623</v>
      </c>
      <c r="Q551" s="54"/>
    </row>
    <row r="552" spans="2:17" ht="21.75" customHeight="1" x14ac:dyDescent="0.15">
      <c r="B552" s="25">
        <v>2021</v>
      </c>
      <c r="C552" s="27">
        <v>1</v>
      </c>
      <c r="D552" s="62" t="s">
        <v>2543</v>
      </c>
      <c r="E552" s="15" t="s">
        <v>2606</v>
      </c>
      <c r="F552" s="62" t="s">
        <v>2501</v>
      </c>
      <c r="G552" s="34">
        <v>97239000</v>
      </c>
      <c r="H552" s="34"/>
      <c r="I552" s="34">
        <v>238282000</v>
      </c>
      <c r="J552" s="34">
        <f>G552+I552</f>
        <v>335521000</v>
      </c>
      <c r="K552" s="34">
        <f>J552</f>
        <v>335521000</v>
      </c>
      <c r="L552" s="89"/>
      <c r="M552" s="52"/>
      <c r="N552" s="50" t="s">
        <v>6052</v>
      </c>
      <c r="O552" s="27" t="s">
        <v>2601</v>
      </c>
      <c r="P552" s="27" t="s">
        <v>2602</v>
      </c>
      <c r="Q552" s="54"/>
    </row>
    <row r="553" spans="2:17" ht="21.75" customHeight="1" x14ac:dyDescent="0.15">
      <c r="B553" s="25">
        <v>2021</v>
      </c>
      <c r="C553" s="27">
        <v>1</v>
      </c>
      <c r="D553" s="62" t="s">
        <v>14</v>
      </c>
      <c r="E553" s="15" t="s">
        <v>2611</v>
      </c>
      <c r="F553" s="62" t="s">
        <v>16</v>
      </c>
      <c r="G553" s="34">
        <v>96200000</v>
      </c>
      <c r="H553" s="34">
        <v>0</v>
      </c>
      <c r="I553" s="34">
        <v>3084000</v>
      </c>
      <c r="J553" s="34">
        <v>99284000</v>
      </c>
      <c r="K553" s="34">
        <v>99284000</v>
      </c>
      <c r="L553" s="89" t="s">
        <v>140</v>
      </c>
      <c r="M553" s="52"/>
      <c r="N553" s="50" t="s">
        <v>6052</v>
      </c>
      <c r="O553" s="27" t="s">
        <v>2612</v>
      </c>
      <c r="P553" s="27" t="s">
        <v>2613</v>
      </c>
      <c r="Q553" s="54"/>
    </row>
    <row r="554" spans="2:17" ht="21.75" customHeight="1" x14ac:dyDescent="0.15">
      <c r="B554" s="25">
        <v>2021</v>
      </c>
      <c r="C554" s="27">
        <v>1</v>
      </c>
      <c r="D554" s="62" t="s">
        <v>14</v>
      </c>
      <c r="E554" s="15" t="s">
        <v>3391</v>
      </c>
      <c r="F554" s="62" t="s">
        <v>17</v>
      </c>
      <c r="G554" s="34">
        <v>95170000</v>
      </c>
      <c r="H554" s="34">
        <v>0</v>
      </c>
      <c r="I554" s="34">
        <v>190755000</v>
      </c>
      <c r="J554" s="34">
        <v>285925000</v>
      </c>
      <c r="K554" s="34">
        <v>97700000</v>
      </c>
      <c r="L554" s="89"/>
      <c r="M554" s="52"/>
      <c r="N554" s="50" t="s">
        <v>6027</v>
      </c>
      <c r="O554" s="27" t="s">
        <v>3392</v>
      </c>
      <c r="P554" s="27" t="s">
        <v>3393</v>
      </c>
      <c r="Q554" s="54"/>
    </row>
    <row r="555" spans="2:17" ht="21.75" customHeight="1" x14ac:dyDescent="0.15">
      <c r="B555" s="25">
        <v>2021</v>
      </c>
      <c r="C555" s="27">
        <v>1</v>
      </c>
      <c r="D555" s="62" t="s">
        <v>14</v>
      </c>
      <c r="E555" s="15" t="s">
        <v>1031</v>
      </c>
      <c r="F555" s="62" t="s">
        <v>37</v>
      </c>
      <c r="G555" s="34">
        <v>94508000</v>
      </c>
      <c r="H555" s="34">
        <v>0</v>
      </c>
      <c r="I555" s="34"/>
      <c r="J555" s="34">
        <v>94508000</v>
      </c>
      <c r="K555" s="34"/>
      <c r="L555" s="89"/>
      <c r="M555" s="52"/>
      <c r="N555" s="50" t="s">
        <v>6014</v>
      </c>
      <c r="O555" s="27" t="s">
        <v>1032</v>
      </c>
      <c r="P555" s="27" t="s">
        <v>804</v>
      </c>
      <c r="Q555" s="54"/>
    </row>
    <row r="556" spans="2:17" ht="21.75" customHeight="1" x14ac:dyDescent="0.15">
      <c r="B556" s="25">
        <v>2021</v>
      </c>
      <c r="C556" s="27">
        <v>1</v>
      </c>
      <c r="D556" s="62" t="s">
        <v>14</v>
      </c>
      <c r="E556" s="15" t="s">
        <v>2747</v>
      </c>
      <c r="F556" s="62" t="s">
        <v>84</v>
      </c>
      <c r="G556" s="34">
        <v>93028000</v>
      </c>
      <c r="H556" s="34">
        <v>0</v>
      </c>
      <c r="I556" s="34">
        <v>171837000</v>
      </c>
      <c r="J556" s="34">
        <v>264865000</v>
      </c>
      <c r="K556" s="34">
        <v>185405500</v>
      </c>
      <c r="L556" s="89" t="s">
        <v>140</v>
      </c>
      <c r="M556" s="52"/>
      <c r="N556" s="50" t="s">
        <v>6072</v>
      </c>
      <c r="O556" s="27" t="s">
        <v>2429</v>
      </c>
      <c r="P556" s="27" t="s">
        <v>2430</v>
      </c>
      <c r="Q556" s="54"/>
    </row>
    <row r="557" spans="2:17" ht="21.75" customHeight="1" x14ac:dyDescent="0.15">
      <c r="B557" s="25">
        <v>2021</v>
      </c>
      <c r="C557" s="27">
        <v>1</v>
      </c>
      <c r="D557" s="62" t="s">
        <v>14</v>
      </c>
      <c r="E557" s="15" t="s">
        <v>1068</v>
      </c>
      <c r="F557" s="62" t="s">
        <v>16</v>
      </c>
      <c r="G557" s="34">
        <v>91266000</v>
      </c>
      <c r="H557" s="34">
        <v>0</v>
      </c>
      <c r="I557" s="34">
        <v>206436000</v>
      </c>
      <c r="J557" s="34">
        <v>297702000</v>
      </c>
      <c r="K557" s="34">
        <v>0</v>
      </c>
      <c r="L557" s="89"/>
      <c r="M557" s="52"/>
      <c r="N557" s="50" t="s">
        <v>6053</v>
      </c>
      <c r="O557" s="27" t="s">
        <v>847</v>
      </c>
      <c r="P557" s="27" t="s">
        <v>848</v>
      </c>
      <c r="Q557" s="54"/>
    </row>
    <row r="558" spans="2:17" ht="21.75" customHeight="1" x14ac:dyDescent="0.15">
      <c r="B558" s="25">
        <v>2021</v>
      </c>
      <c r="C558" s="27">
        <v>1</v>
      </c>
      <c r="D558" s="62" t="s">
        <v>14</v>
      </c>
      <c r="E558" s="15" t="s">
        <v>2733</v>
      </c>
      <c r="F558" s="62" t="s">
        <v>37</v>
      </c>
      <c r="G558" s="34">
        <v>89587000</v>
      </c>
      <c r="H558" s="34">
        <v>0</v>
      </c>
      <c r="I558" s="34">
        <v>10500000</v>
      </c>
      <c r="J558" s="34">
        <v>100087000</v>
      </c>
      <c r="K558" s="34"/>
      <c r="L558" s="89"/>
      <c r="M558" s="52"/>
      <c r="N558" s="50" t="s">
        <v>6072</v>
      </c>
      <c r="O558" s="27" t="s">
        <v>2427</v>
      </c>
      <c r="P558" s="27" t="s">
        <v>2428</v>
      </c>
      <c r="Q558" s="54"/>
    </row>
    <row r="559" spans="2:17" ht="21.75" customHeight="1" x14ac:dyDescent="0.15">
      <c r="B559" s="25">
        <v>2021</v>
      </c>
      <c r="C559" s="27">
        <v>1</v>
      </c>
      <c r="D559" s="62" t="s">
        <v>14</v>
      </c>
      <c r="E559" s="15" t="s">
        <v>3415</v>
      </c>
      <c r="F559" s="62" t="s">
        <v>16</v>
      </c>
      <c r="G559" s="34">
        <v>89583000</v>
      </c>
      <c r="H559" s="34">
        <v>0</v>
      </c>
      <c r="I559" s="34">
        <v>141375000</v>
      </c>
      <c r="J559" s="34">
        <v>230958000</v>
      </c>
      <c r="K559" s="34">
        <v>70000000</v>
      </c>
      <c r="L559" s="89" t="s">
        <v>140</v>
      </c>
      <c r="M559" s="52"/>
      <c r="N559" s="50" t="s">
        <v>6027</v>
      </c>
      <c r="O559" s="27" t="s">
        <v>3107</v>
      </c>
      <c r="P559" s="27" t="s">
        <v>3108</v>
      </c>
      <c r="Q559" s="54"/>
    </row>
    <row r="560" spans="2:17" ht="21.75" customHeight="1" x14ac:dyDescent="0.15">
      <c r="B560" s="25">
        <v>2021</v>
      </c>
      <c r="C560" s="27">
        <v>1</v>
      </c>
      <c r="D560" s="62" t="s">
        <v>14</v>
      </c>
      <c r="E560" s="15" t="s">
        <v>1074</v>
      </c>
      <c r="F560" s="62" t="s">
        <v>112</v>
      </c>
      <c r="G560" s="34">
        <v>89530350</v>
      </c>
      <c r="H560" s="34">
        <v>0</v>
      </c>
      <c r="I560" s="34">
        <v>161766000</v>
      </c>
      <c r="J560" s="34">
        <v>251296350</v>
      </c>
      <c r="K560" s="34">
        <v>0</v>
      </c>
      <c r="L560" s="89"/>
      <c r="M560" s="52"/>
      <c r="N560" s="50" t="s">
        <v>6053</v>
      </c>
      <c r="O560" s="27" t="s">
        <v>1070</v>
      </c>
      <c r="P560" s="27" t="s">
        <v>1071</v>
      </c>
      <c r="Q560" s="54"/>
    </row>
    <row r="561" spans="2:17" ht="21.75" customHeight="1" x14ac:dyDescent="0.15">
      <c r="B561" s="25">
        <v>2021</v>
      </c>
      <c r="C561" s="27">
        <v>1</v>
      </c>
      <c r="D561" s="62" t="s">
        <v>14</v>
      </c>
      <c r="E561" s="15" t="s">
        <v>1006</v>
      </c>
      <c r="F561" s="62" t="s">
        <v>16</v>
      </c>
      <c r="G561" s="34">
        <v>89307000</v>
      </c>
      <c r="H561" s="34">
        <v>0</v>
      </c>
      <c r="I561" s="34">
        <v>44970000</v>
      </c>
      <c r="J561" s="34">
        <v>134277000</v>
      </c>
      <c r="K561" s="34">
        <v>93993900</v>
      </c>
      <c r="L561" s="89"/>
      <c r="M561" s="52"/>
      <c r="N561" s="50" t="s">
        <v>6076</v>
      </c>
      <c r="O561" s="27" t="s">
        <v>1001</v>
      </c>
      <c r="P561" s="27" t="s">
        <v>1002</v>
      </c>
      <c r="Q561" s="54"/>
    </row>
    <row r="562" spans="2:17" ht="21.75" customHeight="1" x14ac:dyDescent="0.15">
      <c r="B562" s="25">
        <v>2021</v>
      </c>
      <c r="C562" s="27">
        <v>1</v>
      </c>
      <c r="D562" s="62" t="s">
        <v>14</v>
      </c>
      <c r="E562" s="15" t="s">
        <v>1006</v>
      </c>
      <c r="F562" s="62" t="s">
        <v>16</v>
      </c>
      <c r="G562" s="34">
        <v>89307000</v>
      </c>
      <c r="H562" s="34">
        <v>0</v>
      </c>
      <c r="I562" s="34">
        <v>44970000</v>
      </c>
      <c r="J562" s="34">
        <v>134277000</v>
      </c>
      <c r="K562" s="34">
        <v>93993900</v>
      </c>
      <c r="L562" s="89"/>
      <c r="M562" s="52"/>
      <c r="N562" s="50" t="s">
        <v>6076</v>
      </c>
      <c r="O562" s="27" t="s">
        <v>1001</v>
      </c>
      <c r="P562" s="27" t="s">
        <v>1002</v>
      </c>
      <c r="Q562" s="54"/>
    </row>
    <row r="563" spans="2:17" ht="21.75" customHeight="1" x14ac:dyDescent="0.15">
      <c r="B563" s="25">
        <v>2021</v>
      </c>
      <c r="C563" s="27">
        <v>1</v>
      </c>
      <c r="D563" s="62" t="s">
        <v>14</v>
      </c>
      <c r="E563" s="15" t="s">
        <v>4460</v>
      </c>
      <c r="F563" s="62" t="s">
        <v>16</v>
      </c>
      <c r="G563" s="34">
        <v>89091000</v>
      </c>
      <c r="H563" s="34"/>
      <c r="I563" s="34">
        <v>45800000</v>
      </c>
      <c r="J563" s="34">
        <v>134891000</v>
      </c>
      <c r="K563" s="34">
        <v>134891000</v>
      </c>
      <c r="L563" s="89" t="s">
        <v>140</v>
      </c>
      <c r="M563" s="52"/>
      <c r="N563" s="50" t="s">
        <v>6079</v>
      </c>
      <c r="O563" s="27" t="s">
        <v>4461</v>
      </c>
      <c r="P563" s="27" t="s">
        <v>4462</v>
      </c>
      <c r="Q563" s="54"/>
    </row>
    <row r="564" spans="2:17" ht="21.75" customHeight="1" x14ac:dyDescent="0.15">
      <c r="B564" s="25">
        <v>2021</v>
      </c>
      <c r="C564" s="27">
        <v>1</v>
      </c>
      <c r="D564" s="62" t="s">
        <v>14</v>
      </c>
      <c r="E564" s="15" t="s">
        <v>234</v>
      </c>
      <c r="F564" s="62" t="s">
        <v>17</v>
      </c>
      <c r="G564" s="34">
        <v>86820000</v>
      </c>
      <c r="H564" s="34">
        <v>0</v>
      </c>
      <c r="I564" s="34">
        <v>60000000</v>
      </c>
      <c r="J564" s="34">
        <v>146820000</v>
      </c>
      <c r="K564" s="34">
        <v>146820000</v>
      </c>
      <c r="L564" s="89" t="s">
        <v>140</v>
      </c>
      <c r="M564" s="52"/>
      <c r="N564" s="50" t="s">
        <v>6032</v>
      </c>
      <c r="O564" s="27" t="s">
        <v>236</v>
      </c>
      <c r="P564" s="27" t="s">
        <v>237</v>
      </c>
      <c r="Q564" s="54"/>
    </row>
    <row r="565" spans="2:17" ht="21.75" customHeight="1" x14ac:dyDescent="0.15">
      <c r="B565" s="25">
        <v>2021</v>
      </c>
      <c r="C565" s="27">
        <v>1</v>
      </c>
      <c r="D565" s="62" t="s">
        <v>14</v>
      </c>
      <c r="E565" s="15" t="s">
        <v>1867</v>
      </c>
      <c r="F565" s="62" t="s">
        <v>39</v>
      </c>
      <c r="G565" s="34">
        <v>86263630</v>
      </c>
      <c r="H565" s="34"/>
      <c r="I565" s="34">
        <v>10000000</v>
      </c>
      <c r="J565" s="34">
        <v>96263630</v>
      </c>
      <c r="K565" s="34">
        <v>96263630</v>
      </c>
      <c r="L565" s="89"/>
      <c r="M565" s="52"/>
      <c r="N565" s="50" t="s">
        <v>5999</v>
      </c>
      <c r="O565" s="27" t="s">
        <v>1586</v>
      </c>
      <c r="P565" s="27" t="s">
        <v>1587</v>
      </c>
      <c r="Q565" s="54"/>
    </row>
    <row r="566" spans="2:17" ht="21.75" customHeight="1" x14ac:dyDescent="0.15">
      <c r="B566" s="25">
        <v>2021</v>
      </c>
      <c r="C566" s="27">
        <v>1</v>
      </c>
      <c r="D566" s="62" t="s">
        <v>14</v>
      </c>
      <c r="E566" s="15" t="s">
        <v>4457</v>
      </c>
      <c r="F566" s="62" t="s">
        <v>16</v>
      </c>
      <c r="G566" s="34">
        <v>85796800</v>
      </c>
      <c r="H566" s="34">
        <v>0</v>
      </c>
      <c r="I566" s="34">
        <v>0</v>
      </c>
      <c r="J566" s="34">
        <v>85796800</v>
      </c>
      <c r="K566" s="34">
        <v>0</v>
      </c>
      <c r="L566" s="89" t="s">
        <v>140</v>
      </c>
      <c r="M566" s="52"/>
      <c r="N566" s="50" t="s">
        <v>6079</v>
      </c>
      <c r="O566" s="27" t="s">
        <v>4458</v>
      </c>
      <c r="P566" s="27" t="s">
        <v>4459</v>
      </c>
      <c r="Q566" s="54"/>
    </row>
    <row r="567" spans="2:17" ht="21.75" customHeight="1" x14ac:dyDescent="0.15">
      <c r="B567" s="25">
        <v>2021</v>
      </c>
      <c r="C567" s="27">
        <v>1</v>
      </c>
      <c r="D567" s="62" t="s">
        <v>14</v>
      </c>
      <c r="E567" s="15" t="s">
        <v>4032</v>
      </c>
      <c r="F567" s="62" t="s">
        <v>38</v>
      </c>
      <c r="G567" s="34">
        <v>85075951</v>
      </c>
      <c r="H567" s="34">
        <v>0</v>
      </c>
      <c r="I567" s="34">
        <v>45562000</v>
      </c>
      <c r="J567" s="34">
        <v>130637951</v>
      </c>
      <c r="K567" s="34">
        <v>130637951</v>
      </c>
      <c r="L567" s="89" t="s">
        <v>140</v>
      </c>
      <c r="M567" s="52"/>
      <c r="N567" s="50" t="s">
        <v>6068</v>
      </c>
      <c r="O567" s="27" t="s">
        <v>3837</v>
      </c>
      <c r="P567" s="27" t="s">
        <v>3838</v>
      </c>
      <c r="Q567" s="54"/>
    </row>
    <row r="568" spans="2:17" ht="21.75" customHeight="1" x14ac:dyDescent="0.15">
      <c r="B568" s="25">
        <v>2021</v>
      </c>
      <c r="C568" s="27">
        <v>1</v>
      </c>
      <c r="D568" s="62" t="s">
        <v>14</v>
      </c>
      <c r="E568" s="15" t="s">
        <v>490</v>
      </c>
      <c r="F568" s="62" t="s">
        <v>37</v>
      </c>
      <c r="G568" s="34">
        <v>82851000</v>
      </c>
      <c r="H568" s="34">
        <v>0</v>
      </c>
      <c r="I568" s="34">
        <v>371000000</v>
      </c>
      <c r="J568" s="34">
        <v>453851000</v>
      </c>
      <c r="K568" s="34">
        <v>453851000</v>
      </c>
      <c r="L568" s="89" t="s">
        <v>140</v>
      </c>
      <c r="M568" s="52"/>
      <c r="N568" s="50" t="s">
        <v>6089</v>
      </c>
      <c r="O568" s="27" t="s">
        <v>496</v>
      </c>
      <c r="P568" s="27" t="s">
        <v>498</v>
      </c>
      <c r="Q568" s="54"/>
    </row>
    <row r="569" spans="2:17" ht="21.75" customHeight="1" x14ac:dyDescent="0.15">
      <c r="B569" s="25">
        <v>2021</v>
      </c>
      <c r="C569" s="27">
        <v>1</v>
      </c>
      <c r="D569" s="62" t="s">
        <v>14</v>
      </c>
      <c r="E569" s="15" t="s">
        <v>1823</v>
      </c>
      <c r="F569" s="62" t="s">
        <v>37</v>
      </c>
      <c r="G569" s="34">
        <v>81618630</v>
      </c>
      <c r="H569" s="34"/>
      <c r="I569" s="34"/>
      <c r="J569" s="34">
        <v>81618630</v>
      </c>
      <c r="K569" s="34">
        <v>57133041</v>
      </c>
      <c r="L569" s="89" t="s">
        <v>140</v>
      </c>
      <c r="M569" s="52"/>
      <c r="N569" s="50" t="s">
        <v>6013</v>
      </c>
      <c r="O569" s="27" t="s">
        <v>1509</v>
      </c>
      <c r="P569" s="27" t="s">
        <v>1510</v>
      </c>
      <c r="Q569" s="54"/>
    </row>
    <row r="570" spans="2:17" ht="21.75" customHeight="1" x14ac:dyDescent="0.15">
      <c r="B570" s="25">
        <v>2021</v>
      </c>
      <c r="C570" s="27">
        <v>1</v>
      </c>
      <c r="D570" s="62" t="s">
        <v>14</v>
      </c>
      <c r="E570" s="15" t="s">
        <v>3383</v>
      </c>
      <c r="F570" s="62" t="s">
        <v>112</v>
      </c>
      <c r="G570" s="34">
        <v>80883000</v>
      </c>
      <c r="H570" s="34"/>
      <c r="I570" s="34">
        <v>159137000</v>
      </c>
      <c r="J570" s="34">
        <v>240020000</v>
      </c>
      <c r="K570" s="34"/>
      <c r="L570" s="89" t="s">
        <v>140</v>
      </c>
      <c r="M570" s="52"/>
      <c r="N570" s="50" t="s">
        <v>6027</v>
      </c>
      <c r="O570" s="27" t="s">
        <v>3091</v>
      </c>
      <c r="P570" s="27" t="s">
        <v>3384</v>
      </c>
      <c r="Q570" s="54"/>
    </row>
    <row r="571" spans="2:17" ht="21.75" customHeight="1" x14ac:dyDescent="0.15">
      <c r="B571" s="25">
        <v>2021</v>
      </c>
      <c r="C571" s="27">
        <v>1</v>
      </c>
      <c r="D571" s="62" t="s">
        <v>14</v>
      </c>
      <c r="E571" s="15" t="s">
        <v>1067</v>
      </c>
      <c r="F571" s="62" t="s">
        <v>112</v>
      </c>
      <c r="G571" s="34">
        <v>80512800</v>
      </c>
      <c r="H571" s="34">
        <v>0</v>
      </c>
      <c r="I571" s="34">
        <v>97515000</v>
      </c>
      <c r="J571" s="34">
        <v>178027800</v>
      </c>
      <c r="K571" s="34">
        <v>0</v>
      </c>
      <c r="L571" s="89"/>
      <c r="M571" s="52"/>
      <c r="N571" s="50" t="s">
        <v>6053</v>
      </c>
      <c r="O571" s="27" t="s">
        <v>847</v>
      </c>
      <c r="P571" s="27" t="s">
        <v>848</v>
      </c>
      <c r="Q571" s="54"/>
    </row>
    <row r="572" spans="2:17" ht="21.75" customHeight="1" x14ac:dyDescent="0.15">
      <c r="B572" s="25">
        <v>2021</v>
      </c>
      <c r="C572" s="27">
        <v>1</v>
      </c>
      <c r="D572" s="62" t="s">
        <v>14</v>
      </c>
      <c r="E572" s="15" t="s">
        <v>4960</v>
      </c>
      <c r="F572" s="62" t="s">
        <v>84</v>
      </c>
      <c r="G572" s="34">
        <v>80182000</v>
      </c>
      <c r="H572" s="34">
        <v>0</v>
      </c>
      <c r="I572" s="34">
        <v>11511690000</v>
      </c>
      <c r="J572" s="34">
        <v>11591872000</v>
      </c>
      <c r="K572" s="34">
        <v>11591872000</v>
      </c>
      <c r="L572" s="89"/>
      <c r="M572" s="52"/>
      <c r="N572" s="50" t="s">
        <v>6001</v>
      </c>
      <c r="O572" s="27" t="s">
        <v>4962</v>
      </c>
      <c r="P572" s="27" t="s">
        <v>4963</v>
      </c>
      <c r="Q572" s="54"/>
    </row>
    <row r="573" spans="2:17" ht="21.75" customHeight="1" x14ac:dyDescent="0.15">
      <c r="B573" s="25">
        <v>2021</v>
      </c>
      <c r="C573" s="27">
        <v>1</v>
      </c>
      <c r="D573" s="62" t="s">
        <v>14</v>
      </c>
      <c r="E573" s="15" t="s">
        <v>1869</v>
      </c>
      <c r="F573" s="62" t="s">
        <v>37</v>
      </c>
      <c r="G573" s="34">
        <v>80130000</v>
      </c>
      <c r="H573" s="34"/>
      <c r="I573" s="34">
        <v>4202000</v>
      </c>
      <c r="J573" s="34">
        <v>84332000</v>
      </c>
      <c r="K573" s="34">
        <v>84332000</v>
      </c>
      <c r="L573" s="89" t="s">
        <v>140</v>
      </c>
      <c r="M573" s="52"/>
      <c r="N573" s="50" t="s">
        <v>5999</v>
      </c>
      <c r="O573" s="27" t="s">
        <v>1586</v>
      </c>
      <c r="P573" s="27" t="s">
        <v>1587</v>
      </c>
      <c r="Q573" s="54"/>
    </row>
    <row r="574" spans="2:17" ht="21.75" customHeight="1" x14ac:dyDescent="0.15">
      <c r="B574" s="25">
        <v>2021</v>
      </c>
      <c r="C574" s="27">
        <v>1</v>
      </c>
      <c r="D574" s="62" t="s">
        <v>14</v>
      </c>
      <c r="E574" s="15" t="s">
        <v>3397</v>
      </c>
      <c r="F574" s="62" t="s">
        <v>39</v>
      </c>
      <c r="G574" s="34">
        <v>80000000</v>
      </c>
      <c r="H574" s="34">
        <v>51802610</v>
      </c>
      <c r="I574" s="34">
        <v>0</v>
      </c>
      <c r="J574" s="34">
        <v>131802610</v>
      </c>
      <c r="K574" s="34">
        <v>92261830</v>
      </c>
      <c r="L574" s="89"/>
      <c r="M574" s="52"/>
      <c r="N574" s="50" t="s">
        <v>6027</v>
      </c>
      <c r="O574" s="27" t="s">
        <v>3095</v>
      </c>
      <c r="P574" s="27" t="s">
        <v>3096</v>
      </c>
      <c r="Q574" s="54"/>
    </row>
    <row r="575" spans="2:17" ht="21.75" customHeight="1" x14ac:dyDescent="0.15">
      <c r="B575" s="25">
        <v>2021</v>
      </c>
      <c r="C575" s="27">
        <v>1</v>
      </c>
      <c r="D575" s="62" t="s">
        <v>14</v>
      </c>
      <c r="E575" s="15" t="s">
        <v>2634</v>
      </c>
      <c r="F575" s="62" t="s">
        <v>38</v>
      </c>
      <c r="G575" s="34">
        <v>79757000</v>
      </c>
      <c r="H575" s="34">
        <v>0</v>
      </c>
      <c r="I575" s="34">
        <v>0</v>
      </c>
      <c r="J575" s="34">
        <v>79757000</v>
      </c>
      <c r="K575" s="34">
        <v>55829900</v>
      </c>
      <c r="L575" s="89"/>
      <c r="M575" s="52"/>
      <c r="N575" s="50" t="s">
        <v>6035</v>
      </c>
      <c r="O575" s="27" t="s">
        <v>2624</v>
      </c>
      <c r="P575" s="27" t="s">
        <v>2625</v>
      </c>
      <c r="Q575" s="54"/>
    </row>
    <row r="576" spans="2:17" ht="21.75" customHeight="1" x14ac:dyDescent="0.15">
      <c r="B576" s="25">
        <v>2021</v>
      </c>
      <c r="C576" s="27">
        <v>1</v>
      </c>
      <c r="D576" s="62" t="s">
        <v>14</v>
      </c>
      <c r="E576" s="15" t="s">
        <v>1080</v>
      </c>
      <c r="F576" s="62" t="s">
        <v>16</v>
      </c>
      <c r="G576" s="34">
        <v>78728000</v>
      </c>
      <c r="H576" s="34">
        <v>0</v>
      </c>
      <c r="I576" s="34">
        <v>127859000</v>
      </c>
      <c r="J576" s="34">
        <v>206587000</v>
      </c>
      <c r="K576" s="34">
        <v>206587000</v>
      </c>
      <c r="L576" s="89"/>
      <c r="M576" s="52"/>
      <c r="N576" s="50" t="s">
        <v>6060</v>
      </c>
      <c r="O576" s="27" t="s">
        <v>1081</v>
      </c>
      <c r="P576" s="27" t="s">
        <v>1082</v>
      </c>
      <c r="Q576" s="54"/>
    </row>
    <row r="577" spans="2:17" ht="21.75" customHeight="1" x14ac:dyDescent="0.15">
      <c r="B577" s="25">
        <v>2021</v>
      </c>
      <c r="C577" s="27">
        <v>1</v>
      </c>
      <c r="D577" s="62" t="s">
        <v>14</v>
      </c>
      <c r="E577" s="15" t="s">
        <v>3996</v>
      </c>
      <c r="F577" s="62" t="s">
        <v>37</v>
      </c>
      <c r="G577" s="34">
        <v>77430755</v>
      </c>
      <c r="H577" s="34">
        <v>0</v>
      </c>
      <c r="I577" s="34">
        <v>0</v>
      </c>
      <c r="J577" s="34">
        <v>77430755</v>
      </c>
      <c r="K577" s="34">
        <v>77430755</v>
      </c>
      <c r="L577" s="89"/>
      <c r="M577" s="52"/>
      <c r="N577" s="50" t="s">
        <v>6070</v>
      </c>
      <c r="O577" s="27" t="s">
        <v>3990</v>
      </c>
      <c r="P577" s="27" t="s">
        <v>3991</v>
      </c>
      <c r="Q577" s="54"/>
    </row>
    <row r="578" spans="2:17" ht="21.75" customHeight="1" x14ac:dyDescent="0.15">
      <c r="B578" s="25">
        <v>2021</v>
      </c>
      <c r="C578" s="27">
        <v>1</v>
      </c>
      <c r="D578" s="62" t="s">
        <v>14</v>
      </c>
      <c r="E578" s="15" t="s">
        <v>996</v>
      </c>
      <c r="F578" s="62" t="s">
        <v>112</v>
      </c>
      <c r="G578" s="34">
        <v>77357000</v>
      </c>
      <c r="H578" s="34">
        <v>0</v>
      </c>
      <c r="I578" s="34">
        <v>636658000</v>
      </c>
      <c r="J578" s="34">
        <v>714015000</v>
      </c>
      <c r="K578" s="34">
        <v>1039500000</v>
      </c>
      <c r="L578" s="89"/>
      <c r="M578" s="52"/>
      <c r="N578" s="50" t="s">
        <v>6076</v>
      </c>
      <c r="O578" s="27" t="s">
        <v>997</v>
      </c>
      <c r="P578" s="27" t="s">
        <v>998</v>
      </c>
      <c r="Q578" s="54"/>
    </row>
    <row r="579" spans="2:17" ht="21.75" customHeight="1" x14ac:dyDescent="0.15">
      <c r="B579" s="25">
        <v>2021</v>
      </c>
      <c r="C579" s="27">
        <v>1</v>
      </c>
      <c r="D579" s="62" t="s">
        <v>14</v>
      </c>
      <c r="E579" s="15" t="s">
        <v>996</v>
      </c>
      <c r="F579" s="62" t="s">
        <v>112</v>
      </c>
      <c r="G579" s="34">
        <v>77357000</v>
      </c>
      <c r="H579" s="34">
        <v>0</v>
      </c>
      <c r="I579" s="34">
        <v>636658000</v>
      </c>
      <c r="J579" s="34">
        <v>714015000</v>
      </c>
      <c r="K579" s="34">
        <v>1039500000</v>
      </c>
      <c r="L579" s="89"/>
      <c r="M579" s="52"/>
      <c r="N579" s="50" t="s">
        <v>6076</v>
      </c>
      <c r="O579" s="27" t="s">
        <v>997</v>
      </c>
      <c r="P579" s="27" t="s">
        <v>998</v>
      </c>
      <c r="Q579" s="54"/>
    </row>
    <row r="580" spans="2:17" ht="21.75" customHeight="1" x14ac:dyDescent="0.15">
      <c r="B580" s="25">
        <v>2021</v>
      </c>
      <c r="C580" s="27">
        <v>1</v>
      </c>
      <c r="D580" s="62" t="s">
        <v>14</v>
      </c>
      <c r="E580" s="15" t="s">
        <v>1667</v>
      </c>
      <c r="F580" s="62" t="s">
        <v>37</v>
      </c>
      <c r="G580" s="34">
        <v>75718520</v>
      </c>
      <c r="H580" s="34">
        <v>75718520</v>
      </c>
      <c r="I580" s="34">
        <v>53900000</v>
      </c>
      <c r="J580" s="34">
        <v>129618520</v>
      </c>
      <c r="K580" s="34">
        <v>129618520</v>
      </c>
      <c r="L580" s="89"/>
      <c r="M580" s="52"/>
      <c r="N580" s="50" t="s">
        <v>6002</v>
      </c>
      <c r="O580" s="27" t="s">
        <v>1644</v>
      </c>
      <c r="P580" s="27" t="s">
        <v>1645</v>
      </c>
      <c r="Q580" s="54"/>
    </row>
    <row r="581" spans="2:17" ht="21.75" customHeight="1" x14ac:dyDescent="0.15">
      <c r="B581" s="25">
        <v>2021</v>
      </c>
      <c r="C581" s="27">
        <v>1</v>
      </c>
      <c r="D581" s="62" t="s">
        <v>14</v>
      </c>
      <c r="E581" s="15" t="s">
        <v>2738</v>
      </c>
      <c r="F581" s="62" t="s">
        <v>38</v>
      </c>
      <c r="G581" s="34">
        <v>74892000</v>
      </c>
      <c r="H581" s="34">
        <v>0</v>
      </c>
      <c r="I581" s="34">
        <v>0</v>
      </c>
      <c r="J581" s="34">
        <v>74892000</v>
      </c>
      <c r="K581" s="34">
        <v>52424400</v>
      </c>
      <c r="L581" s="89" t="s">
        <v>140</v>
      </c>
      <c r="M581" s="52"/>
      <c r="N581" s="50" t="s">
        <v>6072</v>
      </c>
      <c r="O581" s="27" t="s">
        <v>2735</v>
      </c>
      <c r="P581" s="27" t="s">
        <v>2736</v>
      </c>
      <c r="Q581" s="54"/>
    </row>
    <row r="582" spans="2:17" ht="21.75" customHeight="1" x14ac:dyDescent="0.15">
      <c r="B582" s="25">
        <v>2021</v>
      </c>
      <c r="C582" s="27">
        <v>1</v>
      </c>
      <c r="D582" s="62" t="s">
        <v>14</v>
      </c>
      <c r="E582" s="15" t="s">
        <v>2762</v>
      </c>
      <c r="F582" s="62" t="s">
        <v>37</v>
      </c>
      <c r="G582" s="34">
        <v>74063000</v>
      </c>
      <c r="H582" s="34"/>
      <c r="I582" s="34">
        <v>20647000</v>
      </c>
      <c r="J582" s="34">
        <v>94710000</v>
      </c>
      <c r="K582" s="34">
        <v>94710000</v>
      </c>
      <c r="L582" s="89"/>
      <c r="M582" s="52"/>
      <c r="N582" s="50" t="s">
        <v>6075</v>
      </c>
      <c r="O582" s="27" t="s">
        <v>2760</v>
      </c>
      <c r="P582" s="27" t="s">
        <v>2761</v>
      </c>
      <c r="Q582" s="54"/>
    </row>
    <row r="583" spans="2:17" ht="21.75" customHeight="1" x14ac:dyDescent="0.15">
      <c r="B583" s="25">
        <v>2021</v>
      </c>
      <c r="C583" s="27">
        <v>1</v>
      </c>
      <c r="D583" s="62" t="s">
        <v>14</v>
      </c>
      <c r="E583" s="15" t="s">
        <v>2700</v>
      </c>
      <c r="F583" s="62" t="s">
        <v>16</v>
      </c>
      <c r="G583" s="34">
        <v>73602700</v>
      </c>
      <c r="H583" s="34">
        <v>0</v>
      </c>
      <c r="I583" s="34">
        <v>25911000</v>
      </c>
      <c r="J583" s="34">
        <v>99513700</v>
      </c>
      <c r="K583" s="34">
        <v>99513700</v>
      </c>
      <c r="L583" s="89"/>
      <c r="M583" s="52"/>
      <c r="N583" s="50" t="s">
        <v>6090</v>
      </c>
      <c r="O583" s="27" t="s">
        <v>2371</v>
      </c>
      <c r="P583" s="27" t="s">
        <v>2372</v>
      </c>
      <c r="Q583" s="54"/>
    </row>
    <row r="584" spans="2:17" ht="21.75" customHeight="1" x14ac:dyDescent="0.15">
      <c r="B584" s="25">
        <v>2021</v>
      </c>
      <c r="C584" s="27">
        <v>1</v>
      </c>
      <c r="D584" s="62" t="s">
        <v>14</v>
      </c>
      <c r="E584" s="15" t="s">
        <v>1151</v>
      </c>
      <c r="F584" s="62" t="s">
        <v>37</v>
      </c>
      <c r="G584" s="34">
        <v>72855730</v>
      </c>
      <c r="H584" s="34">
        <v>0</v>
      </c>
      <c r="I584" s="34">
        <v>0</v>
      </c>
      <c r="J584" s="34">
        <v>72855730</v>
      </c>
      <c r="K584" s="34">
        <v>72855730</v>
      </c>
      <c r="L584" s="89"/>
      <c r="M584" s="52"/>
      <c r="N584" s="50" t="s">
        <v>6054</v>
      </c>
      <c r="O584" s="27" t="s">
        <v>1149</v>
      </c>
      <c r="P584" s="27" t="s">
        <v>1150</v>
      </c>
      <c r="Q584" s="54"/>
    </row>
    <row r="585" spans="2:17" ht="21.75" customHeight="1" x14ac:dyDescent="0.15">
      <c r="B585" s="25">
        <v>2021</v>
      </c>
      <c r="C585" s="27">
        <v>1</v>
      </c>
      <c r="D585" s="62" t="s">
        <v>14</v>
      </c>
      <c r="E585" s="15" t="s">
        <v>2518</v>
      </c>
      <c r="F585" s="62" t="s">
        <v>39</v>
      </c>
      <c r="G585" s="34">
        <v>70444250</v>
      </c>
      <c r="H585" s="34">
        <v>0</v>
      </c>
      <c r="I585" s="34">
        <v>0</v>
      </c>
      <c r="J585" s="34">
        <f>SUM(G585:I585)</f>
        <v>70444250</v>
      </c>
      <c r="K585" s="34">
        <f>J585</f>
        <v>70444250</v>
      </c>
      <c r="L585" s="89"/>
      <c r="M585" s="52"/>
      <c r="N585" s="50" t="s">
        <v>5992</v>
      </c>
      <c r="O585" s="27" t="s">
        <v>2514</v>
      </c>
      <c r="P585" s="27" t="s">
        <v>2515</v>
      </c>
      <c r="Q585" s="54"/>
    </row>
    <row r="586" spans="2:17" ht="21.75" customHeight="1" x14ac:dyDescent="0.15">
      <c r="B586" s="25">
        <v>2021</v>
      </c>
      <c r="C586" s="27">
        <v>1</v>
      </c>
      <c r="D586" s="62" t="s">
        <v>14</v>
      </c>
      <c r="E586" s="15" t="s">
        <v>2695</v>
      </c>
      <c r="F586" s="62" t="s">
        <v>197</v>
      </c>
      <c r="G586" s="34">
        <v>68637160</v>
      </c>
      <c r="H586" s="34">
        <v>0</v>
      </c>
      <c r="I586" s="34">
        <v>80000000</v>
      </c>
      <c r="J586" s="34">
        <v>148637160</v>
      </c>
      <c r="K586" s="34">
        <v>105046000</v>
      </c>
      <c r="L586" s="89" t="s">
        <v>140</v>
      </c>
      <c r="M586" s="52"/>
      <c r="N586" s="50" t="s">
        <v>6016</v>
      </c>
      <c r="O586" s="27" t="s">
        <v>2696</v>
      </c>
      <c r="P586" s="27" t="s">
        <v>2697</v>
      </c>
      <c r="Q586" s="54"/>
    </row>
    <row r="587" spans="2:17" ht="21.75" customHeight="1" x14ac:dyDescent="0.15">
      <c r="B587" s="25">
        <v>2021</v>
      </c>
      <c r="C587" s="27">
        <v>1</v>
      </c>
      <c r="D587" s="62" t="s">
        <v>14</v>
      </c>
      <c r="E587" s="15" t="s">
        <v>1035</v>
      </c>
      <c r="F587" s="62" t="s">
        <v>38</v>
      </c>
      <c r="G587" s="34">
        <v>68410640</v>
      </c>
      <c r="H587" s="34">
        <v>0</v>
      </c>
      <c r="I587" s="34"/>
      <c r="J587" s="34">
        <v>68410640</v>
      </c>
      <c r="K587" s="34"/>
      <c r="L587" s="89"/>
      <c r="M587" s="52"/>
      <c r="N587" s="50" t="s">
        <v>6014</v>
      </c>
      <c r="O587" s="27" t="s">
        <v>1032</v>
      </c>
      <c r="P587" s="27" t="s">
        <v>797</v>
      </c>
      <c r="Q587" s="54"/>
    </row>
    <row r="588" spans="2:17" ht="21.75" customHeight="1" x14ac:dyDescent="0.15">
      <c r="B588" s="25">
        <v>2021</v>
      </c>
      <c r="C588" s="27">
        <v>1</v>
      </c>
      <c r="D588" s="62" t="s">
        <v>14</v>
      </c>
      <c r="E588" s="15" t="s">
        <v>1758</v>
      </c>
      <c r="F588" s="62" t="s">
        <v>37</v>
      </c>
      <c r="G588" s="34">
        <v>68203430</v>
      </c>
      <c r="H588" s="34"/>
      <c r="I588" s="34">
        <v>47619000</v>
      </c>
      <c r="J588" s="34">
        <v>115822430</v>
      </c>
      <c r="K588" s="34">
        <v>115822430</v>
      </c>
      <c r="L588" s="89" t="s">
        <v>140</v>
      </c>
      <c r="M588" s="52"/>
      <c r="N588" s="50" t="s">
        <v>6046</v>
      </c>
      <c r="O588" s="27" t="s">
        <v>1491</v>
      </c>
      <c r="P588" s="27" t="s">
        <v>1492</v>
      </c>
      <c r="Q588" s="54"/>
    </row>
    <row r="589" spans="2:17" ht="21.75" customHeight="1" x14ac:dyDescent="0.15">
      <c r="B589" s="25">
        <v>2021</v>
      </c>
      <c r="C589" s="27">
        <v>1</v>
      </c>
      <c r="D589" s="62" t="s">
        <v>14</v>
      </c>
      <c r="E589" s="15" t="s">
        <v>1825</v>
      </c>
      <c r="F589" s="62" t="s">
        <v>16</v>
      </c>
      <c r="G589" s="34">
        <v>68166000</v>
      </c>
      <c r="H589" s="34"/>
      <c r="I589" s="34">
        <v>688040000</v>
      </c>
      <c r="J589" s="34">
        <v>756206000</v>
      </c>
      <c r="K589" s="34">
        <v>604964800</v>
      </c>
      <c r="L589" s="89"/>
      <c r="M589" s="52"/>
      <c r="N589" s="50" t="s">
        <v>6013</v>
      </c>
      <c r="O589" s="27" t="s">
        <v>1509</v>
      </c>
      <c r="P589" s="27" t="s">
        <v>1510</v>
      </c>
      <c r="Q589" s="54"/>
    </row>
    <row r="590" spans="2:17" ht="21.75" customHeight="1" x14ac:dyDescent="0.15">
      <c r="B590" s="25">
        <v>2021</v>
      </c>
      <c r="C590" s="27">
        <v>1</v>
      </c>
      <c r="D590" s="62" t="s">
        <v>14</v>
      </c>
      <c r="E590" s="15" t="s">
        <v>2676</v>
      </c>
      <c r="F590" s="62" t="s">
        <v>37</v>
      </c>
      <c r="G590" s="34">
        <v>67739090</v>
      </c>
      <c r="H590" s="34">
        <v>0</v>
      </c>
      <c r="I590" s="34">
        <v>20638000</v>
      </c>
      <c r="J590" s="34">
        <f>SUM(G590:I590)</f>
        <v>88377090</v>
      </c>
      <c r="K590" s="34">
        <f>J590*0.7</f>
        <v>61863962.999999993</v>
      </c>
      <c r="L590" s="89" t="s">
        <v>537</v>
      </c>
      <c r="M590" s="52"/>
      <c r="N590" s="50" t="s">
        <v>5988</v>
      </c>
      <c r="O590" s="27" t="s">
        <v>2674</v>
      </c>
      <c r="P590" s="27" t="s">
        <v>2675</v>
      </c>
      <c r="Q590" s="54"/>
    </row>
    <row r="591" spans="2:17" ht="21.75" customHeight="1" x14ac:dyDescent="0.15">
      <c r="B591" s="25">
        <v>2021</v>
      </c>
      <c r="C591" s="27">
        <v>1</v>
      </c>
      <c r="D591" s="62" t="s">
        <v>14</v>
      </c>
      <c r="E591" s="15" t="s">
        <v>2740</v>
      </c>
      <c r="F591" s="62" t="s">
        <v>16</v>
      </c>
      <c r="G591" s="34">
        <v>67199000</v>
      </c>
      <c r="H591" s="34">
        <v>0</v>
      </c>
      <c r="I591" s="34">
        <v>251724000</v>
      </c>
      <c r="J591" s="34">
        <v>318923000</v>
      </c>
      <c r="K591" s="34">
        <v>223246100</v>
      </c>
      <c r="L591" s="89"/>
      <c r="M591" s="52"/>
      <c r="N591" s="50" t="s">
        <v>6072</v>
      </c>
      <c r="O591" s="27" t="s">
        <v>2735</v>
      </c>
      <c r="P591" s="27" t="s">
        <v>2736</v>
      </c>
      <c r="Q591" s="54"/>
    </row>
    <row r="592" spans="2:17" ht="21.75" customHeight="1" x14ac:dyDescent="0.15">
      <c r="B592" s="25">
        <v>2021</v>
      </c>
      <c r="C592" s="27">
        <v>1</v>
      </c>
      <c r="D592" s="62" t="s">
        <v>14</v>
      </c>
      <c r="E592" s="15" t="s">
        <v>143</v>
      </c>
      <c r="F592" s="62" t="s">
        <v>37</v>
      </c>
      <c r="G592" s="34">
        <v>67095706</v>
      </c>
      <c r="H592" s="34">
        <v>0</v>
      </c>
      <c r="I592" s="34">
        <v>0</v>
      </c>
      <c r="J592" s="34">
        <v>67095706</v>
      </c>
      <c r="K592" s="34">
        <v>46966994.199999996</v>
      </c>
      <c r="L592" s="89" t="s">
        <v>140</v>
      </c>
      <c r="M592" s="52"/>
      <c r="N592" s="50" t="s">
        <v>6064</v>
      </c>
      <c r="O592" s="27" t="s">
        <v>141</v>
      </c>
      <c r="P592" s="27" t="s">
        <v>142</v>
      </c>
      <c r="Q592" s="54"/>
    </row>
    <row r="593" spans="2:17" ht="21.75" customHeight="1" x14ac:dyDescent="0.15">
      <c r="B593" s="25">
        <v>2021</v>
      </c>
      <c r="C593" s="27">
        <v>1</v>
      </c>
      <c r="D593" s="62" t="s">
        <v>15</v>
      </c>
      <c r="E593" s="15" t="s">
        <v>1787</v>
      </c>
      <c r="F593" s="62" t="s">
        <v>16</v>
      </c>
      <c r="G593" s="34">
        <v>66553000</v>
      </c>
      <c r="H593" s="34"/>
      <c r="I593" s="34"/>
      <c r="J593" s="34">
        <v>66553000</v>
      </c>
      <c r="K593" s="34"/>
      <c r="L593" s="89" t="s">
        <v>140</v>
      </c>
      <c r="M593" s="52"/>
      <c r="N593" s="50" t="s">
        <v>6086</v>
      </c>
      <c r="O593" s="27" t="s">
        <v>1788</v>
      </c>
      <c r="P593" s="27" t="s">
        <v>1789</v>
      </c>
      <c r="Q593" s="54"/>
    </row>
    <row r="594" spans="2:17" ht="21.75" customHeight="1" x14ac:dyDescent="0.15">
      <c r="B594" s="25">
        <v>2021</v>
      </c>
      <c r="C594" s="27">
        <v>1</v>
      </c>
      <c r="D594" s="62" t="s">
        <v>14</v>
      </c>
      <c r="E594" s="15" t="s">
        <v>2525</v>
      </c>
      <c r="F594" s="62" t="s">
        <v>37</v>
      </c>
      <c r="G594" s="34">
        <v>65837000</v>
      </c>
      <c r="H594" s="34">
        <v>433838000</v>
      </c>
      <c r="I594" s="34">
        <v>43613000</v>
      </c>
      <c r="J594" s="34">
        <f>SUM(G594:I594)</f>
        <v>543288000</v>
      </c>
      <c r="K594" s="34">
        <f>J594</f>
        <v>543288000</v>
      </c>
      <c r="L594" s="89" t="s">
        <v>537</v>
      </c>
      <c r="M594" s="52"/>
      <c r="N594" s="50" t="s">
        <v>5992</v>
      </c>
      <c r="O594" s="27" t="s">
        <v>2523</v>
      </c>
      <c r="P594" s="27" t="s">
        <v>2524</v>
      </c>
      <c r="Q594" s="54"/>
    </row>
    <row r="595" spans="2:17" ht="21.75" customHeight="1" x14ac:dyDescent="0.15">
      <c r="B595" s="25">
        <v>2021</v>
      </c>
      <c r="C595" s="27">
        <v>1</v>
      </c>
      <c r="D595" s="62" t="s">
        <v>14</v>
      </c>
      <c r="E595" s="15" t="s">
        <v>4052</v>
      </c>
      <c r="F595" s="62" t="s">
        <v>17</v>
      </c>
      <c r="G595" s="34">
        <v>65729500</v>
      </c>
      <c r="H595" s="34">
        <v>0</v>
      </c>
      <c r="I595" s="34">
        <v>402958500</v>
      </c>
      <c r="J595" s="34">
        <v>468688000</v>
      </c>
      <c r="K595" s="34">
        <v>25000000</v>
      </c>
      <c r="L595" s="89" t="s">
        <v>140</v>
      </c>
      <c r="M595" s="52"/>
      <c r="N595" s="50" t="s">
        <v>6083</v>
      </c>
      <c r="O595" s="27" t="s">
        <v>3856</v>
      </c>
      <c r="P595" s="27" t="s">
        <v>3857</v>
      </c>
      <c r="Q595" s="54"/>
    </row>
    <row r="596" spans="2:17" ht="21.75" customHeight="1" x14ac:dyDescent="0.15">
      <c r="B596" s="25">
        <v>2021</v>
      </c>
      <c r="C596" s="27">
        <v>1</v>
      </c>
      <c r="D596" s="62" t="s">
        <v>14</v>
      </c>
      <c r="E596" s="15" t="s">
        <v>1090</v>
      </c>
      <c r="F596" s="62" t="s">
        <v>16</v>
      </c>
      <c r="G596" s="34">
        <v>64000000</v>
      </c>
      <c r="H596" s="34"/>
      <c r="I596" s="34">
        <v>1725000000</v>
      </c>
      <c r="J596" s="34">
        <v>1789000000</v>
      </c>
      <c r="K596" s="34">
        <v>1789000000</v>
      </c>
      <c r="L596" s="89"/>
      <c r="M596" s="52"/>
      <c r="N596" s="50" t="s">
        <v>6019</v>
      </c>
      <c r="O596" s="27" t="s">
        <v>861</v>
      </c>
      <c r="P596" s="27" t="s">
        <v>862</v>
      </c>
      <c r="Q596" s="54"/>
    </row>
    <row r="597" spans="2:17" ht="21.75" customHeight="1" x14ac:dyDescent="0.15">
      <c r="B597" s="25">
        <v>2021</v>
      </c>
      <c r="C597" s="27">
        <v>1</v>
      </c>
      <c r="D597" s="62" t="s">
        <v>14</v>
      </c>
      <c r="E597" s="15" t="s">
        <v>2508</v>
      </c>
      <c r="F597" s="62" t="s">
        <v>37</v>
      </c>
      <c r="G597" s="34">
        <v>63988000</v>
      </c>
      <c r="H597" s="34">
        <v>0</v>
      </c>
      <c r="I597" s="34">
        <v>1000000000</v>
      </c>
      <c r="J597" s="34">
        <f>SUM(G597:I597)</f>
        <v>1063988000</v>
      </c>
      <c r="K597" s="34">
        <f>J597</f>
        <v>1063988000</v>
      </c>
      <c r="L597" s="89" t="s">
        <v>537</v>
      </c>
      <c r="M597" s="52"/>
      <c r="N597" s="50" t="s">
        <v>5992</v>
      </c>
      <c r="O597" s="27" t="s">
        <v>2504</v>
      </c>
      <c r="P597" s="27" t="s">
        <v>2509</v>
      </c>
      <c r="Q597" s="54"/>
    </row>
    <row r="598" spans="2:17" ht="21.75" customHeight="1" x14ac:dyDescent="0.15">
      <c r="B598" s="25">
        <v>2021</v>
      </c>
      <c r="C598" s="27">
        <v>1</v>
      </c>
      <c r="D598" s="62" t="s">
        <v>14</v>
      </c>
      <c r="E598" s="15" t="s">
        <v>4522</v>
      </c>
      <c r="F598" s="62" t="s">
        <v>16</v>
      </c>
      <c r="G598" s="34">
        <v>62910000</v>
      </c>
      <c r="H598" s="34">
        <v>0</v>
      </c>
      <c r="I598" s="34">
        <v>97690000</v>
      </c>
      <c r="J598" s="34">
        <v>160600000</v>
      </c>
      <c r="K598" s="34">
        <v>23000000</v>
      </c>
      <c r="L598" s="89"/>
      <c r="M598" s="52"/>
      <c r="N598" s="50" t="s">
        <v>6059</v>
      </c>
      <c r="O598" s="27" t="s">
        <v>4398</v>
      </c>
      <c r="P598" s="27" t="s">
        <v>4399</v>
      </c>
      <c r="Q598" s="54"/>
    </row>
    <row r="599" spans="2:17" ht="21.75" customHeight="1" x14ac:dyDescent="0.15">
      <c r="B599" s="25">
        <v>2021</v>
      </c>
      <c r="C599" s="27">
        <v>1</v>
      </c>
      <c r="D599" s="62" t="s">
        <v>14</v>
      </c>
      <c r="E599" s="15" t="s">
        <v>527</v>
      </c>
      <c r="F599" s="62" t="s">
        <v>37</v>
      </c>
      <c r="G599" s="34">
        <v>62488000</v>
      </c>
      <c r="H599" s="34"/>
      <c r="I599" s="34">
        <v>213631000</v>
      </c>
      <c r="J599" s="34">
        <v>276119000</v>
      </c>
      <c r="K599" s="34">
        <v>276119000</v>
      </c>
      <c r="L599" s="89" t="s">
        <v>140</v>
      </c>
      <c r="M599" s="52"/>
      <c r="N599" s="50" t="s">
        <v>6034</v>
      </c>
      <c r="O599" s="27" t="s">
        <v>526</v>
      </c>
      <c r="P599" s="27" t="s">
        <v>383</v>
      </c>
      <c r="Q599" s="54"/>
    </row>
    <row r="600" spans="2:17" ht="21.75" customHeight="1" x14ac:dyDescent="0.15">
      <c r="B600" s="25">
        <v>2021</v>
      </c>
      <c r="C600" s="27">
        <v>1</v>
      </c>
      <c r="D600" s="62" t="s">
        <v>14</v>
      </c>
      <c r="E600" s="15" t="s">
        <v>2506</v>
      </c>
      <c r="F600" s="62" t="s">
        <v>37</v>
      </c>
      <c r="G600" s="34">
        <v>61674564</v>
      </c>
      <c r="H600" s="34">
        <v>0</v>
      </c>
      <c r="I600" s="34">
        <v>63358000</v>
      </c>
      <c r="J600" s="34">
        <f>SUM(G600:I600)</f>
        <v>125032564</v>
      </c>
      <c r="K600" s="34">
        <f>J600</f>
        <v>125032564</v>
      </c>
      <c r="L600" s="89" t="s">
        <v>537</v>
      </c>
      <c r="M600" s="52"/>
      <c r="N600" s="50" t="s">
        <v>5992</v>
      </c>
      <c r="O600" s="27" t="s">
        <v>2504</v>
      </c>
      <c r="P600" s="27" t="s">
        <v>2505</v>
      </c>
      <c r="Q600" s="54"/>
    </row>
    <row r="601" spans="2:17" ht="21.75" customHeight="1" x14ac:dyDescent="0.15">
      <c r="B601" s="25">
        <v>2021</v>
      </c>
      <c r="C601" s="27">
        <v>1</v>
      </c>
      <c r="D601" s="62" t="s">
        <v>15</v>
      </c>
      <c r="E601" s="15" t="s">
        <v>1684</v>
      </c>
      <c r="F601" s="62" t="s">
        <v>37</v>
      </c>
      <c r="G601" s="34">
        <v>60875000</v>
      </c>
      <c r="H601" s="34"/>
      <c r="I601" s="34">
        <v>250180000</v>
      </c>
      <c r="J601" s="34">
        <v>311055000</v>
      </c>
      <c r="K601" s="34">
        <v>311055000</v>
      </c>
      <c r="L601" s="89"/>
      <c r="M601" s="52"/>
      <c r="N601" s="50" t="s">
        <v>6065</v>
      </c>
      <c r="O601" s="27" t="s">
        <v>1669</v>
      </c>
      <c r="P601" s="27" t="s">
        <v>1670</v>
      </c>
      <c r="Q601" s="54"/>
    </row>
    <row r="602" spans="2:17" ht="21.75" customHeight="1" x14ac:dyDescent="0.15">
      <c r="B602" s="25">
        <v>2021</v>
      </c>
      <c r="C602" s="27">
        <v>1</v>
      </c>
      <c r="D602" s="62" t="s">
        <v>14</v>
      </c>
      <c r="E602" s="15" t="s">
        <v>3994</v>
      </c>
      <c r="F602" s="62" t="s">
        <v>37</v>
      </c>
      <c r="G602" s="34">
        <v>60038327</v>
      </c>
      <c r="H602" s="34">
        <v>0</v>
      </c>
      <c r="I602" s="34">
        <v>160831000</v>
      </c>
      <c r="J602" s="34">
        <v>220869327</v>
      </c>
      <c r="K602" s="34">
        <v>220869327</v>
      </c>
      <c r="L602" s="89" t="s">
        <v>140</v>
      </c>
      <c r="M602" s="52"/>
      <c r="N602" s="50" t="s">
        <v>6070</v>
      </c>
      <c r="O602" s="27" t="s">
        <v>3990</v>
      </c>
      <c r="P602" s="27" t="s">
        <v>3991</v>
      </c>
      <c r="Q602" s="54"/>
    </row>
    <row r="603" spans="2:17" ht="21.75" customHeight="1" x14ac:dyDescent="0.15">
      <c r="B603" s="25">
        <v>2021</v>
      </c>
      <c r="C603" s="27">
        <v>1</v>
      </c>
      <c r="D603" s="62" t="s">
        <v>14</v>
      </c>
      <c r="E603" s="15" t="s">
        <v>3994</v>
      </c>
      <c r="F603" s="62" t="s">
        <v>37</v>
      </c>
      <c r="G603" s="34">
        <v>60038327</v>
      </c>
      <c r="H603" s="34">
        <v>0</v>
      </c>
      <c r="I603" s="34">
        <v>160831000</v>
      </c>
      <c r="J603" s="34">
        <v>220869327</v>
      </c>
      <c r="K603" s="34">
        <v>220869327</v>
      </c>
      <c r="L603" s="89"/>
      <c r="M603" s="52"/>
      <c r="N603" s="50" t="s">
        <v>6070</v>
      </c>
      <c r="O603" s="27" t="s">
        <v>4001</v>
      </c>
      <c r="P603" s="27" t="s">
        <v>4002</v>
      </c>
      <c r="Q603" s="54"/>
    </row>
    <row r="604" spans="2:17" ht="21.75" customHeight="1" x14ac:dyDescent="0.15">
      <c r="B604" s="25">
        <v>2021</v>
      </c>
      <c r="C604" s="27">
        <v>1</v>
      </c>
      <c r="D604" s="62" t="s">
        <v>14</v>
      </c>
      <c r="E604" s="15" t="s">
        <v>3399</v>
      </c>
      <c r="F604" s="62" t="s">
        <v>37</v>
      </c>
      <c r="G604" s="34">
        <v>60000000</v>
      </c>
      <c r="H604" s="34">
        <v>35543700</v>
      </c>
      <c r="I604" s="34">
        <v>0</v>
      </c>
      <c r="J604" s="34">
        <v>95543700</v>
      </c>
      <c r="K604" s="34">
        <v>66880590</v>
      </c>
      <c r="L604" s="89"/>
      <c r="M604" s="52"/>
      <c r="N604" s="50" t="s">
        <v>6027</v>
      </c>
      <c r="O604" s="27" t="s">
        <v>3095</v>
      </c>
      <c r="P604" s="27" t="s">
        <v>3096</v>
      </c>
      <c r="Q604" s="54"/>
    </row>
    <row r="605" spans="2:17" ht="21.75" customHeight="1" x14ac:dyDescent="0.15">
      <c r="B605" s="25">
        <v>2021</v>
      </c>
      <c r="C605" s="27">
        <v>1</v>
      </c>
      <c r="D605" s="62" t="s">
        <v>14</v>
      </c>
      <c r="E605" s="15" t="s">
        <v>1665</v>
      </c>
      <c r="F605" s="62" t="s">
        <v>38</v>
      </c>
      <c r="G605" s="34">
        <v>57224399</v>
      </c>
      <c r="H605" s="34"/>
      <c r="I605" s="34"/>
      <c r="J605" s="34">
        <v>57224399</v>
      </c>
      <c r="K605" s="34">
        <v>40057000</v>
      </c>
      <c r="L605" s="89"/>
      <c r="M605" s="52"/>
      <c r="N605" s="50" t="s">
        <v>6002</v>
      </c>
      <c r="O605" s="27" t="s">
        <v>1442</v>
      </c>
      <c r="P605" s="27" t="s">
        <v>1443</v>
      </c>
      <c r="Q605" s="54"/>
    </row>
    <row r="606" spans="2:17" ht="21.75" customHeight="1" x14ac:dyDescent="0.15">
      <c r="B606" s="25">
        <v>2021</v>
      </c>
      <c r="C606" s="27">
        <v>1</v>
      </c>
      <c r="D606" s="62" t="s">
        <v>14</v>
      </c>
      <c r="E606" s="15" t="s">
        <v>2442</v>
      </c>
      <c r="F606" s="62" t="s">
        <v>37</v>
      </c>
      <c r="G606" s="34">
        <f>93759420*0.6</f>
        <v>56255652</v>
      </c>
      <c r="H606" s="34">
        <f>93759420*0.4</f>
        <v>37503768</v>
      </c>
      <c r="I606" s="34">
        <v>0</v>
      </c>
      <c r="J606" s="34">
        <f>SUM(G606:I606)</f>
        <v>93759420</v>
      </c>
      <c r="K606" s="34">
        <v>93759420</v>
      </c>
      <c r="L606" s="89" t="s">
        <v>537</v>
      </c>
      <c r="M606" s="52"/>
      <c r="N606" s="50" t="s">
        <v>6022</v>
      </c>
      <c r="O606" s="27" t="s">
        <v>2443</v>
      </c>
      <c r="P606" s="27" t="s">
        <v>2444</v>
      </c>
      <c r="Q606" s="54"/>
    </row>
    <row r="607" spans="2:17" ht="21.75" customHeight="1" x14ac:dyDescent="0.15">
      <c r="B607" s="25">
        <v>2021</v>
      </c>
      <c r="C607" s="27">
        <v>1</v>
      </c>
      <c r="D607" s="62" t="s">
        <v>14</v>
      </c>
      <c r="E607" s="15" t="s">
        <v>1833</v>
      </c>
      <c r="F607" s="62" t="s">
        <v>16</v>
      </c>
      <c r="G607" s="34">
        <v>55432900</v>
      </c>
      <c r="H607" s="34"/>
      <c r="I607" s="34">
        <v>70245000</v>
      </c>
      <c r="J607" s="34">
        <v>125677900</v>
      </c>
      <c r="K607" s="34">
        <v>125677900</v>
      </c>
      <c r="L607" s="89" t="s">
        <v>140</v>
      </c>
      <c r="M607" s="52"/>
      <c r="N607" s="50" t="s">
        <v>6058</v>
      </c>
      <c r="O607" s="27" t="s">
        <v>1546</v>
      </c>
      <c r="P607" s="27" t="s">
        <v>1547</v>
      </c>
      <c r="Q607" s="54"/>
    </row>
    <row r="608" spans="2:17" ht="21.75" customHeight="1" x14ac:dyDescent="0.15">
      <c r="B608" s="25">
        <v>2021</v>
      </c>
      <c r="C608" s="27">
        <v>1</v>
      </c>
      <c r="D608" s="62" t="s">
        <v>14</v>
      </c>
      <c r="E608" s="15" t="s">
        <v>3688</v>
      </c>
      <c r="F608" s="62" t="s">
        <v>84</v>
      </c>
      <c r="G608" s="34">
        <v>54093890</v>
      </c>
      <c r="H608" s="34">
        <v>0</v>
      </c>
      <c r="I608" s="34">
        <v>177846000</v>
      </c>
      <c r="J608" s="34">
        <v>231939890</v>
      </c>
      <c r="K608" s="34">
        <v>0</v>
      </c>
      <c r="L608" s="89" t="s">
        <v>140</v>
      </c>
      <c r="M608" s="52"/>
      <c r="N608" s="50" t="s">
        <v>6061</v>
      </c>
      <c r="O608" s="27" t="s">
        <v>3660</v>
      </c>
      <c r="P608" s="27" t="s">
        <v>3623</v>
      </c>
      <c r="Q608" s="54"/>
    </row>
    <row r="609" spans="2:17" ht="21.75" customHeight="1" x14ac:dyDescent="0.15">
      <c r="B609" s="25">
        <v>2021</v>
      </c>
      <c r="C609" s="27">
        <v>1</v>
      </c>
      <c r="D609" s="62" t="s">
        <v>14</v>
      </c>
      <c r="E609" s="15" t="s">
        <v>1877</v>
      </c>
      <c r="F609" s="62" t="s">
        <v>16</v>
      </c>
      <c r="G609" s="34">
        <v>54029000</v>
      </c>
      <c r="H609" s="34">
        <v>59605300</v>
      </c>
      <c r="I609" s="34">
        <v>6600000</v>
      </c>
      <c r="J609" s="34">
        <v>120234300</v>
      </c>
      <c r="K609" s="34">
        <v>120234300</v>
      </c>
      <c r="L609" s="89"/>
      <c r="M609" s="52"/>
      <c r="N609" s="50" t="s">
        <v>5999</v>
      </c>
      <c r="O609" s="27" t="s">
        <v>1873</v>
      </c>
      <c r="P609" s="27" t="s">
        <v>1874</v>
      </c>
      <c r="Q609" s="54"/>
    </row>
    <row r="610" spans="2:17" ht="21.75" customHeight="1" x14ac:dyDescent="0.15">
      <c r="B610" s="25">
        <v>2021</v>
      </c>
      <c r="C610" s="27">
        <v>1</v>
      </c>
      <c r="D610" s="62" t="s">
        <v>2543</v>
      </c>
      <c r="E610" s="15" t="s">
        <v>2544</v>
      </c>
      <c r="F610" s="62" t="s">
        <v>2501</v>
      </c>
      <c r="G610" s="34">
        <v>53628200</v>
      </c>
      <c r="H610" s="34">
        <v>0</v>
      </c>
      <c r="I610" s="34">
        <v>35886000</v>
      </c>
      <c r="J610" s="34">
        <v>89514200</v>
      </c>
      <c r="K610" s="34">
        <v>89514200</v>
      </c>
      <c r="L610" s="89"/>
      <c r="M610" s="52"/>
      <c r="N610" s="50" t="s">
        <v>6041</v>
      </c>
      <c r="O610" s="27" t="s">
        <v>2247</v>
      </c>
      <c r="P610" s="27" t="s">
        <v>2545</v>
      </c>
      <c r="Q610" s="54"/>
    </row>
    <row r="611" spans="2:17" ht="21.75" customHeight="1" x14ac:dyDescent="0.15">
      <c r="B611" s="25">
        <v>2021</v>
      </c>
      <c r="C611" s="27">
        <v>1</v>
      </c>
      <c r="D611" s="62" t="s">
        <v>14</v>
      </c>
      <c r="E611" s="15" t="s">
        <v>2533</v>
      </c>
      <c r="F611" s="62" t="s">
        <v>2534</v>
      </c>
      <c r="G611" s="34">
        <v>53190000</v>
      </c>
      <c r="H611" s="34">
        <v>0</v>
      </c>
      <c r="I611" s="34">
        <v>245890000</v>
      </c>
      <c r="J611" s="34">
        <v>299080000</v>
      </c>
      <c r="K611" s="34">
        <v>299080000</v>
      </c>
      <c r="L611" s="89"/>
      <c r="M611" s="52"/>
      <c r="N611" s="50" t="s">
        <v>6041</v>
      </c>
      <c r="O611" s="27" t="s">
        <v>2255</v>
      </c>
      <c r="P611" s="27" t="s">
        <v>2535</v>
      </c>
      <c r="Q611" s="54"/>
    </row>
    <row r="612" spans="2:17" ht="21.75" customHeight="1" x14ac:dyDescent="0.15">
      <c r="B612" s="25">
        <v>2021</v>
      </c>
      <c r="C612" s="27">
        <v>1</v>
      </c>
      <c r="D612" s="62" t="s">
        <v>14</v>
      </c>
      <c r="E612" s="15" t="s">
        <v>4965</v>
      </c>
      <c r="F612" s="62" t="s">
        <v>17</v>
      </c>
      <c r="G612" s="34">
        <v>52000000</v>
      </c>
      <c r="H612" s="34">
        <v>0</v>
      </c>
      <c r="I612" s="34">
        <v>215190000</v>
      </c>
      <c r="J612" s="34">
        <v>267190000</v>
      </c>
      <c r="K612" s="34">
        <v>187033000</v>
      </c>
      <c r="L612" s="89" t="s">
        <v>140</v>
      </c>
      <c r="M612" s="52"/>
      <c r="N612" s="50" t="s">
        <v>6011</v>
      </c>
      <c r="O612" s="27" t="s">
        <v>4931</v>
      </c>
      <c r="P612" s="27" t="s">
        <v>4932</v>
      </c>
      <c r="Q612" s="54"/>
    </row>
    <row r="613" spans="2:17" ht="21.75" customHeight="1" x14ac:dyDescent="0.15">
      <c r="B613" s="25">
        <v>2021</v>
      </c>
      <c r="C613" s="27">
        <v>1</v>
      </c>
      <c r="D613" s="62" t="s">
        <v>14</v>
      </c>
      <c r="E613" s="15" t="s">
        <v>4488</v>
      </c>
      <c r="F613" s="62" t="s">
        <v>37</v>
      </c>
      <c r="G613" s="34">
        <v>51288000</v>
      </c>
      <c r="H613" s="34"/>
      <c r="I613" s="34">
        <v>631646000</v>
      </c>
      <c r="J613" s="34">
        <v>682934000</v>
      </c>
      <c r="K613" s="34">
        <v>478053799.99999994</v>
      </c>
      <c r="L613" s="89" t="s">
        <v>140</v>
      </c>
      <c r="M613" s="52"/>
      <c r="N613" s="50" t="s">
        <v>6028</v>
      </c>
      <c r="O613" s="27" t="s">
        <v>4486</v>
      </c>
      <c r="P613" s="27" t="s">
        <v>4487</v>
      </c>
      <c r="Q613" s="54"/>
    </row>
    <row r="614" spans="2:17" ht="21.75" customHeight="1" x14ac:dyDescent="0.15">
      <c r="B614" s="25">
        <v>2021</v>
      </c>
      <c r="C614" s="27">
        <v>1</v>
      </c>
      <c r="D614" s="62" t="s">
        <v>14</v>
      </c>
      <c r="E614" s="15" t="s">
        <v>3414</v>
      </c>
      <c r="F614" s="62" t="s">
        <v>16</v>
      </c>
      <c r="G614" s="34">
        <v>50860000</v>
      </c>
      <c r="H614" s="34">
        <v>0</v>
      </c>
      <c r="I614" s="34">
        <v>275200000</v>
      </c>
      <c r="J614" s="34">
        <v>326060000</v>
      </c>
      <c r="K614" s="34">
        <v>70000000</v>
      </c>
      <c r="L614" s="89" t="s">
        <v>140</v>
      </c>
      <c r="M614" s="52"/>
      <c r="N614" s="50" t="s">
        <v>6027</v>
      </c>
      <c r="O614" s="27" t="s">
        <v>3107</v>
      </c>
      <c r="P614" s="27" t="s">
        <v>3108</v>
      </c>
      <c r="Q614" s="54"/>
    </row>
    <row r="615" spans="2:17" ht="21.75" customHeight="1" x14ac:dyDescent="0.15">
      <c r="B615" s="25">
        <v>2021</v>
      </c>
      <c r="C615" s="27">
        <v>1</v>
      </c>
      <c r="D615" s="62" t="s">
        <v>15</v>
      </c>
      <c r="E615" s="15" t="s">
        <v>3215</v>
      </c>
      <c r="F615" s="62" t="s">
        <v>37</v>
      </c>
      <c r="G615" s="34">
        <v>50662000</v>
      </c>
      <c r="H615" s="34">
        <v>0</v>
      </c>
      <c r="I615" s="34">
        <v>0</v>
      </c>
      <c r="J615" s="34">
        <v>50662000</v>
      </c>
      <c r="K615" s="34">
        <v>50662000</v>
      </c>
      <c r="L615" s="89"/>
      <c r="M615" s="52"/>
      <c r="N615" s="50" t="s">
        <v>6050</v>
      </c>
      <c r="O615" s="27" t="s">
        <v>3220</v>
      </c>
      <c r="P615" s="27" t="s">
        <v>3221</v>
      </c>
      <c r="Q615" s="54"/>
    </row>
    <row r="616" spans="2:17" ht="21.75" customHeight="1" x14ac:dyDescent="0.15">
      <c r="B616" s="25">
        <v>2021</v>
      </c>
      <c r="C616" s="27">
        <v>1</v>
      </c>
      <c r="D616" s="62" t="s">
        <v>14</v>
      </c>
      <c r="E616" s="15" t="s">
        <v>2712</v>
      </c>
      <c r="F616" s="62" t="s">
        <v>38</v>
      </c>
      <c r="G616" s="34">
        <v>50317596</v>
      </c>
      <c r="H616" s="34">
        <v>0</v>
      </c>
      <c r="I616" s="34">
        <v>21902224</v>
      </c>
      <c r="J616" s="34">
        <v>72219820</v>
      </c>
      <c r="K616" s="34">
        <v>50553874</v>
      </c>
      <c r="L616" s="89" t="s">
        <v>140</v>
      </c>
      <c r="M616" s="52"/>
      <c r="N616" s="50" t="s">
        <v>6062</v>
      </c>
      <c r="O616" s="27" t="s">
        <v>2419</v>
      </c>
      <c r="P616" s="27" t="s">
        <v>2420</v>
      </c>
      <c r="Q616" s="54"/>
    </row>
    <row r="617" spans="2:17" ht="21.75" customHeight="1" x14ac:dyDescent="0.15">
      <c r="B617" s="25">
        <v>2021</v>
      </c>
      <c r="C617" s="27">
        <v>1</v>
      </c>
      <c r="D617" s="62" t="s">
        <v>15</v>
      </c>
      <c r="E617" s="15" t="s">
        <v>979</v>
      </c>
      <c r="F617" s="62" t="s">
        <v>37</v>
      </c>
      <c r="G617" s="34">
        <v>50000000</v>
      </c>
      <c r="H617" s="34">
        <v>119420920</v>
      </c>
      <c r="I617" s="34">
        <v>18287000</v>
      </c>
      <c r="J617" s="34">
        <v>187707920</v>
      </c>
      <c r="K617" s="34">
        <v>187707920</v>
      </c>
      <c r="L617" s="89"/>
      <c r="M617" s="52"/>
      <c r="N617" s="50" t="s">
        <v>6025</v>
      </c>
      <c r="O617" s="27" t="s">
        <v>976</v>
      </c>
      <c r="P617" s="27" t="s">
        <v>977</v>
      </c>
      <c r="Q617" s="54"/>
    </row>
    <row r="618" spans="2:17" ht="21.75" customHeight="1" x14ac:dyDescent="0.15">
      <c r="B618" s="25">
        <v>2021</v>
      </c>
      <c r="C618" s="27">
        <v>1</v>
      </c>
      <c r="D618" s="62" t="s">
        <v>14</v>
      </c>
      <c r="E618" s="15" t="s">
        <v>1760</v>
      </c>
      <c r="F618" s="62" t="s">
        <v>39</v>
      </c>
      <c r="G618" s="34">
        <v>49866000</v>
      </c>
      <c r="H618" s="34"/>
      <c r="I618" s="34">
        <v>96734000</v>
      </c>
      <c r="J618" s="34">
        <v>146600000</v>
      </c>
      <c r="K618" s="34">
        <v>146600000</v>
      </c>
      <c r="L618" s="89"/>
      <c r="M618" s="52"/>
      <c r="N618" s="50" t="s">
        <v>6046</v>
      </c>
      <c r="O618" s="27" t="s">
        <v>1491</v>
      </c>
      <c r="P618" s="27" t="s">
        <v>1492</v>
      </c>
      <c r="Q618" s="54"/>
    </row>
    <row r="619" spans="2:17" ht="21.75" customHeight="1" x14ac:dyDescent="0.15">
      <c r="B619" s="25">
        <v>2021</v>
      </c>
      <c r="C619" s="27">
        <v>1</v>
      </c>
      <c r="D619" s="62" t="s">
        <v>14</v>
      </c>
      <c r="E619" s="15" t="s">
        <v>4484</v>
      </c>
      <c r="F619" s="62" t="s">
        <v>37</v>
      </c>
      <c r="G619" s="34">
        <v>49263000</v>
      </c>
      <c r="H619" s="34"/>
      <c r="I619" s="34">
        <v>49000000</v>
      </c>
      <c r="J619" s="34">
        <v>98263000</v>
      </c>
      <c r="K619" s="34">
        <v>98263000</v>
      </c>
      <c r="L619" s="89"/>
      <c r="M619" s="52"/>
      <c r="N619" s="50" t="s">
        <v>6028</v>
      </c>
      <c r="O619" s="27" t="s">
        <v>4481</v>
      </c>
      <c r="P619" s="27" t="s">
        <v>4482</v>
      </c>
      <c r="Q619" s="54"/>
    </row>
    <row r="620" spans="2:17" ht="21.75" customHeight="1" x14ac:dyDescent="0.15">
      <c r="B620" s="25">
        <v>2021</v>
      </c>
      <c r="C620" s="27">
        <v>1</v>
      </c>
      <c r="D620" s="62" t="s">
        <v>14</v>
      </c>
      <c r="E620" s="15" t="s">
        <v>1185</v>
      </c>
      <c r="F620" s="62" t="s">
        <v>37</v>
      </c>
      <c r="G620" s="34">
        <v>48910000</v>
      </c>
      <c r="H620" s="34">
        <v>0</v>
      </c>
      <c r="I620" s="34">
        <v>161700000</v>
      </c>
      <c r="J620" s="34">
        <v>210610000</v>
      </c>
      <c r="K620" s="34">
        <v>210610000</v>
      </c>
      <c r="L620" s="89"/>
      <c r="M620" s="52"/>
      <c r="N620" s="50" t="s">
        <v>6040</v>
      </c>
      <c r="O620" s="27" t="s">
        <v>944</v>
      </c>
      <c r="P620" s="27" t="s">
        <v>945</v>
      </c>
      <c r="Q620" s="54"/>
    </row>
    <row r="621" spans="2:17" ht="21.75" customHeight="1" x14ac:dyDescent="0.15">
      <c r="B621" s="25">
        <v>2021</v>
      </c>
      <c r="C621" s="27">
        <v>1</v>
      </c>
      <c r="D621" s="62" t="s">
        <v>15</v>
      </c>
      <c r="E621" s="15" t="s">
        <v>1640</v>
      </c>
      <c r="F621" s="62" t="s">
        <v>37</v>
      </c>
      <c r="G621" s="34">
        <v>48400000</v>
      </c>
      <c r="H621" s="34"/>
      <c r="I621" s="34"/>
      <c r="J621" s="34">
        <v>48400000</v>
      </c>
      <c r="K621" s="34">
        <v>33880000</v>
      </c>
      <c r="L621" s="89"/>
      <c r="M621" s="52"/>
      <c r="N621" s="50" t="s">
        <v>6017</v>
      </c>
      <c r="O621" s="27" t="s">
        <v>1427</v>
      </c>
      <c r="P621" s="27" t="s">
        <v>1428</v>
      </c>
      <c r="Q621" s="54"/>
    </row>
    <row r="622" spans="2:17" ht="21.75" customHeight="1" x14ac:dyDescent="0.15">
      <c r="B622" s="25">
        <v>2021</v>
      </c>
      <c r="C622" s="27">
        <v>1</v>
      </c>
      <c r="D622" s="62" t="s">
        <v>14</v>
      </c>
      <c r="E622" s="15" t="s">
        <v>1866</v>
      </c>
      <c r="F622" s="62" t="s">
        <v>38</v>
      </c>
      <c r="G622" s="34">
        <v>47508990</v>
      </c>
      <c r="H622" s="34"/>
      <c r="I622" s="34">
        <v>12000000</v>
      </c>
      <c r="J622" s="34">
        <v>59508990</v>
      </c>
      <c r="K622" s="34">
        <v>59508990</v>
      </c>
      <c r="L622" s="89" t="s">
        <v>140</v>
      </c>
      <c r="M622" s="52"/>
      <c r="N622" s="50" t="s">
        <v>5999</v>
      </c>
      <c r="O622" s="27" t="s">
        <v>1586</v>
      </c>
      <c r="P622" s="27" t="s">
        <v>1587</v>
      </c>
      <c r="Q622" s="54"/>
    </row>
    <row r="623" spans="2:17" ht="21.75" customHeight="1" x14ac:dyDescent="0.15">
      <c r="B623" s="25">
        <v>2021</v>
      </c>
      <c r="C623" s="27">
        <v>1</v>
      </c>
      <c r="D623" s="62" t="s">
        <v>14</v>
      </c>
      <c r="E623" s="15" t="s">
        <v>2709</v>
      </c>
      <c r="F623" s="62" t="s">
        <v>39</v>
      </c>
      <c r="G623" s="34">
        <v>47090260</v>
      </c>
      <c r="H623" s="34">
        <v>0</v>
      </c>
      <c r="I623" s="34">
        <v>0</v>
      </c>
      <c r="J623" s="34">
        <v>47090260</v>
      </c>
      <c r="K623" s="34">
        <v>32963181.999999996</v>
      </c>
      <c r="L623" s="89" t="s">
        <v>140</v>
      </c>
      <c r="M623" s="52"/>
      <c r="N623" s="50" t="s">
        <v>6062</v>
      </c>
      <c r="O623" s="27" t="s">
        <v>2706</v>
      </c>
      <c r="P623" s="27" t="s">
        <v>2707</v>
      </c>
      <c r="Q623" s="54"/>
    </row>
    <row r="624" spans="2:17" ht="21.75" customHeight="1" x14ac:dyDescent="0.15">
      <c r="B624" s="25">
        <v>2021</v>
      </c>
      <c r="C624" s="27">
        <v>1</v>
      </c>
      <c r="D624" s="62" t="s">
        <v>14</v>
      </c>
      <c r="E624" s="15" t="s">
        <v>1004</v>
      </c>
      <c r="F624" s="62" t="s">
        <v>38</v>
      </c>
      <c r="G624" s="34">
        <v>46525000</v>
      </c>
      <c r="H624" s="34">
        <v>0</v>
      </c>
      <c r="I624" s="34">
        <v>9157000</v>
      </c>
      <c r="J624" s="34">
        <v>55682000</v>
      </c>
      <c r="K624" s="34">
        <v>38977400</v>
      </c>
      <c r="L624" s="89"/>
      <c r="M624" s="52"/>
      <c r="N624" s="50" t="s">
        <v>6076</v>
      </c>
      <c r="O624" s="27" t="s">
        <v>1001</v>
      </c>
      <c r="P624" s="27" t="s">
        <v>1002</v>
      </c>
      <c r="Q624" s="54"/>
    </row>
    <row r="625" spans="2:17" ht="21.75" customHeight="1" x14ac:dyDescent="0.15">
      <c r="B625" s="25">
        <v>2021</v>
      </c>
      <c r="C625" s="27">
        <v>1</v>
      </c>
      <c r="D625" s="62" t="s">
        <v>14</v>
      </c>
      <c r="E625" s="15" t="s">
        <v>1004</v>
      </c>
      <c r="F625" s="62" t="s">
        <v>38</v>
      </c>
      <c r="G625" s="34">
        <v>46525000</v>
      </c>
      <c r="H625" s="34">
        <v>0</v>
      </c>
      <c r="I625" s="34">
        <v>9157000</v>
      </c>
      <c r="J625" s="34">
        <v>55682000</v>
      </c>
      <c r="K625" s="34">
        <v>38977400</v>
      </c>
      <c r="L625" s="89"/>
      <c r="M625" s="52"/>
      <c r="N625" s="50" t="s">
        <v>6076</v>
      </c>
      <c r="O625" s="27" t="s">
        <v>1001</v>
      </c>
      <c r="P625" s="27" t="s">
        <v>1002</v>
      </c>
      <c r="Q625" s="54"/>
    </row>
    <row r="626" spans="2:17" ht="21.75" customHeight="1" x14ac:dyDescent="0.15">
      <c r="B626" s="25">
        <v>2021</v>
      </c>
      <c r="C626" s="27">
        <v>1</v>
      </c>
      <c r="D626" s="62" t="s">
        <v>14</v>
      </c>
      <c r="E626" s="15" t="s">
        <v>1666</v>
      </c>
      <c r="F626" s="62" t="s">
        <v>37</v>
      </c>
      <c r="G626" s="34">
        <v>46141400</v>
      </c>
      <c r="H626" s="34">
        <v>46141400</v>
      </c>
      <c r="I626" s="34">
        <v>115181000</v>
      </c>
      <c r="J626" s="34">
        <v>161322400</v>
      </c>
      <c r="K626" s="34">
        <v>161322400</v>
      </c>
      <c r="L626" s="89"/>
      <c r="M626" s="52"/>
      <c r="N626" s="50" t="s">
        <v>6002</v>
      </c>
      <c r="O626" s="27" t="s">
        <v>1644</v>
      </c>
      <c r="P626" s="27" t="s">
        <v>1645</v>
      </c>
      <c r="Q626" s="54"/>
    </row>
    <row r="627" spans="2:17" ht="21.75" customHeight="1" x14ac:dyDescent="0.15">
      <c r="B627" s="25">
        <v>2021</v>
      </c>
      <c r="C627" s="27">
        <v>1</v>
      </c>
      <c r="D627" s="62" t="s">
        <v>14</v>
      </c>
      <c r="E627" s="15" t="s">
        <v>1671</v>
      </c>
      <c r="F627" s="62" t="s">
        <v>38</v>
      </c>
      <c r="G627" s="34">
        <v>45454310</v>
      </c>
      <c r="H627" s="34"/>
      <c r="I627" s="34"/>
      <c r="J627" s="34">
        <v>45454310</v>
      </c>
      <c r="K627" s="34">
        <v>45454310</v>
      </c>
      <c r="L627" s="89"/>
      <c r="M627" s="52"/>
      <c r="N627" s="50" t="s">
        <v>6055</v>
      </c>
      <c r="O627" s="27" t="s">
        <v>1447</v>
      </c>
      <c r="P627" s="27" t="s">
        <v>1448</v>
      </c>
      <c r="Q627" s="54"/>
    </row>
    <row r="628" spans="2:17" ht="21.75" customHeight="1" x14ac:dyDescent="0.15">
      <c r="B628" s="25">
        <v>2021</v>
      </c>
      <c r="C628" s="27">
        <v>1</v>
      </c>
      <c r="D628" s="62" t="s">
        <v>14</v>
      </c>
      <c r="E628" s="15" t="s">
        <v>2536</v>
      </c>
      <c r="F628" s="62" t="s">
        <v>2534</v>
      </c>
      <c r="G628" s="34">
        <v>45382000</v>
      </c>
      <c r="H628" s="34"/>
      <c r="I628" s="34">
        <v>244718000</v>
      </c>
      <c r="J628" s="34">
        <v>290100000</v>
      </c>
      <c r="K628" s="34">
        <v>290100000</v>
      </c>
      <c r="L628" s="89"/>
      <c r="M628" s="52"/>
      <c r="N628" s="50" t="s">
        <v>6041</v>
      </c>
      <c r="O628" s="27" t="s">
        <v>2255</v>
      </c>
      <c r="P628" s="27" t="s">
        <v>2535</v>
      </c>
      <c r="Q628" s="54"/>
    </row>
    <row r="629" spans="2:17" ht="21.75" customHeight="1" x14ac:dyDescent="0.15">
      <c r="B629" s="25">
        <v>2021</v>
      </c>
      <c r="C629" s="27">
        <v>1</v>
      </c>
      <c r="D629" s="62" t="s">
        <v>14</v>
      </c>
      <c r="E629" s="15" t="s">
        <v>2497</v>
      </c>
      <c r="F629" s="62" t="s">
        <v>38</v>
      </c>
      <c r="G629" s="34">
        <v>44715030</v>
      </c>
      <c r="H629" s="34"/>
      <c r="I629" s="34">
        <v>30000000</v>
      </c>
      <c r="J629" s="34">
        <v>74715030</v>
      </c>
      <c r="K629" s="34">
        <v>52300521</v>
      </c>
      <c r="L629" s="89"/>
      <c r="M629" s="52"/>
      <c r="N629" s="50" t="s">
        <v>6084</v>
      </c>
      <c r="O629" s="27" t="s">
        <v>2210</v>
      </c>
      <c r="P629" s="27" t="s">
        <v>2491</v>
      </c>
      <c r="Q629" s="54"/>
    </row>
    <row r="630" spans="2:17" ht="21.75" customHeight="1" x14ac:dyDescent="0.15">
      <c r="B630" s="25">
        <v>2021</v>
      </c>
      <c r="C630" s="27">
        <v>1</v>
      </c>
      <c r="D630" s="62" t="s">
        <v>14</v>
      </c>
      <c r="E630" s="15" t="s">
        <v>3309</v>
      </c>
      <c r="F630" s="62" t="s">
        <v>16</v>
      </c>
      <c r="G630" s="34">
        <v>44347000</v>
      </c>
      <c r="H630" s="34">
        <v>0</v>
      </c>
      <c r="I630" s="34">
        <v>722336000</v>
      </c>
      <c r="J630" s="34">
        <v>766683000</v>
      </c>
      <c r="K630" s="34">
        <v>756643000</v>
      </c>
      <c r="L630" s="89">
        <v>0</v>
      </c>
      <c r="M630" s="52">
        <v>0</v>
      </c>
      <c r="N630" s="50" t="s">
        <v>6091</v>
      </c>
      <c r="O630" s="27" t="s">
        <v>3029</v>
      </c>
      <c r="P630" s="27" t="s">
        <v>3030</v>
      </c>
      <c r="Q630" s="54"/>
    </row>
    <row r="631" spans="2:17" ht="21.75" customHeight="1" x14ac:dyDescent="0.15">
      <c r="B631" s="25">
        <v>2021</v>
      </c>
      <c r="C631" s="27">
        <v>1</v>
      </c>
      <c r="D631" s="62" t="s">
        <v>2543</v>
      </c>
      <c r="E631" s="15" t="s">
        <v>2573</v>
      </c>
      <c r="F631" s="62" t="s">
        <v>38</v>
      </c>
      <c r="G631" s="34">
        <v>43890000</v>
      </c>
      <c r="H631" s="34">
        <v>0</v>
      </c>
      <c r="I631" s="34">
        <v>0</v>
      </c>
      <c r="J631" s="34">
        <v>43890000</v>
      </c>
      <c r="K631" s="34">
        <v>43890000</v>
      </c>
      <c r="L631" s="89"/>
      <c r="M631" s="52"/>
      <c r="N631" s="50" t="s">
        <v>5986</v>
      </c>
      <c r="O631" s="27" t="s">
        <v>2574</v>
      </c>
      <c r="P631" s="27" t="s">
        <v>2575</v>
      </c>
      <c r="Q631" s="54"/>
    </row>
    <row r="632" spans="2:17" ht="21.75" customHeight="1" x14ac:dyDescent="0.15">
      <c r="B632" s="25">
        <v>2021</v>
      </c>
      <c r="C632" s="27">
        <v>1</v>
      </c>
      <c r="D632" s="62" t="s">
        <v>14</v>
      </c>
      <c r="E632" s="15" t="s">
        <v>3674</v>
      </c>
      <c r="F632" s="62" t="s">
        <v>37</v>
      </c>
      <c r="G632" s="34">
        <v>43178160</v>
      </c>
      <c r="H632" s="34">
        <v>0</v>
      </c>
      <c r="I632" s="34">
        <v>0</v>
      </c>
      <c r="J632" s="34">
        <v>43178160</v>
      </c>
      <c r="K632" s="34">
        <v>0</v>
      </c>
      <c r="L632" s="89" t="s">
        <v>140</v>
      </c>
      <c r="M632" s="52"/>
      <c r="N632" s="50" t="s">
        <v>6066</v>
      </c>
      <c r="O632" s="27" t="s">
        <v>3633</v>
      </c>
      <c r="P632" s="27" t="s">
        <v>3634</v>
      </c>
      <c r="Q632" s="54"/>
    </row>
    <row r="633" spans="2:17" ht="21.75" customHeight="1" x14ac:dyDescent="0.15">
      <c r="B633" s="25">
        <v>2021</v>
      </c>
      <c r="C633" s="27">
        <v>1</v>
      </c>
      <c r="D633" s="62" t="s">
        <v>14</v>
      </c>
      <c r="E633" s="15" t="s">
        <v>3409</v>
      </c>
      <c r="F633" s="62" t="s">
        <v>38</v>
      </c>
      <c r="G633" s="34">
        <v>42810000</v>
      </c>
      <c r="H633" s="34">
        <v>0</v>
      </c>
      <c r="I633" s="34">
        <v>0</v>
      </c>
      <c r="J633" s="34">
        <v>42810000</v>
      </c>
      <c r="K633" s="34">
        <v>29966999.999999996</v>
      </c>
      <c r="L633" s="89"/>
      <c r="M633" s="52"/>
      <c r="N633" s="50" t="s">
        <v>6027</v>
      </c>
      <c r="O633" s="27" t="s">
        <v>3406</v>
      </c>
      <c r="P633" s="27" t="s">
        <v>3407</v>
      </c>
      <c r="Q633" s="54"/>
    </row>
    <row r="634" spans="2:17" ht="21.75" customHeight="1" x14ac:dyDescent="0.15">
      <c r="B634" s="25">
        <v>2021</v>
      </c>
      <c r="C634" s="27">
        <v>1</v>
      </c>
      <c r="D634" s="62" t="s">
        <v>14</v>
      </c>
      <c r="E634" s="15" t="s">
        <v>1811</v>
      </c>
      <c r="F634" s="62" t="s">
        <v>39</v>
      </c>
      <c r="G634" s="34">
        <v>42352000</v>
      </c>
      <c r="H634" s="34"/>
      <c r="I634" s="34">
        <v>109513000</v>
      </c>
      <c r="J634" s="34">
        <v>151865000</v>
      </c>
      <c r="K634" s="34">
        <v>106305500</v>
      </c>
      <c r="L634" s="89"/>
      <c r="M634" s="52"/>
      <c r="N634" s="50" t="s">
        <v>6013</v>
      </c>
      <c r="O634" s="27" t="s">
        <v>1809</v>
      </c>
      <c r="P634" s="27" t="s">
        <v>1810</v>
      </c>
      <c r="Q634" s="54"/>
    </row>
    <row r="635" spans="2:17" ht="21.75" customHeight="1" x14ac:dyDescent="0.15">
      <c r="B635" s="25">
        <v>2021</v>
      </c>
      <c r="C635" s="27">
        <v>1</v>
      </c>
      <c r="D635" s="62" t="s">
        <v>14</v>
      </c>
      <c r="E635" s="15" t="s">
        <v>1140</v>
      </c>
      <c r="F635" s="62" t="s">
        <v>37</v>
      </c>
      <c r="G635" s="34">
        <v>41672000</v>
      </c>
      <c r="H635" s="34">
        <v>0</v>
      </c>
      <c r="I635" s="34">
        <v>272999000</v>
      </c>
      <c r="J635" s="34">
        <v>314671000</v>
      </c>
      <c r="K635" s="34">
        <v>314671000</v>
      </c>
      <c r="L635" s="89"/>
      <c r="M635" s="52"/>
      <c r="N635" s="50" t="s">
        <v>6054</v>
      </c>
      <c r="O635" s="27" t="s">
        <v>904</v>
      </c>
      <c r="P635" s="27" t="s">
        <v>905</v>
      </c>
      <c r="Q635" s="54"/>
    </row>
    <row r="636" spans="2:17" ht="21.75" customHeight="1" x14ac:dyDescent="0.15">
      <c r="B636" s="25">
        <v>2021</v>
      </c>
      <c r="C636" s="27">
        <v>1</v>
      </c>
      <c r="D636" s="62" t="s">
        <v>14</v>
      </c>
      <c r="E636" s="15" t="s">
        <v>1142</v>
      </c>
      <c r="F636" s="62" t="s">
        <v>84</v>
      </c>
      <c r="G636" s="34">
        <v>41363000</v>
      </c>
      <c r="H636" s="34">
        <v>0</v>
      </c>
      <c r="I636" s="34">
        <v>1534476000</v>
      </c>
      <c r="J636" s="34">
        <v>1575839000</v>
      </c>
      <c r="K636" s="34">
        <v>1575839000</v>
      </c>
      <c r="L636" s="89"/>
      <c r="M636" s="52"/>
      <c r="N636" s="50" t="s">
        <v>6054</v>
      </c>
      <c r="O636" s="27" t="s">
        <v>909</v>
      </c>
      <c r="P636" s="27" t="s">
        <v>910</v>
      </c>
      <c r="Q636" s="54"/>
    </row>
    <row r="637" spans="2:17" ht="21.75" customHeight="1" x14ac:dyDescent="0.15">
      <c r="B637" s="25">
        <v>2021</v>
      </c>
      <c r="C637" s="27">
        <v>1</v>
      </c>
      <c r="D637" s="62" t="s">
        <v>14</v>
      </c>
      <c r="E637" s="15" t="s">
        <v>2729</v>
      </c>
      <c r="F637" s="62" t="s">
        <v>37</v>
      </c>
      <c r="G637" s="34">
        <v>41240810</v>
      </c>
      <c r="H637" s="34">
        <v>103063250</v>
      </c>
      <c r="I637" s="34">
        <v>0</v>
      </c>
      <c r="J637" s="34">
        <v>144304060</v>
      </c>
      <c r="K637" s="34"/>
      <c r="L637" s="89" t="s">
        <v>140</v>
      </c>
      <c r="M637" s="52"/>
      <c r="N637" s="50" t="s">
        <v>6072</v>
      </c>
      <c r="O637" s="27" t="s">
        <v>2427</v>
      </c>
      <c r="P637" s="27" t="s">
        <v>2428</v>
      </c>
      <c r="Q637" s="54"/>
    </row>
    <row r="638" spans="2:17" ht="21.75" customHeight="1" x14ac:dyDescent="0.15">
      <c r="B638" s="25">
        <v>2021</v>
      </c>
      <c r="C638" s="27">
        <v>1</v>
      </c>
      <c r="D638" s="62" t="s">
        <v>14</v>
      </c>
      <c r="E638" s="15" t="s">
        <v>3263</v>
      </c>
      <c r="F638" s="62" t="s">
        <v>37</v>
      </c>
      <c r="G638" s="34">
        <v>40405433</v>
      </c>
      <c r="H638" s="34">
        <v>0</v>
      </c>
      <c r="I638" s="34">
        <v>57001000</v>
      </c>
      <c r="J638" s="34">
        <v>97406433</v>
      </c>
      <c r="K638" s="34">
        <v>11400711000</v>
      </c>
      <c r="L638" s="89" t="s">
        <v>140</v>
      </c>
      <c r="M638" s="52"/>
      <c r="N638" s="50" t="s">
        <v>6008</v>
      </c>
      <c r="O638" s="27" t="s">
        <v>3264</v>
      </c>
      <c r="P638" s="27" t="s">
        <v>3265</v>
      </c>
      <c r="Q638" s="54"/>
    </row>
    <row r="639" spans="2:17" ht="21.75" customHeight="1" x14ac:dyDescent="0.15">
      <c r="B639" s="25">
        <v>2021</v>
      </c>
      <c r="C639" s="27">
        <v>1</v>
      </c>
      <c r="D639" s="62" t="s">
        <v>14</v>
      </c>
      <c r="E639" s="15" t="s">
        <v>1673</v>
      </c>
      <c r="F639" s="62" t="s">
        <v>39</v>
      </c>
      <c r="G639" s="34">
        <v>38573360</v>
      </c>
      <c r="H639" s="34"/>
      <c r="I639" s="34"/>
      <c r="J639" s="34">
        <v>38573360</v>
      </c>
      <c r="K639" s="34">
        <v>38573360</v>
      </c>
      <c r="L639" s="89"/>
      <c r="M639" s="52"/>
      <c r="N639" s="50" t="s">
        <v>6055</v>
      </c>
      <c r="O639" s="27" t="s">
        <v>1447</v>
      </c>
      <c r="P639" s="27" t="s">
        <v>1448</v>
      </c>
      <c r="Q639" s="54"/>
    </row>
    <row r="640" spans="2:17" ht="21.75" customHeight="1" x14ac:dyDescent="0.15">
      <c r="B640" s="25">
        <v>2021</v>
      </c>
      <c r="C640" s="27">
        <v>1</v>
      </c>
      <c r="D640" s="62" t="s">
        <v>14</v>
      </c>
      <c r="E640" s="15" t="s">
        <v>1812</v>
      </c>
      <c r="F640" s="62" t="s">
        <v>38</v>
      </c>
      <c r="G640" s="34">
        <v>38479100</v>
      </c>
      <c r="H640" s="34"/>
      <c r="I640" s="34">
        <v>129512900</v>
      </c>
      <c r="J640" s="34">
        <v>167992000</v>
      </c>
      <c r="K640" s="34">
        <v>117594399.99999999</v>
      </c>
      <c r="L640" s="89"/>
      <c r="M640" s="52"/>
      <c r="N640" s="50" t="s">
        <v>6013</v>
      </c>
      <c r="O640" s="27" t="s">
        <v>1809</v>
      </c>
      <c r="P640" s="27" t="s">
        <v>1810</v>
      </c>
      <c r="Q640" s="54"/>
    </row>
    <row r="641" spans="2:17" ht="21.75" customHeight="1" x14ac:dyDescent="0.15">
      <c r="B641" s="25">
        <v>2021</v>
      </c>
      <c r="C641" s="27">
        <v>1</v>
      </c>
      <c r="D641" s="62" t="s">
        <v>14</v>
      </c>
      <c r="E641" s="15" t="s">
        <v>2721</v>
      </c>
      <c r="F641" s="62" t="s">
        <v>17</v>
      </c>
      <c r="G641" s="34">
        <v>36506540</v>
      </c>
      <c r="H641" s="34">
        <v>0</v>
      </c>
      <c r="I641" s="34">
        <v>9220000</v>
      </c>
      <c r="J641" s="34">
        <v>45726540</v>
      </c>
      <c r="K641" s="34">
        <v>32008578</v>
      </c>
      <c r="L641" s="89"/>
      <c r="M641" s="52"/>
      <c r="N641" s="50" t="s">
        <v>6062</v>
      </c>
      <c r="O641" s="27" t="s">
        <v>2404</v>
      </c>
      <c r="P641" s="27" t="s">
        <v>2405</v>
      </c>
      <c r="Q641" s="54"/>
    </row>
    <row r="642" spans="2:17" ht="21.75" customHeight="1" x14ac:dyDescent="0.15">
      <c r="B642" s="25">
        <v>2021</v>
      </c>
      <c r="C642" s="27">
        <v>1</v>
      </c>
      <c r="D642" s="62" t="s">
        <v>14</v>
      </c>
      <c r="E642" s="15" t="s">
        <v>1060</v>
      </c>
      <c r="F642" s="62" t="s">
        <v>37</v>
      </c>
      <c r="G642" s="34">
        <v>35750000</v>
      </c>
      <c r="H642" s="34">
        <v>52415000</v>
      </c>
      <c r="I642" s="34">
        <v>0</v>
      </c>
      <c r="J642" s="34">
        <v>35750000</v>
      </c>
      <c r="K642" s="34">
        <v>35750000</v>
      </c>
      <c r="L642" s="89"/>
      <c r="M642" s="52"/>
      <c r="N642" s="50" t="s">
        <v>6047</v>
      </c>
      <c r="O642" s="27" t="s">
        <v>835</v>
      </c>
      <c r="P642" s="27" t="s">
        <v>836</v>
      </c>
      <c r="Q642" s="54"/>
    </row>
    <row r="643" spans="2:17" ht="21.75" customHeight="1" x14ac:dyDescent="0.15">
      <c r="B643" s="25">
        <v>2021</v>
      </c>
      <c r="C643" s="27">
        <v>1</v>
      </c>
      <c r="D643" s="62" t="s">
        <v>14</v>
      </c>
      <c r="E643" s="15" t="s">
        <v>4043</v>
      </c>
      <c r="F643" s="62" t="s">
        <v>16</v>
      </c>
      <c r="G643" s="34">
        <v>35715100</v>
      </c>
      <c r="H643" s="34">
        <v>0</v>
      </c>
      <c r="I643" s="34">
        <v>10000000</v>
      </c>
      <c r="J643" s="34">
        <v>45715100</v>
      </c>
      <c r="K643" s="34">
        <v>90919000</v>
      </c>
      <c r="L643" s="89" t="s">
        <v>140</v>
      </c>
      <c r="M643" s="52"/>
      <c r="N643" s="50" t="s">
        <v>6083</v>
      </c>
      <c r="O643" s="27" t="s">
        <v>4044</v>
      </c>
      <c r="P643" s="27" t="s">
        <v>4045</v>
      </c>
      <c r="Q643" s="54"/>
    </row>
    <row r="644" spans="2:17" ht="21.75" customHeight="1" x14ac:dyDescent="0.15">
      <c r="B644" s="25">
        <v>2021</v>
      </c>
      <c r="C644" s="27">
        <v>1</v>
      </c>
      <c r="D644" s="62" t="s">
        <v>14</v>
      </c>
      <c r="E644" s="15" t="s">
        <v>4505</v>
      </c>
      <c r="F644" s="62" t="s">
        <v>16</v>
      </c>
      <c r="G644" s="34">
        <v>35606000</v>
      </c>
      <c r="H644" s="34">
        <v>0</v>
      </c>
      <c r="I644" s="34">
        <v>19856000</v>
      </c>
      <c r="J644" s="34">
        <v>55462000</v>
      </c>
      <c r="K644" s="34">
        <v>0</v>
      </c>
      <c r="L644" s="89" t="s">
        <v>140</v>
      </c>
      <c r="M644" s="52"/>
      <c r="N644" s="50" t="s">
        <v>6092</v>
      </c>
      <c r="O644" s="27" t="s">
        <v>4372</v>
      </c>
      <c r="P644" s="27" t="s">
        <v>4373</v>
      </c>
      <c r="Q644" s="54"/>
    </row>
    <row r="645" spans="2:17" ht="21.75" customHeight="1" x14ac:dyDescent="0.15">
      <c r="B645" s="25">
        <v>2021</v>
      </c>
      <c r="C645" s="27">
        <v>1</v>
      </c>
      <c r="D645" s="62" t="s">
        <v>14</v>
      </c>
      <c r="E645" s="15" t="s">
        <v>999</v>
      </c>
      <c r="F645" s="62" t="s">
        <v>38</v>
      </c>
      <c r="G645" s="34">
        <v>35360000</v>
      </c>
      <c r="H645" s="34">
        <v>0</v>
      </c>
      <c r="I645" s="34">
        <v>10000000</v>
      </c>
      <c r="J645" s="34">
        <v>45360000</v>
      </c>
      <c r="K645" s="34">
        <v>4102000000</v>
      </c>
      <c r="L645" s="89"/>
      <c r="M645" s="52"/>
      <c r="N645" s="50" t="s">
        <v>6076</v>
      </c>
      <c r="O645" s="27" t="s">
        <v>771</v>
      </c>
      <c r="P645" s="27" t="s">
        <v>772</v>
      </c>
      <c r="Q645" s="54"/>
    </row>
    <row r="646" spans="2:17" ht="21.75" customHeight="1" x14ac:dyDescent="0.15">
      <c r="B646" s="25">
        <v>2021</v>
      </c>
      <c r="C646" s="27">
        <v>1</v>
      </c>
      <c r="D646" s="62" t="s">
        <v>14</v>
      </c>
      <c r="E646" s="15" t="s">
        <v>999</v>
      </c>
      <c r="F646" s="62" t="s">
        <v>38</v>
      </c>
      <c r="G646" s="34">
        <v>35360000</v>
      </c>
      <c r="H646" s="34">
        <v>0</v>
      </c>
      <c r="I646" s="34">
        <v>10000000</v>
      </c>
      <c r="J646" s="34">
        <v>45360000</v>
      </c>
      <c r="K646" s="34">
        <v>4102000000</v>
      </c>
      <c r="L646" s="89"/>
      <c r="M646" s="52"/>
      <c r="N646" s="50" t="s">
        <v>6076</v>
      </c>
      <c r="O646" s="27" t="s">
        <v>771</v>
      </c>
      <c r="P646" s="27" t="s">
        <v>772</v>
      </c>
      <c r="Q646" s="54"/>
    </row>
    <row r="647" spans="2:17" ht="21.75" customHeight="1" x14ac:dyDescent="0.15">
      <c r="B647" s="25">
        <v>2021</v>
      </c>
      <c r="C647" s="27">
        <v>1</v>
      </c>
      <c r="D647" s="62" t="s">
        <v>14</v>
      </c>
      <c r="E647" s="15" t="s">
        <v>212</v>
      </c>
      <c r="F647" s="62" t="s">
        <v>16</v>
      </c>
      <c r="G647" s="34">
        <v>35015000</v>
      </c>
      <c r="H647" s="34"/>
      <c r="I647" s="34">
        <v>52149000</v>
      </c>
      <c r="J647" s="34">
        <v>87164000</v>
      </c>
      <c r="K647" s="34">
        <v>26653000</v>
      </c>
      <c r="L647" s="89" t="s">
        <v>140</v>
      </c>
      <c r="M647" s="52"/>
      <c r="N647" s="50" t="s">
        <v>6037</v>
      </c>
      <c r="O647" s="27" t="s">
        <v>210</v>
      </c>
      <c r="P647" s="27" t="s">
        <v>211</v>
      </c>
      <c r="Q647" s="54"/>
    </row>
    <row r="648" spans="2:17" ht="21.75" customHeight="1" x14ac:dyDescent="0.15">
      <c r="B648" s="25">
        <v>2021</v>
      </c>
      <c r="C648" s="27">
        <v>1</v>
      </c>
      <c r="D648" s="62" t="s">
        <v>14</v>
      </c>
      <c r="E648" s="15" t="s">
        <v>528</v>
      </c>
      <c r="F648" s="62" t="s">
        <v>84</v>
      </c>
      <c r="G648" s="34">
        <v>33583000</v>
      </c>
      <c r="H648" s="34"/>
      <c r="I648" s="34"/>
      <c r="J648" s="34">
        <v>33583000</v>
      </c>
      <c r="K648" s="34"/>
      <c r="L648" s="89" t="s">
        <v>140</v>
      </c>
      <c r="M648" s="52"/>
      <c r="N648" s="50" t="s">
        <v>6034</v>
      </c>
      <c r="O648" s="27" t="s">
        <v>526</v>
      </c>
      <c r="P648" s="27" t="s">
        <v>383</v>
      </c>
      <c r="Q648" s="54"/>
    </row>
    <row r="649" spans="2:17" ht="21.75" customHeight="1" x14ac:dyDescent="0.15">
      <c r="B649" s="25">
        <v>2021</v>
      </c>
      <c r="C649" s="27">
        <v>1</v>
      </c>
      <c r="D649" s="62" t="s">
        <v>14</v>
      </c>
      <c r="E649" s="15" t="s">
        <v>2455</v>
      </c>
      <c r="F649" s="62" t="s">
        <v>17</v>
      </c>
      <c r="G649" s="34">
        <v>33472000</v>
      </c>
      <c r="H649" s="34">
        <v>0</v>
      </c>
      <c r="I649" s="34">
        <v>245142000</v>
      </c>
      <c r="J649" s="34">
        <f>SUM(G649:I649)</f>
        <v>278614000</v>
      </c>
      <c r="K649" s="34">
        <v>278614000</v>
      </c>
      <c r="L649" s="89"/>
      <c r="M649" s="52"/>
      <c r="N649" s="50" t="s">
        <v>6022</v>
      </c>
      <c r="O649" s="27" t="s">
        <v>2456</v>
      </c>
      <c r="P649" s="27" t="s">
        <v>2457</v>
      </c>
      <c r="Q649" s="54"/>
    </row>
    <row r="650" spans="2:17" ht="21.75" customHeight="1" x14ac:dyDescent="0.15">
      <c r="B650" s="25">
        <v>2021</v>
      </c>
      <c r="C650" s="27">
        <v>1</v>
      </c>
      <c r="D650" s="62" t="s">
        <v>14</v>
      </c>
      <c r="E650" s="15" t="s">
        <v>4056</v>
      </c>
      <c r="F650" s="62" t="s">
        <v>37</v>
      </c>
      <c r="G650" s="34">
        <v>33371000</v>
      </c>
      <c r="H650" s="34">
        <v>0</v>
      </c>
      <c r="I650" s="34">
        <v>0</v>
      </c>
      <c r="J650" s="34">
        <v>33371000</v>
      </c>
      <c r="K650" s="34">
        <v>0</v>
      </c>
      <c r="L650" s="89" t="s">
        <v>140</v>
      </c>
      <c r="M650" s="52"/>
      <c r="N650" s="50" t="s">
        <v>6083</v>
      </c>
      <c r="O650" s="27" t="s">
        <v>3849</v>
      </c>
      <c r="P650" s="27" t="s">
        <v>3850</v>
      </c>
      <c r="Q650" s="54"/>
    </row>
    <row r="651" spans="2:17" ht="21.75" customHeight="1" x14ac:dyDescent="0.15">
      <c r="B651" s="25">
        <v>2021</v>
      </c>
      <c r="C651" s="27">
        <v>1</v>
      </c>
      <c r="D651" s="62" t="s">
        <v>14</v>
      </c>
      <c r="E651" s="15" t="s">
        <v>1834</v>
      </c>
      <c r="F651" s="62" t="s">
        <v>16</v>
      </c>
      <c r="G651" s="34">
        <v>33312280</v>
      </c>
      <c r="H651" s="34"/>
      <c r="I651" s="34">
        <v>412474640</v>
      </c>
      <c r="J651" s="34">
        <v>445786920</v>
      </c>
      <c r="K651" s="34">
        <v>356629536</v>
      </c>
      <c r="L651" s="89" t="s">
        <v>140</v>
      </c>
      <c r="M651" s="52"/>
      <c r="N651" s="50" t="s">
        <v>6058</v>
      </c>
      <c r="O651" s="27" t="s">
        <v>1835</v>
      </c>
      <c r="P651" s="27" t="s">
        <v>1836</v>
      </c>
      <c r="Q651" s="54"/>
    </row>
    <row r="652" spans="2:17" ht="21.75" customHeight="1" x14ac:dyDescent="0.15">
      <c r="B652" s="25">
        <v>2021</v>
      </c>
      <c r="C652" s="27">
        <v>1</v>
      </c>
      <c r="D652" s="62" t="s">
        <v>14</v>
      </c>
      <c r="E652" s="15" t="s">
        <v>3999</v>
      </c>
      <c r="F652" s="62" t="s">
        <v>37</v>
      </c>
      <c r="G652" s="34">
        <v>33200000</v>
      </c>
      <c r="H652" s="34">
        <v>0</v>
      </c>
      <c r="I652" s="34">
        <v>0</v>
      </c>
      <c r="J652" s="34">
        <v>33200000</v>
      </c>
      <c r="K652" s="34">
        <v>33200000</v>
      </c>
      <c r="L652" s="89"/>
      <c r="M652" s="52"/>
      <c r="N652" s="50" t="s">
        <v>6070</v>
      </c>
      <c r="O652" s="27" t="s">
        <v>3990</v>
      </c>
      <c r="P652" s="27" t="s">
        <v>3991</v>
      </c>
      <c r="Q652" s="54"/>
    </row>
    <row r="653" spans="2:17" ht="21.75" customHeight="1" x14ac:dyDescent="0.15">
      <c r="B653" s="25">
        <v>2021</v>
      </c>
      <c r="C653" s="27">
        <v>1</v>
      </c>
      <c r="D653" s="62" t="s">
        <v>14</v>
      </c>
      <c r="E653" s="15" t="s">
        <v>1914</v>
      </c>
      <c r="F653" s="62" t="s">
        <v>37</v>
      </c>
      <c r="G653" s="34">
        <v>32891000</v>
      </c>
      <c r="H653" s="34"/>
      <c r="I653" s="34">
        <v>2860000</v>
      </c>
      <c r="J653" s="34">
        <v>35751000</v>
      </c>
      <c r="K653" s="34">
        <v>35751000</v>
      </c>
      <c r="L653" s="89"/>
      <c r="M653" s="52"/>
      <c r="N653" s="50" t="s">
        <v>6015</v>
      </c>
      <c r="O653" s="27" t="s">
        <v>1598</v>
      </c>
      <c r="P653" s="27" t="s">
        <v>1599</v>
      </c>
      <c r="Q653" s="54"/>
    </row>
    <row r="654" spans="2:17" ht="21.75" customHeight="1" x14ac:dyDescent="0.15">
      <c r="B654" s="25">
        <v>2021</v>
      </c>
      <c r="C654" s="27">
        <v>1</v>
      </c>
      <c r="D654" s="62" t="s">
        <v>14</v>
      </c>
      <c r="E654" s="15" t="s">
        <v>2619</v>
      </c>
      <c r="F654" s="62" t="s">
        <v>16</v>
      </c>
      <c r="G654" s="34">
        <v>32791000</v>
      </c>
      <c r="H654" s="34">
        <v>0</v>
      </c>
      <c r="I654" s="34">
        <v>54853000</v>
      </c>
      <c r="J654" s="34">
        <v>87644000</v>
      </c>
      <c r="K654" s="34">
        <v>87644000</v>
      </c>
      <c r="L654" s="89" t="s">
        <v>140</v>
      </c>
      <c r="M654" s="52"/>
      <c r="N654" s="50" t="s">
        <v>6052</v>
      </c>
      <c r="O654" s="27" t="s">
        <v>2616</v>
      </c>
      <c r="P654" s="27" t="s">
        <v>2617</v>
      </c>
      <c r="Q654" s="54"/>
    </row>
    <row r="655" spans="2:17" ht="21.75" customHeight="1" x14ac:dyDescent="0.15">
      <c r="B655" s="25">
        <v>2021</v>
      </c>
      <c r="C655" s="27">
        <v>1</v>
      </c>
      <c r="D655" s="62" t="s">
        <v>15</v>
      </c>
      <c r="E655" s="15" t="s">
        <v>995</v>
      </c>
      <c r="F655" s="62" t="s">
        <v>37</v>
      </c>
      <c r="G655" s="34">
        <v>32767000</v>
      </c>
      <c r="H655" s="34">
        <v>0</v>
      </c>
      <c r="I655" s="34">
        <v>0</v>
      </c>
      <c r="J655" s="34">
        <v>32767000</v>
      </c>
      <c r="K655" s="34">
        <v>16383500</v>
      </c>
      <c r="L655" s="89"/>
      <c r="M655" s="52"/>
      <c r="N655" s="50" t="s">
        <v>6025</v>
      </c>
      <c r="O655" s="27" t="s">
        <v>976</v>
      </c>
      <c r="P655" s="27" t="s">
        <v>977</v>
      </c>
      <c r="Q655" s="54"/>
    </row>
    <row r="656" spans="2:17" ht="21.75" customHeight="1" x14ac:dyDescent="0.15">
      <c r="B656" s="25">
        <v>2021</v>
      </c>
      <c r="C656" s="27">
        <v>1</v>
      </c>
      <c r="D656" s="62" t="s">
        <v>14</v>
      </c>
      <c r="E656" s="15" t="s">
        <v>4463</v>
      </c>
      <c r="F656" s="62" t="s">
        <v>16</v>
      </c>
      <c r="G656" s="34">
        <v>32279000</v>
      </c>
      <c r="H656" s="34"/>
      <c r="I656" s="34">
        <v>15007000</v>
      </c>
      <c r="J656" s="34">
        <v>47286000</v>
      </c>
      <c r="K656" s="34">
        <v>47286000</v>
      </c>
      <c r="L656" s="89"/>
      <c r="M656" s="52"/>
      <c r="N656" s="50" t="s">
        <v>6079</v>
      </c>
      <c r="O656" s="27" t="s">
        <v>4461</v>
      </c>
      <c r="P656" s="27" t="s">
        <v>4462</v>
      </c>
      <c r="Q656" s="54"/>
    </row>
    <row r="657" spans="2:17" ht="21.75" customHeight="1" x14ac:dyDescent="0.15">
      <c r="B657" s="25">
        <v>2021</v>
      </c>
      <c r="C657" s="27">
        <v>1</v>
      </c>
      <c r="D657" s="62" t="s">
        <v>14</v>
      </c>
      <c r="E657" s="15" t="s">
        <v>4524</v>
      </c>
      <c r="F657" s="62" t="s">
        <v>37</v>
      </c>
      <c r="G657" s="34">
        <v>31919000</v>
      </c>
      <c r="H657" s="34">
        <v>0</v>
      </c>
      <c r="I657" s="34">
        <v>0</v>
      </c>
      <c r="J657" s="34">
        <v>31919000</v>
      </c>
      <c r="K657" s="34">
        <v>15959000</v>
      </c>
      <c r="L657" s="89"/>
      <c r="M657" s="52"/>
      <c r="N657" s="50" t="s">
        <v>6059</v>
      </c>
      <c r="O657" s="27" t="s">
        <v>4398</v>
      </c>
      <c r="P657" s="27" t="s">
        <v>4399</v>
      </c>
      <c r="Q657" s="54"/>
    </row>
    <row r="658" spans="2:17" ht="21.75" customHeight="1" x14ac:dyDescent="0.15">
      <c r="B658" s="25">
        <v>2021</v>
      </c>
      <c r="C658" s="27">
        <v>1</v>
      </c>
      <c r="D658" s="62" t="s">
        <v>15</v>
      </c>
      <c r="E658" s="15" t="s">
        <v>1792</v>
      </c>
      <c r="F658" s="62" t="s">
        <v>16</v>
      </c>
      <c r="G658" s="34">
        <v>31352000</v>
      </c>
      <c r="H658" s="34"/>
      <c r="I658" s="34"/>
      <c r="J658" s="34">
        <v>31352000</v>
      </c>
      <c r="K658" s="34"/>
      <c r="L658" s="89"/>
      <c r="M658" s="52"/>
      <c r="N658" s="50" t="s">
        <v>6086</v>
      </c>
      <c r="O658" s="27" t="s">
        <v>1788</v>
      </c>
      <c r="P658" s="27" t="s">
        <v>1789</v>
      </c>
      <c r="Q658" s="54"/>
    </row>
    <row r="659" spans="2:17" ht="21.75" customHeight="1" x14ac:dyDescent="0.15">
      <c r="B659" s="25">
        <v>2021</v>
      </c>
      <c r="C659" s="27">
        <v>1</v>
      </c>
      <c r="D659" s="62" t="s">
        <v>14</v>
      </c>
      <c r="E659" s="15" t="s">
        <v>4975</v>
      </c>
      <c r="F659" s="62" t="s">
        <v>37</v>
      </c>
      <c r="G659" s="34">
        <v>30780000</v>
      </c>
      <c r="H659" s="34"/>
      <c r="I659" s="34">
        <v>0</v>
      </c>
      <c r="J659" s="34">
        <v>30780000</v>
      </c>
      <c r="K659" s="34">
        <v>30780000</v>
      </c>
      <c r="L659" s="89"/>
      <c r="M659" s="52"/>
      <c r="N659" s="50" t="s">
        <v>6011</v>
      </c>
      <c r="O659" s="27" t="s">
        <v>4938</v>
      </c>
      <c r="P659" s="27" t="s">
        <v>4939</v>
      </c>
      <c r="Q659" s="54"/>
    </row>
    <row r="660" spans="2:17" ht="21.75" customHeight="1" x14ac:dyDescent="0.15">
      <c r="B660" s="25">
        <v>2021</v>
      </c>
      <c r="C660" s="27">
        <v>1</v>
      </c>
      <c r="D660" s="62" t="s">
        <v>14</v>
      </c>
      <c r="E660" s="15" t="s">
        <v>4004</v>
      </c>
      <c r="F660" s="62" t="s">
        <v>37</v>
      </c>
      <c r="G660" s="34">
        <v>30472655</v>
      </c>
      <c r="H660" s="34">
        <v>0</v>
      </c>
      <c r="I660" s="34">
        <v>352495000</v>
      </c>
      <c r="J660" s="34">
        <v>382967655</v>
      </c>
      <c r="K660" s="34">
        <v>382967655</v>
      </c>
      <c r="L660" s="89"/>
      <c r="M660" s="52"/>
      <c r="N660" s="50" t="s">
        <v>6070</v>
      </c>
      <c r="O660" s="27" t="s">
        <v>4001</v>
      </c>
      <c r="P660" s="27" t="s">
        <v>4002</v>
      </c>
      <c r="Q660" s="54"/>
    </row>
    <row r="661" spans="2:17" ht="21.75" customHeight="1" x14ac:dyDescent="0.15">
      <c r="B661" s="25">
        <v>2021</v>
      </c>
      <c r="C661" s="27">
        <v>1</v>
      </c>
      <c r="D661" s="62" t="s">
        <v>14</v>
      </c>
      <c r="E661" s="15" t="s">
        <v>1927</v>
      </c>
      <c r="F661" s="62" t="s">
        <v>16</v>
      </c>
      <c r="G661" s="34">
        <v>30415000</v>
      </c>
      <c r="H661" s="34"/>
      <c r="I661" s="34">
        <v>49434000</v>
      </c>
      <c r="J661" s="34">
        <v>79849000</v>
      </c>
      <c r="K661" s="34"/>
      <c r="L661" s="89"/>
      <c r="M661" s="52"/>
      <c r="N661" s="50" t="s">
        <v>6021</v>
      </c>
      <c r="O661" s="27" t="s">
        <v>1917</v>
      </c>
      <c r="P661" s="27" t="s">
        <v>1918</v>
      </c>
      <c r="Q661" s="54"/>
    </row>
    <row r="662" spans="2:17" ht="21.75" customHeight="1" x14ac:dyDescent="0.15">
      <c r="B662" s="25">
        <v>2021</v>
      </c>
      <c r="C662" s="27">
        <v>1</v>
      </c>
      <c r="D662" s="62" t="s">
        <v>14</v>
      </c>
      <c r="E662" s="15" t="s">
        <v>1683</v>
      </c>
      <c r="F662" s="62" t="s">
        <v>37</v>
      </c>
      <c r="G662" s="34">
        <v>30000000</v>
      </c>
      <c r="H662" s="34">
        <v>17498000</v>
      </c>
      <c r="I662" s="34"/>
      <c r="J662" s="34">
        <v>47498000</v>
      </c>
      <c r="K662" s="34">
        <v>47498000</v>
      </c>
      <c r="L662" s="89" t="s">
        <v>140</v>
      </c>
      <c r="M662" s="52"/>
      <c r="N662" s="50" t="s">
        <v>6065</v>
      </c>
      <c r="O662" s="27" t="s">
        <v>1679</v>
      </c>
      <c r="P662" s="27" t="s">
        <v>1680</v>
      </c>
      <c r="Q662" s="54"/>
    </row>
    <row r="663" spans="2:17" ht="21.75" customHeight="1" x14ac:dyDescent="0.15">
      <c r="B663" s="25">
        <v>2021</v>
      </c>
      <c r="C663" s="27">
        <v>1</v>
      </c>
      <c r="D663" s="62" t="s">
        <v>14</v>
      </c>
      <c r="E663" s="15" t="s">
        <v>3396</v>
      </c>
      <c r="F663" s="62" t="s">
        <v>38</v>
      </c>
      <c r="G663" s="34">
        <v>30000000</v>
      </c>
      <c r="H663" s="34">
        <v>20858370</v>
      </c>
      <c r="I663" s="34">
        <v>0</v>
      </c>
      <c r="J663" s="34">
        <v>50858370</v>
      </c>
      <c r="K663" s="34">
        <v>35600860</v>
      </c>
      <c r="L663" s="89"/>
      <c r="M663" s="52"/>
      <c r="N663" s="50" t="s">
        <v>6027</v>
      </c>
      <c r="O663" s="27" t="s">
        <v>3095</v>
      </c>
      <c r="P663" s="27" t="s">
        <v>3096</v>
      </c>
      <c r="Q663" s="54"/>
    </row>
    <row r="664" spans="2:17" ht="21.75" customHeight="1" x14ac:dyDescent="0.15">
      <c r="B664" s="25">
        <v>2021</v>
      </c>
      <c r="C664" s="27">
        <v>1</v>
      </c>
      <c r="D664" s="62" t="s">
        <v>14</v>
      </c>
      <c r="E664" s="15" t="s">
        <v>3403</v>
      </c>
      <c r="F664" s="62" t="s">
        <v>38</v>
      </c>
      <c r="G664" s="34">
        <v>30000000</v>
      </c>
      <c r="H664" s="34">
        <v>17334000</v>
      </c>
      <c r="I664" s="34">
        <v>0</v>
      </c>
      <c r="J664" s="34">
        <v>47334000</v>
      </c>
      <c r="K664" s="34">
        <v>33133800</v>
      </c>
      <c r="L664" s="89"/>
      <c r="M664" s="52"/>
      <c r="N664" s="50" t="s">
        <v>6027</v>
      </c>
      <c r="O664" s="27" t="s">
        <v>3095</v>
      </c>
      <c r="P664" s="27" t="s">
        <v>3096</v>
      </c>
      <c r="Q664" s="54"/>
    </row>
    <row r="665" spans="2:17" ht="21.75" customHeight="1" x14ac:dyDescent="0.15">
      <c r="B665" s="25">
        <v>2021</v>
      </c>
      <c r="C665" s="27">
        <v>1</v>
      </c>
      <c r="D665" s="62" t="s">
        <v>14</v>
      </c>
      <c r="E665" s="15" t="s">
        <v>486</v>
      </c>
      <c r="F665" s="62" t="s">
        <v>37</v>
      </c>
      <c r="G665" s="34">
        <v>29103000</v>
      </c>
      <c r="H665" s="34"/>
      <c r="I665" s="34"/>
      <c r="J665" s="34">
        <v>29103000</v>
      </c>
      <c r="K665" s="34">
        <v>29103000</v>
      </c>
      <c r="L665" s="89"/>
      <c r="M665" s="52"/>
      <c r="N665" s="50" t="s">
        <v>6039</v>
      </c>
      <c r="O665" s="27" t="s">
        <v>332</v>
      </c>
      <c r="P665" s="27" t="s">
        <v>333</v>
      </c>
      <c r="Q665" s="54"/>
    </row>
    <row r="666" spans="2:17" ht="21.75" customHeight="1" x14ac:dyDescent="0.15">
      <c r="B666" s="25">
        <v>2021</v>
      </c>
      <c r="C666" s="27">
        <v>1</v>
      </c>
      <c r="D666" s="62" t="s">
        <v>14</v>
      </c>
      <c r="E666" s="15" t="s">
        <v>2656</v>
      </c>
      <c r="F666" s="62" t="s">
        <v>39</v>
      </c>
      <c r="G666" s="34">
        <v>28890000</v>
      </c>
      <c r="H666" s="34">
        <v>7222900</v>
      </c>
      <c r="I666" s="34">
        <v>2800000</v>
      </c>
      <c r="J666" s="34">
        <v>38912900</v>
      </c>
      <c r="K666" s="34"/>
      <c r="L666" s="89"/>
      <c r="M666" s="52"/>
      <c r="N666" s="50" t="s">
        <v>5977</v>
      </c>
      <c r="O666" s="27" t="s">
        <v>2333</v>
      </c>
      <c r="P666" s="27" t="s">
        <v>2334</v>
      </c>
      <c r="Q666" s="54"/>
    </row>
    <row r="667" spans="2:17" ht="21.75" customHeight="1" x14ac:dyDescent="0.15">
      <c r="B667" s="25">
        <v>2021</v>
      </c>
      <c r="C667" s="27">
        <v>1</v>
      </c>
      <c r="D667" s="62" t="s">
        <v>14</v>
      </c>
      <c r="E667" s="15" t="s">
        <v>5052</v>
      </c>
      <c r="F667" s="62" t="s">
        <v>17</v>
      </c>
      <c r="G667" s="34">
        <f>252690900-223850000</f>
        <v>28840900</v>
      </c>
      <c r="H667" s="34">
        <v>0</v>
      </c>
      <c r="I667" s="34">
        <v>223850000</v>
      </c>
      <c r="J667" s="34">
        <f>SUM(G667:I667)</f>
        <v>252690900</v>
      </c>
      <c r="K667" s="34">
        <v>252690900</v>
      </c>
      <c r="L667" s="89" t="s">
        <v>5034</v>
      </c>
      <c r="M667" s="52"/>
      <c r="N667" s="50" t="s">
        <v>6033</v>
      </c>
      <c r="O667" s="27" t="s">
        <v>5032</v>
      </c>
      <c r="P667" s="27" t="s">
        <v>5053</v>
      </c>
      <c r="Q667" s="54"/>
    </row>
    <row r="668" spans="2:17" ht="21.75" customHeight="1" x14ac:dyDescent="0.15">
      <c r="B668" s="25">
        <v>2021</v>
      </c>
      <c r="C668" s="27">
        <v>1</v>
      </c>
      <c r="D668" s="62" t="s">
        <v>2543</v>
      </c>
      <c r="E668" s="15" t="s">
        <v>2573</v>
      </c>
      <c r="F668" s="62" t="s">
        <v>39</v>
      </c>
      <c r="G668" s="34">
        <v>28839710</v>
      </c>
      <c r="H668" s="34">
        <v>0</v>
      </c>
      <c r="I668" s="34">
        <v>0</v>
      </c>
      <c r="J668" s="34">
        <v>28839710</v>
      </c>
      <c r="K668" s="34">
        <v>28839710</v>
      </c>
      <c r="L668" s="89"/>
      <c r="M668" s="52"/>
      <c r="N668" s="50" t="s">
        <v>5986</v>
      </c>
      <c r="O668" s="27" t="s">
        <v>2574</v>
      </c>
      <c r="P668" s="27" t="s">
        <v>2575</v>
      </c>
      <c r="Q668" s="54"/>
    </row>
    <row r="669" spans="2:17" ht="21.75" customHeight="1" x14ac:dyDescent="0.15">
      <c r="B669" s="25">
        <v>2021</v>
      </c>
      <c r="C669" s="27">
        <v>1</v>
      </c>
      <c r="D669" s="62" t="s">
        <v>14</v>
      </c>
      <c r="E669" s="15" t="s">
        <v>4506</v>
      </c>
      <c r="F669" s="62" t="s">
        <v>17</v>
      </c>
      <c r="G669" s="34">
        <v>28726000</v>
      </c>
      <c r="H669" s="34">
        <v>0</v>
      </c>
      <c r="I669" s="34">
        <v>240478000</v>
      </c>
      <c r="J669" s="34">
        <v>269204000</v>
      </c>
      <c r="K669" s="34">
        <v>0</v>
      </c>
      <c r="L669" s="89" t="s">
        <v>140</v>
      </c>
      <c r="M669" s="52"/>
      <c r="N669" s="50" t="s">
        <v>6005</v>
      </c>
      <c r="O669" s="27" t="s">
        <v>4507</v>
      </c>
      <c r="P669" s="27" t="s">
        <v>4508</v>
      </c>
      <c r="Q669" s="54"/>
    </row>
    <row r="670" spans="2:17" ht="21.75" customHeight="1" x14ac:dyDescent="0.15">
      <c r="B670" s="25">
        <v>2021</v>
      </c>
      <c r="C670" s="27">
        <v>1</v>
      </c>
      <c r="D670" s="62" t="s">
        <v>14</v>
      </c>
      <c r="E670" s="15" t="s">
        <v>4070</v>
      </c>
      <c r="F670" s="62" t="s">
        <v>37</v>
      </c>
      <c r="G670" s="34">
        <v>28556000</v>
      </c>
      <c r="H670" s="34">
        <v>0</v>
      </c>
      <c r="I670" s="34">
        <v>329329000</v>
      </c>
      <c r="J670" s="34">
        <v>357885000</v>
      </c>
      <c r="K670" s="34">
        <v>0</v>
      </c>
      <c r="L670" s="89" t="s">
        <v>3868</v>
      </c>
      <c r="M670" s="52" t="s">
        <v>4068</v>
      </c>
      <c r="N670" s="50" t="s">
        <v>6012</v>
      </c>
      <c r="O670" s="27" t="s">
        <v>4068</v>
      </c>
      <c r="P670" s="27" t="s">
        <v>4069</v>
      </c>
      <c r="Q670" s="54"/>
    </row>
    <row r="671" spans="2:17" ht="21.75" customHeight="1" x14ac:dyDescent="0.15">
      <c r="B671" s="25">
        <v>2021</v>
      </c>
      <c r="C671" s="27">
        <v>1</v>
      </c>
      <c r="D671" s="62" t="s">
        <v>14</v>
      </c>
      <c r="E671" s="15" t="s">
        <v>3983</v>
      </c>
      <c r="F671" s="62" t="s">
        <v>37</v>
      </c>
      <c r="G671" s="34">
        <v>28186720</v>
      </c>
      <c r="H671" s="34">
        <v>0</v>
      </c>
      <c r="I671" s="34">
        <v>142680000</v>
      </c>
      <c r="J671" s="34">
        <v>170866720</v>
      </c>
      <c r="K671" s="34">
        <v>170866720</v>
      </c>
      <c r="L671" s="89" t="s">
        <v>140</v>
      </c>
      <c r="M671" s="52"/>
      <c r="N671" s="50" t="s">
        <v>6093</v>
      </c>
      <c r="O671" s="27" t="s">
        <v>3984</v>
      </c>
      <c r="P671" s="27" t="s">
        <v>3985</v>
      </c>
      <c r="Q671" s="54"/>
    </row>
    <row r="672" spans="2:17" ht="21.75" customHeight="1" x14ac:dyDescent="0.15">
      <c r="B672" s="25">
        <v>2021</v>
      </c>
      <c r="C672" s="27">
        <v>1</v>
      </c>
      <c r="D672" s="62" t="s">
        <v>14</v>
      </c>
      <c r="E672" s="15" t="s">
        <v>3995</v>
      </c>
      <c r="F672" s="62" t="s">
        <v>37</v>
      </c>
      <c r="G672" s="34">
        <v>27926000</v>
      </c>
      <c r="H672" s="34">
        <v>0</v>
      </c>
      <c r="I672" s="34">
        <v>0</v>
      </c>
      <c r="J672" s="34">
        <v>27926000</v>
      </c>
      <c r="K672" s="34">
        <v>27926000</v>
      </c>
      <c r="L672" s="89" t="s">
        <v>140</v>
      </c>
      <c r="M672" s="52"/>
      <c r="N672" s="50" t="s">
        <v>6070</v>
      </c>
      <c r="O672" s="27" t="s">
        <v>3782</v>
      </c>
      <c r="P672" s="27" t="s">
        <v>3783</v>
      </c>
      <c r="Q672" s="54"/>
    </row>
    <row r="673" spans="2:17" ht="21.75" customHeight="1" x14ac:dyDescent="0.15">
      <c r="B673" s="25">
        <v>2021</v>
      </c>
      <c r="C673" s="27">
        <v>1</v>
      </c>
      <c r="D673" s="62" t="s">
        <v>14</v>
      </c>
      <c r="E673" s="15" t="s">
        <v>999</v>
      </c>
      <c r="F673" s="62" t="s">
        <v>16</v>
      </c>
      <c r="G673" s="34">
        <v>27662750</v>
      </c>
      <c r="H673" s="34">
        <v>0</v>
      </c>
      <c r="I673" s="34">
        <v>1275623000</v>
      </c>
      <c r="J673" s="34">
        <v>1303285750</v>
      </c>
      <c r="K673" s="34">
        <v>4102000000</v>
      </c>
      <c r="L673" s="89"/>
      <c r="M673" s="52"/>
      <c r="N673" s="50" t="s">
        <v>5276</v>
      </c>
      <c r="O673" s="27" t="s">
        <v>771</v>
      </c>
      <c r="P673" s="27" t="s">
        <v>772</v>
      </c>
      <c r="Q673" s="54"/>
    </row>
    <row r="674" spans="2:17" ht="21.75" customHeight="1" x14ac:dyDescent="0.15">
      <c r="B674" s="25">
        <v>2021</v>
      </c>
      <c r="C674" s="27">
        <v>1</v>
      </c>
      <c r="D674" s="62" t="s">
        <v>14</v>
      </c>
      <c r="E674" s="15" t="s">
        <v>1005</v>
      </c>
      <c r="F674" s="62" t="s">
        <v>39</v>
      </c>
      <c r="G674" s="34">
        <v>27581000</v>
      </c>
      <c r="H674" s="34">
        <v>0</v>
      </c>
      <c r="I674" s="34">
        <v>5000000</v>
      </c>
      <c r="J674" s="34">
        <v>32581000</v>
      </c>
      <c r="K674" s="34">
        <v>22806700</v>
      </c>
      <c r="L674" s="89"/>
      <c r="M674" s="52"/>
      <c r="N674" s="50" t="s">
        <v>6076</v>
      </c>
      <c r="O674" s="27" t="s">
        <v>1001</v>
      </c>
      <c r="P674" s="27" t="s">
        <v>1002</v>
      </c>
      <c r="Q674" s="54"/>
    </row>
    <row r="675" spans="2:17" ht="21.75" customHeight="1" x14ac:dyDescent="0.15">
      <c r="B675" s="25">
        <v>2021</v>
      </c>
      <c r="C675" s="27">
        <v>1</v>
      </c>
      <c r="D675" s="62" t="s">
        <v>14</v>
      </c>
      <c r="E675" s="15" t="s">
        <v>1005</v>
      </c>
      <c r="F675" s="62" t="s">
        <v>39</v>
      </c>
      <c r="G675" s="34">
        <v>27581000</v>
      </c>
      <c r="H675" s="34">
        <v>0</v>
      </c>
      <c r="I675" s="34">
        <v>5000000</v>
      </c>
      <c r="J675" s="34">
        <v>32581000</v>
      </c>
      <c r="K675" s="34">
        <v>22806700</v>
      </c>
      <c r="L675" s="89"/>
      <c r="M675" s="52"/>
      <c r="N675" s="50" t="s">
        <v>6076</v>
      </c>
      <c r="O675" s="27" t="s">
        <v>1001</v>
      </c>
      <c r="P675" s="27" t="s">
        <v>1002</v>
      </c>
      <c r="Q675" s="54"/>
    </row>
    <row r="676" spans="2:17" ht="21.75" customHeight="1" x14ac:dyDescent="0.15">
      <c r="B676" s="25">
        <v>2021</v>
      </c>
      <c r="C676" s="27">
        <v>1</v>
      </c>
      <c r="D676" s="62" t="s">
        <v>14</v>
      </c>
      <c r="E676" s="15" t="s">
        <v>2748</v>
      </c>
      <c r="F676" s="62" t="s">
        <v>16</v>
      </c>
      <c r="G676" s="34">
        <v>27483000</v>
      </c>
      <c r="H676" s="34">
        <v>0</v>
      </c>
      <c r="I676" s="34">
        <v>288143000</v>
      </c>
      <c r="J676" s="34">
        <v>315626000</v>
      </c>
      <c r="K676" s="34">
        <v>220938200</v>
      </c>
      <c r="L676" s="89" t="s">
        <v>140</v>
      </c>
      <c r="M676" s="52"/>
      <c r="N676" s="50" t="s">
        <v>6072</v>
      </c>
      <c r="O676" s="27" t="s">
        <v>2429</v>
      </c>
      <c r="P676" s="27" t="s">
        <v>2430</v>
      </c>
      <c r="Q676" s="54"/>
    </row>
    <row r="677" spans="2:17" ht="21.75" customHeight="1" x14ac:dyDescent="0.15">
      <c r="B677" s="25">
        <v>2021</v>
      </c>
      <c r="C677" s="27">
        <v>1</v>
      </c>
      <c r="D677" s="62" t="s">
        <v>14</v>
      </c>
      <c r="E677" s="15" t="s">
        <v>2590</v>
      </c>
      <c r="F677" s="62" t="s">
        <v>37</v>
      </c>
      <c r="G677" s="34">
        <v>27324000</v>
      </c>
      <c r="H677" s="34">
        <v>0</v>
      </c>
      <c r="I677" s="34">
        <v>0</v>
      </c>
      <c r="J677" s="34">
        <f>SUM(G677:I677)</f>
        <v>27324000</v>
      </c>
      <c r="K677" s="34">
        <v>0</v>
      </c>
      <c r="L677" s="89" t="s">
        <v>537</v>
      </c>
      <c r="M677" s="52"/>
      <c r="N677" s="50" t="s">
        <v>5978</v>
      </c>
      <c r="O677" s="27" t="s">
        <v>2591</v>
      </c>
      <c r="P677" s="27" t="s">
        <v>2592</v>
      </c>
      <c r="Q677" s="54"/>
    </row>
    <row r="678" spans="2:17" ht="21.75" customHeight="1" x14ac:dyDescent="0.15">
      <c r="B678" s="25">
        <v>2021</v>
      </c>
      <c r="C678" s="27">
        <v>1</v>
      </c>
      <c r="D678" s="62" t="s">
        <v>14</v>
      </c>
      <c r="E678" s="15" t="s">
        <v>1824</v>
      </c>
      <c r="F678" s="62" t="s">
        <v>38</v>
      </c>
      <c r="G678" s="34">
        <v>27060000</v>
      </c>
      <c r="H678" s="34"/>
      <c r="I678" s="34"/>
      <c r="J678" s="34">
        <v>27060000</v>
      </c>
      <c r="K678" s="34">
        <v>18942000</v>
      </c>
      <c r="L678" s="89" t="s">
        <v>140</v>
      </c>
      <c r="M678" s="52"/>
      <c r="N678" s="50" t="s">
        <v>6013</v>
      </c>
      <c r="O678" s="27" t="s">
        <v>1509</v>
      </c>
      <c r="P678" s="27" t="s">
        <v>1510</v>
      </c>
      <c r="Q678" s="54"/>
    </row>
    <row r="679" spans="2:17" ht="21.75" customHeight="1" x14ac:dyDescent="0.15">
      <c r="B679" s="25">
        <v>2021</v>
      </c>
      <c r="C679" s="27">
        <v>1</v>
      </c>
      <c r="D679" s="62" t="s">
        <v>15</v>
      </c>
      <c r="E679" s="15" t="s">
        <v>1791</v>
      </c>
      <c r="F679" s="62" t="s">
        <v>37</v>
      </c>
      <c r="G679" s="34">
        <v>26893000</v>
      </c>
      <c r="H679" s="34"/>
      <c r="I679" s="34"/>
      <c r="J679" s="34">
        <v>26893000</v>
      </c>
      <c r="K679" s="34"/>
      <c r="L679" s="89" t="s">
        <v>140</v>
      </c>
      <c r="M679" s="52"/>
      <c r="N679" s="50" t="s">
        <v>6086</v>
      </c>
      <c r="O679" s="27" t="s">
        <v>1788</v>
      </c>
      <c r="P679" s="27" t="s">
        <v>1789</v>
      </c>
      <c r="Q679" s="54"/>
    </row>
    <row r="680" spans="2:17" ht="21.75" customHeight="1" x14ac:dyDescent="0.15">
      <c r="B680" s="25">
        <v>2021</v>
      </c>
      <c r="C680" s="27">
        <v>1</v>
      </c>
      <c r="D680" s="62" t="s">
        <v>14</v>
      </c>
      <c r="E680" s="15" t="s">
        <v>1190</v>
      </c>
      <c r="F680" s="62" t="s">
        <v>37</v>
      </c>
      <c r="G680" s="34">
        <v>26044100</v>
      </c>
      <c r="H680" s="34">
        <v>0</v>
      </c>
      <c r="I680" s="34">
        <v>0</v>
      </c>
      <c r="J680" s="34">
        <v>26044100</v>
      </c>
      <c r="K680" s="34">
        <v>26044100</v>
      </c>
      <c r="L680" s="89"/>
      <c r="M680" s="52"/>
      <c r="N680" s="50" t="s">
        <v>6040</v>
      </c>
      <c r="O680" s="27" t="s">
        <v>1188</v>
      </c>
      <c r="P680" s="27" t="s">
        <v>1189</v>
      </c>
      <c r="Q680" s="54"/>
    </row>
    <row r="681" spans="2:17" ht="21.75" customHeight="1" x14ac:dyDescent="0.15">
      <c r="B681" s="25">
        <v>2021</v>
      </c>
      <c r="C681" s="27">
        <v>1</v>
      </c>
      <c r="D681" s="62" t="s">
        <v>14</v>
      </c>
      <c r="E681" s="15" t="s">
        <v>1146</v>
      </c>
      <c r="F681" s="62" t="s">
        <v>37</v>
      </c>
      <c r="G681" s="34">
        <v>26000000</v>
      </c>
      <c r="H681" s="34">
        <v>0</v>
      </c>
      <c r="I681" s="34">
        <v>0</v>
      </c>
      <c r="J681" s="34">
        <v>26000000</v>
      </c>
      <c r="K681" s="34">
        <v>26000000</v>
      </c>
      <c r="L681" s="89"/>
      <c r="M681" s="52"/>
      <c r="N681" s="50" t="s">
        <v>6054</v>
      </c>
      <c r="O681" s="27" t="s">
        <v>914</v>
      </c>
      <c r="P681" s="27" t="s">
        <v>915</v>
      </c>
      <c r="Q681" s="54"/>
    </row>
    <row r="682" spans="2:17" ht="21.75" customHeight="1" x14ac:dyDescent="0.15">
      <c r="B682" s="25">
        <v>2021</v>
      </c>
      <c r="C682" s="27">
        <v>1</v>
      </c>
      <c r="D682" s="62" t="s">
        <v>14</v>
      </c>
      <c r="E682" s="15" t="s">
        <v>2529</v>
      </c>
      <c r="F682" s="62" t="s">
        <v>37</v>
      </c>
      <c r="G682" s="34">
        <v>25861000</v>
      </c>
      <c r="H682" s="34">
        <v>0</v>
      </c>
      <c r="I682" s="34">
        <v>0</v>
      </c>
      <c r="J682" s="34">
        <f>SUM(G682:I682)</f>
        <v>25861000</v>
      </c>
      <c r="K682" s="34">
        <v>25861000</v>
      </c>
      <c r="L682" s="89" t="s">
        <v>537</v>
      </c>
      <c r="M682" s="52"/>
      <c r="N682" s="50" t="s">
        <v>6094</v>
      </c>
      <c r="O682" s="27" t="s">
        <v>2528</v>
      </c>
      <c r="P682" s="27" t="s">
        <v>2252</v>
      </c>
      <c r="Q682" s="54"/>
    </row>
    <row r="683" spans="2:17" ht="21.75" customHeight="1" x14ac:dyDescent="0.15">
      <c r="B683" s="25">
        <v>2021</v>
      </c>
      <c r="C683" s="27">
        <v>1</v>
      </c>
      <c r="D683" s="62" t="s">
        <v>14</v>
      </c>
      <c r="E683" s="15" t="s">
        <v>2655</v>
      </c>
      <c r="F683" s="62" t="s">
        <v>38</v>
      </c>
      <c r="G683" s="34">
        <v>25800000</v>
      </c>
      <c r="H683" s="34">
        <v>6450000</v>
      </c>
      <c r="I683" s="34">
        <v>2500000</v>
      </c>
      <c r="J683" s="34">
        <v>34750000</v>
      </c>
      <c r="K683" s="34"/>
      <c r="L683" s="89"/>
      <c r="M683" s="52"/>
      <c r="N683" s="50" t="s">
        <v>5977</v>
      </c>
      <c r="O683" s="27" t="s">
        <v>2333</v>
      </c>
      <c r="P683" s="27" t="s">
        <v>2334</v>
      </c>
      <c r="Q683" s="54"/>
    </row>
    <row r="684" spans="2:17" ht="21.75" customHeight="1" x14ac:dyDescent="0.15">
      <c r="B684" s="25">
        <v>2021</v>
      </c>
      <c r="C684" s="27">
        <v>1</v>
      </c>
      <c r="D684" s="62" t="s">
        <v>14</v>
      </c>
      <c r="E684" s="15" t="s">
        <v>1010</v>
      </c>
      <c r="F684" s="62" t="s">
        <v>38</v>
      </c>
      <c r="G684" s="34">
        <v>25760000</v>
      </c>
      <c r="H684" s="34">
        <v>0</v>
      </c>
      <c r="I684" s="34">
        <v>0</v>
      </c>
      <c r="J684" s="34">
        <v>25760000</v>
      </c>
      <c r="K684" s="34">
        <v>1900000000</v>
      </c>
      <c r="L684" s="89"/>
      <c r="M684" s="52"/>
      <c r="N684" s="50" t="s">
        <v>6076</v>
      </c>
      <c r="O684" s="27" t="s">
        <v>778</v>
      </c>
      <c r="P684" s="27" t="s">
        <v>779</v>
      </c>
      <c r="Q684" s="54"/>
    </row>
    <row r="685" spans="2:17" ht="21.75" customHeight="1" x14ac:dyDescent="0.15">
      <c r="B685" s="25">
        <v>2021</v>
      </c>
      <c r="C685" s="27">
        <v>1</v>
      </c>
      <c r="D685" s="62" t="s">
        <v>14</v>
      </c>
      <c r="E685" s="15" t="s">
        <v>1010</v>
      </c>
      <c r="F685" s="62" t="s">
        <v>38</v>
      </c>
      <c r="G685" s="34">
        <v>25760000</v>
      </c>
      <c r="H685" s="34">
        <v>0</v>
      </c>
      <c r="I685" s="34">
        <v>0</v>
      </c>
      <c r="J685" s="34">
        <v>25760000</v>
      </c>
      <c r="K685" s="34">
        <v>1900000000</v>
      </c>
      <c r="L685" s="89"/>
      <c r="M685" s="52"/>
      <c r="N685" s="50" t="s">
        <v>6076</v>
      </c>
      <c r="O685" s="27" t="s">
        <v>778</v>
      </c>
      <c r="P685" s="27" t="s">
        <v>779</v>
      </c>
      <c r="Q685" s="54"/>
    </row>
    <row r="686" spans="2:17" ht="21.75" customHeight="1" x14ac:dyDescent="0.15">
      <c r="B686" s="25">
        <v>2021</v>
      </c>
      <c r="C686" s="27">
        <v>1</v>
      </c>
      <c r="D686" s="62" t="s">
        <v>14</v>
      </c>
      <c r="E686" s="15" t="s">
        <v>2644</v>
      </c>
      <c r="F686" s="62" t="s">
        <v>37</v>
      </c>
      <c r="G686" s="34">
        <v>25582700</v>
      </c>
      <c r="H686" s="34">
        <v>0</v>
      </c>
      <c r="I686" s="34">
        <v>204946300</v>
      </c>
      <c r="J686" s="34">
        <v>230529000</v>
      </c>
      <c r="K686" s="34">
        <v>230529000</v>
      </c>
      <c r="L686" s="89"/>
      <c r="M686" s="52"/>
      <c r="N686" s="50" t="s">
        <v>6095</v>
      </c>
      <c r="O686" s="27" t="s">
        <v>2645</v>
      </c>
      <c r="P686" s="27" t="s">
        <v>2646</v>
      </c>
      <c r="Q686" s="54"/>
    </row>
    <row r="687" spans="2:17" ht="21.75" customHeight="1" x14ac:dyDescent="0.15">
      <c r="B687" s="25">
        <v>2021</v>
      </c>
      <c r="C687" s="27">
        <v>1</v>
      </c>
      <c r="D687" s="62" t="s">
        <v>14</v>
      </c>
      <c r="E687" s="15" t="s">
        <v>2651</v>
      </c>
      <c r="F687" s="62" t="s">
        <v>38</v>
      </c>
      <c r="G687" s="34">
        <v>25496070</v>
      </c>
      <c r="H687" s="34">
        <v>0</v>
      </c>
      <c r="I687" s="34">
        <v>10000000</v>
      </c>
      <c r="J687" s="34">
        <v>35496070</v>
      </c>
      <c r="K687" s="34"/>
      <c r="L687" s="89"/>
      <c r="M687" s="52"/>
      <c r="N687" s="50" t="s">
        <v>5977</v>
      </c>
      <c r="O687" s="27" t="s">
        <v>2648</v>
      </c>
      <c r="P687" s="27" t="s">
        <v>2649</v>
      </c>
      <c r="Q687" s="54"/>
    </row>
    <row r="688" spans="2:17" ht="21.75" customHeight="1" x14ac:dyDescent="0.15">
      <c r="B688" s="25">
        <v>2021</v>
      </c>
      <c r="C688" s="27">
        <v>1</v>
      </c>
      <c r="D688" s="62" t="s">
        <v>14</v>
      </c>
      <c r="E688" s="15" t="s">
        <v>2623</v>
      </c>
      <c r="F688" s="62" t="s">
        <v>37</v>
      </c>
      <c r="G688" s="34">
        <v>24772000</v>
      </c>
      <c r="H688" s="34">
        <v>0</v>
      </c>
      <c r="I688" s="34">
        <v>0</v>
      </c>
      <c r="J688" s="34">
        <v>24772000</v>
      </c>
      <c r="K688" s="34">
        <v>0</v>
      </c>
      <c r="L688" s="89"/>
      <c r="M688" s="52"/>
      <c r="N688" s="50" t="s">
        <v>6035</v>
      </c>
      <c r="O688" s="27" t="s">
        <v>2624</v>
      </c>
      <c r="P688" s="27" t="s">
        <v>2625</v>
      </c>
      <c r="Q688" s="54"/>
    </row>
    <row r="689" spans="2:17" ht="21.75" customHeight="1" x14ac:dyDescent="0.15">
      <c r="B689" s="25">
        <v>2021</v>
      </c>
      <c r="C689" s="27">
        <v>1</v>
      </c>
      <c r="D689" s="62" t="s">
        <v>14</v>
      </c>
      <c r="E689" s="15" t="s">
        <v>1167</v>
      </c>
      <c r="F689" s="62" t="s">
        <v>38</v>
      </c>
      <c r="G689" s="34">
        <v>24083420</v>
      </c>
      <c r="H689" s="34">
        <v>0</v>
      </c>
      <c r="I689" s="34">
        <v>59600000</v>
      </c>
      <c r="J689" s="34">
        <v>83683420</v>
      </c>
      <c r="K689" s="34">
        <v>83683420</v>
      </c>
      <c r="L689" s="89"/>
      <c r="M689" s="52"/>
      <c r="N689" s="50" t="s">
        <v>6054</v>
      </c>
      <c r="O689" s="27" t="s">
        <v>1164</v>
      </c>
      <c r="P689" s="27" t="s">
        <v>1165</v>
      </c>
      <c r="Q689" s="54"/>
    </row>
    <row r="690" spans="2:17" ht="21.75" customHeight="1" x14ac:dyDescent="0.15">
      <c r="B690" s="25">
        <v>2021</v>
      </c>
      <c r="C690" s="27">
        <v>1</v>
      </c>
      <c r="D690" s="62" t="s">
        <v>14</v>
      </c>
      <c r="E690" s="15" t="s">
        <v>4478</v>
      </c>
      <c r="F690" s="62" t="s">
        <v>16</v>
      </c>
      <c r="G690" s="34">
        <v>23927100</v>
      </c>
      <c r="H690" s="34"/>
      <c r="I690" s="34">
        <v>94531000</v>
      </c>
      <c r="J690" s="34">
        <v>118458100</v>
      </c>
      <c r="K690" s="34"/>
      <c r="L690" s="89" t="s">
        <v>140</v>
      </c>
      <c r="M690" s="52"/>
      <c r="N690" s="50" t="s">
        <v>6028</v>
      </c>
      <c r="O690" s="27" t="s">
        <v>4350</v>
      </c>
      <c r="P690" s="27" t="s">
        <v>4351</v>
      </c>
      <c r="Q690" s="54"/>
    </row>
    <row r="691" spans="2:17" ht="21.75" customHeight="1" x14ac:dyDescent="0.15">
      <c r="B691" s="25">
        <v>2021</v>
      </c>
      <c r="C691" s="27">
        <v>1</v>
      </c>
      <c r="D691" s="62" t="s">
        <v>14</v>
      </c>
      <c r="E691" s="15" t="s">
        <v>3996</v>
      </c>
      <c r="F691" s="62" t="s">
        <v>38</v>
      </c>
      <c r="G691" s="34">
        <v>23789264</v>
      </c>
      <c r="H691" s="34">
        <v>0</v>
      </c>
      <c r="I691" s="34">
        <v>0</v>
      </c>
      <c r="J691" s="34">
        <v>23789264</v>
      </c>
      <c r="K691" s="34">
        <v>23789264</v>
      </c>
      <c r="L691" s="89"/>
      <c r="M691" s="52"/>
      <c r="N691" s="50" t="s">
        <v>6070</v>
      </c>
      <c r="O691" s="27" t="s">
        <v>3990</v>
      </c>
      <c r="P691" s="27" t="s">
        <v>3991</v>
      </c>
      <c r="Q691" s="54"/>
    </row>
    <row r="692" spans="2:17" ht="21.75" customHeight="1" x14ac:dyDescent="0.15">
      <c r="B692" s="25">
        <v>2021</v>
      </c>
      <c r="C692" s="27">
        <v>1</v>
      </c>
      <c r="D692" s="62" t="s">
        <v>14</v>
      </c>
      <c r="E692" s="15" t="s">
        <v>4982</v>
      </c>
      <c r="F692" s="62" t="s">
        <v>37</v>
      </c>
      <c r="G692" s="34">
        <v>23514000</v>
      </c>
      <c r="H692" s="34">
        <v>0</v>
      </c>
      <c r="I692" s="34">
        <v>594741000</v>
      </c>
      <c r="J692" s="34">
        <v>618255000</v>
      </c>
      <c r="K692" s="34">
        <v>618255000</v>
      </c>
      <c r="L692" s="89"/>
      <c r="M692" s="52"/>
      <c r="N692" s="50" t="s">
        <v>6001</v>
      </c>
      <c r="O692" s="27" t="s">
        <v>4983</v>
      </c>
      <c r="P692" s="27" t="s">
        <v>4984</v>
      </c>
      <c r="Q692" s="54"/>
    </row>
    <row r="693" spans="2:17" ht="21.75" customHeight="1" x14ac:dyDescent="0.15">
      <c r="B693" s="25">
        <v>2021</v>
      </c>
      <c r="C693" s="27">
        <v>1</v>
      </c>
      <c r="D693" s="62" t="s">
        <v>14</v>
      </c>
      <c r="E693" s="15" t="s">
        <v>4077</v>
      </c>
      <c r="F693" s="62" t="s">
        <v>37</v>
      </c>
      <c r="G693" s="34">
        <v>23349300</v>
      </c>
      <c r="H693" s="34">
        <v>0</v>
      </c>
      <c r="I693" s="34">
        <v>363920000</v>
      </c>
      <c r="J693" s="34">
        <v>387269300</v>
      </c>
      <c r="K693" s="34">
        <v>387269300</v>
      </c>
      <c r="L693" s="89" t="s">
        <v>3868</v>
      </c>
      <c r="M693" s="52" t="s">
        <v>4075</v>
      </c>
      <c r="N693" s="50" t="s">
        <v>6012</v>
      </c>
      <c r="O693" s="27" t="s">
        <v>4075</v>
      </c>
      <c r="P693" s="27" t="s">
        <v>4076</v>
      </c>
      <c r="Q693" s="54"/>
    </row>
    <row r="694" spans="2:17" ht="21.75" customHeight="1" x14ac:dyDescent="0.15">
      <c r="B694" s="25">
        <v>2021</v>
      </c>
      <c r="C694" s="27">
        <v>1</v>
      </c>
      <c r="D694" s="62" t="s">
        <v>14</v>
      </c>
      <c r="E694" s="15" t="s">
        <v>528</v>
      </c>
      <c r="F694" s="62" t="s">
        <v>37</v>
      </c>
      <c r="G694" s="34">
        <v>23276000</v>
      </c>
      <c r="H694" s="34"/>
      <c r="I694" s="34"/>
      <c r="J694" s="34">
        <v>23276000</v>
      </c>
      <c r="K694" s="34"/>
      <c r="L694" s="89" t="s">
        <v>140</v>
      </c>
      <c r="M694" s="52"/>
      <c r="N694" s="50" t="s">
        <v>6034</v>
      </c>
      <c r="O694" s="27" t="s">
        <v>526</v>
      </c>
      <c r="P694" s="27" t="s">
        <v>383</v>
      </c>
      <c r="Q694" s="54"/>
    </row>
    <row r="695" spans="2:17" ht="21.75" customHeight="1" x14ac:dyDescent="0.15">
      <c r="B695" s="25">
        <v>2021</v>
      </c>
      <c r="C695" s="27">
        <v>1</v>
      </c>
      <c r="D695" s="62" t="s">
        <v>14</v>
      </c>
      <c r="E695" s="15" t="s">
        <v>1762</v>
      </c>
      <c r="F695" s="62" t="s">
        <v>38</v>
      </c>
      <c r="G695" s="34">
        <v>23220000</v>
      </c>
      <c r="H695" s="34"/>
      <c r="I695" s="34"/>
      <c r="J695" s="34">
        <v>23220000</v>
      </c>
      <c r="K695" s="34">
        <v>23220000</v>
      </c>
      <c r="L695" s="89"/>
      <c r="M695" s="52"/>
      <c r="N695" s="50" t="s">
        <v>6046</v>
      </c>
      <c r="O695" s="27" t="s">
        <v>1491</v>
      </c>
      <c r="P695" s="27" t="s">
        <v>1492</v>
      </c>
      <c r="Q695" s="54"/>
    </row>
    <row r="696" spans="2:17" ht="21.75" customHeight="1" x14ac:dyDescent="0.15">
      <c r="B696" s="25">
        <v>2021</v>
      </c>
      <c r="C696" s="27">
        <v>1</v>
      </c>
      <c r="D696" s="62" t="s">
        <v>14</v>
      </c>
      <c r="E696" s="15" t="s">
        <v>1754</v>
      </c>
      <c r="F696" s="62" t="s">
        <v>37</v>
      </c>
      <c r="G696" s="34">
        <v>23137182</v>
      </c>
      <c r="H696" s="34"/>
      <c r="I696" s="34">
        <v>190000000</v>
      </c>
      <c r="J696" s="34">
        <v>213137182</v>
      </c>
      <c r="K696" s="34">
        <v>213137182</v>
      </c>
      <c r="L696" s="89"/>
      <c r="M696" s="52"/>
      <c r="N696" s="50" t="s">
        <v>6046</v>
      </c>
      <c r="O696" s="27" t="s">
        <v>1491</v>
      </c>
      <c r="P696" s="27" t="s">
        <v>1492</v>
      </c>
      <c r="Q696" s="54"/>
    </row>
    <row r="697" spans="2:17" ht="21.75" customHeight="1" x14ac:dyDescent="0.15">
      <c r="B697" s="25">
        <v>2021</v>
      </c>
      <c r="C697" s="27">
        <v>1</v>
      </c>
      <c r="D697" s="62" t="s">
        <v>14</v>
      </c>
      <c r="E697" s="15" t="s">
        <v>2713</v>
      </c>
      <c r="F697" s="62" t="s">
        <v>39</v>
      </c>
      <c r="G697" s="34">
        <v>23042330</v>
      </c>
      <c r="H697" s="34">
        <v>0</v>
      </c>
      <c r="I697" s="34">
        <v>0</v>
      </c>
      <c r="J697" s="34">
        <v>23042330</v>
      </c>
      <c r="K697" s="34">
        <v>16129630.999999998</v>
      </c>
      <c r="L697" s="89" t="s">
        <v>140</v>
      </c>
      <c r="M697" s="52"/>
      <c r="N697" s="50" t="s">
        <v>6062</v>
      </c>
      <c r="O697" s="27" t="s">
        <v>2419</v>
      </c>
      <c r="P697" s="27" t="s">
        <v>2420</v>
      </c>
      <c r="Q697" s="54"/>
    </row>
    <row r="698" spans="2:17" ht="21.75" customHeight="1" x14ac:dyDescent="0.15">
      <c r="B698" s="25">
        <v>2021</v>
      </c>
      <c r="C698" s="27">
        <v>1</v>
      </c>
      <c r="D698" s="62" t="s">
        <v>15</v>
      </c>
      <c r="E698" s="15" t="s">
        <v>1635</v>
      </c>
      <c r="F698" s="62" t="s">
        <v>38</v>
      </c>
      <c r="G698" s="34">
        <v>22065780</v>
      </c>
      <c r="H698" s="34"/>
      <c r="I698" s="34"/>
      <c r="J698" s="34">
        <v>22065780</v>
      </c>
      <c r="K698" s="34">
        <v>15446045.999999998</v>
      </c>
      <c r="L698" s="89"/>
      <c r="M698" s="52"/>
      <c r="N698" s="50" t="s">
        <v>6017</v>
      </c>
      <c r="O698" s="27" t="s">
        <v>1427</v>
      </c>
      <c r="P698" s="27" t="s">
        <v>1428</v>
      </c>
      <c r="Q698" s="54"/>
    </row>
    <row r="699" spans="2:17" ht="21.75" customHeight="1" x14ac:dyDescent="0.15">
      <c r="B699" s="25">
        <v>2021</v>
      </c>
      <c r="C699" s="27">
        <v>1</v>
      </c>
      <c r="D699" s="62" t="s">
        <v>14</v>
      </c>
      <c r="E699" s="15" t="s">
        <v>3404</v>
      </c>
      <c r="F699" s="62" t="s">
        <v>39</v>
      </c>
      <c r="G699" s="34">
        <v>21962440</v>
      </c>
      <c r="H699" s="34">
        <v>0</v>
      </c>
      <c r="I699" s="34">
        <v>0</v>
      </c>
      <c r="J699" s="34">
        <v>21962440</v>
      </c>
      <c r="K699" s="34">
        <v>15373710</v>
      </c>
      <c r="L699" s="89"/>
      <c r="M699" s="52"/>
      <c r="N699" s="50" t="s">
        <v>6027</v>
      </c>
      <c r="O699" s="27" t="s">
        <v>3095</v>
      </c>
      <c r="P699" s="27" t="s">
        <v>3096</v>
      </c>
      <c r="Q699" s="54"/>
    </row>
    <row r="700" spans="2:17" ht="21.75" customHeight="1" x14ac:dyDescent="0.15">
      <c r="B700" s="25">
        <v>2021</v>
      </c>
      <c r="C700" s="27">
        <v>1</v>
      </c>
      <c r="D700" s="62" t="s">
        <v>14</v>
      </c>
      <c r="E700" s="15" t="s">
        <v>3691</v>
      </c>
      <c r="F700" s="62" t="s">
        <v>38</v>
      </c>
      <c r="G700" s="34">
        <v>21829120</v>
      </c>
      <c r="H700" s="34">
        <v>0</v>
      </c>
      <c r="I700" s="34">
        <v>0</v>
      </c>
      <c r="J700" s="34">
        <v>21829120</v>
      </c>
      <c r="K700" s="34">
        <v>0</v>
      </c>
      <c r="L700" s="89" t="s">
        <v>140</v>
      </c>
      <c r="M700" s="52"/>
      <c r="N700" s="50" t="s">
        <v>6061</v>
      </c>
      <c r="O700" s="27" t="s">
        <v>3666</v>
      </c>
      <c r="P700" s="27" t="s">
        <v>3623</v>
      </c>
      <c r="Q700" s="54"/>
    </row>
    <row r="701" spans="2:17" ht="21.75" customHeight="1" x14ac:dyDescent="0.15">
      <c r="B701" s="25">
        <v>2021</v>
      </c>
      <c r="C701" s="27">
        <v>1</v>
      </c>
      <c r="D701" s="62" t="s">
        <v>14</v>
      </c>
      <c r="E701" s="15" t="s">
        <v>2618</v>
      </c>
      <c r="F701" s="62" t="s">
        <v>16</v>
      </c>
      <c r="G701" s="34">
        <v>21305000</v>
      </c>
      <c r="H701" s="34">
        <v>0</v>
      </c>
      <c r="I701" s="34">
        <v>29662000</v>
      </c>
      <c r="J701" s="34">
        <v>50967000</v>
      </c>
      <c r="K701" s="34">
        <v>50967000</v>
      </c>
      <c r="L701" s="89" t="s">
        <v>140</v>
      </c>
      <c r="M701" s="52"/>
      <c r="N701" s="50" t="s">
        <v>6052</v>
      </c>
      <c r="O701" s="27" t="s">
        <v>2616</v>
      </c>
      <c r="P701" s="27" t="s">
        <v>2617</v>
      </c>
      <c r="Q701" s="54"/>
    </row>
    <row r="702" spans="2:17" ht="21.75" customHeight="1" x14ac:dyDescent="0.15">
      <c r="B702" s="25">
        <v>2021</v>
      </c>
      <c r="C702" s="27">
        <v>1</v>
      </c>
      <c r="D702" s="62" t="s">
        <v>14</v>
      </c>
      <c r="E702" s="15" t="s">
        <v>4489</v>
      </c>
      <c r="F702" s="62" t="s">
        <v>38</v>
      </c>
      <c r="G702" s="34">
        <v>20268000</v>
      </c>
      <c r="H702" s="34"/>
      <c r="I702" s="34">
        <v>176494000</v>
      </c>
      <c r="J702" s="34">
        <v>196762000</v>
      </c>
      <c r="K702" s="34">
        <v>137733400</v>
      </c>
      <c r="L702" s="89" t="s">
        <v>140</v>
      </c>
      <c r="M702" s="52"/>
      <c r="N702" s="50" t="s">
        <v>6028</v>
      </c>
      <c r="O702" s="27" t="s">
        <v>4486</v>
      </c>
      <c r="P702" s="27" t="s">
        <v>4487</v>
      </c>
      <c r="Q702" s="54"/>
    </row>
    <row r="703" spans="2:17" ht="21.75" customHeight="1" x14ac:dyDescent="0.15">
      <c r="B703" s="25">
        <v>2021</v>
      </c>
      <c r="C703" s="27">
        <v>1</v>
      </c>
      <c r="D703" s="62" t="s">
        <v>14</v>
      </c>
      <c r="E703" s="15" t="s">
        <v>2677</v>
      </c>
      <c r="F703" s="62" t="s">
        <v>38</v>
      </c>
      <c r="G703" s="34">
        <v>20000000</v>
      </c>
      <c r="H703" s="34">
        <v>0</v>
      </c>
      <c r="I703" s="34">
        <v>0</v>
      </c>
      <c r="J703" s="34">
        <f>SUM(G703:I703)</f>
        <v>20000000</v>
      </c>
      <c r="K703" s="34">
        <f>J703*0.7</f>
        <v>14000000</v>
      </c>
      <c r="L703" s="89" t="s">
        <v>537</v>
      </c>
      <c r="M703" s="52"/>
      <c r="N703" s="50" t="s">
        <v>5988</v>
      </c>
      <c r="O703" s="27" t="s">
        <v>2674</v>
      </c>
      <c r="P703" s="27" t="s">
        <v>2675</v>
      </c>
      <c r="Q703" s="54"/>
    </row>
    <row r="704" spans="2:17" ht="21.75" customHeight="1" x14ac:dyDescent="0.15">
      <c r="B704" s="25">
        <v>2021</v>
      </c>
      <c r="C704" s="27">
        <v>1</v>
      </c>
      <c r="D704" s="62" t="s">
        <v>14</v>
      </c>
      <c r="E704" s="15" t="s">
        <v>4023</v>
      </c>
      <c r="F704" s="62" t="s">
        <v>37</v>
      </c>
      <c r="G704" s="34">
        <v>20000000</v>
      </c>
      <c r="H704" s="34"/>
      <c r="I704" s="34">
        <v>40595000</v>
      </c>
      <c r="J704" s="34">
        <v>60595000</v>
      </c>
      <c r="K704" s="34">
        <v>42416500</v>
      </c>
      <c r="L704" s="89"/>
      <c r="M704" s="52"/>
      <c r="N704" s="50" t="s">
        <v>6096</v>
      </c>
      <c r="O704" s="27" t="s">
        <v>1468</v>
      </c>
      <c r="P704" s="27" t="s">
        <v>4020</v>
      </c>
      <c r="Q704" s="54"/>
    </row>
    <row r="705" spans="2:17" ht="21.75" customHeight="1" x14ac:dyDescent="0.15">
      <c r="B705" s="25">
        <v>2021</v>
      </c>
      <c r="C705" s="27">
        <v>1</v>
      </c>
      <c r="D705" s="62" t="s">
        <v>14</v>
      </c>
      <c r="E705" s="15" t="s">
        <v>3400</v>
      </c>
      <c r="F705" s="62" t="s">
        <v>38</v>
      </c>
      <c r="G705" s="34">
        <v>20000000</v>
      </c>
      <c r="H705" s="34">
        <v>11781310</v>
      </c>
      <c r="I705" s="34">
        <v>0</v>
      </c>
      <c r="J705" s="34">
        <v>31781310</v>
      </c>
      <c r="K705" s="34">
        <v>22246920</v>
      </c>
      <c r="L705" s="89"/>
      <c r="M705" s="52"/>
      <c r="N705" s="50" t="s">
        <v>6027</v>
      </c>
      <c r="O705" s="27" t="s">
        <v>3095</v>
      </c>
      <c r="P705" s="27" t="s">
        <v>3096</v>
      </c>
      <c r="Q705" s="54"/>
    </row>
    <row r="706" spans="2:17" ht="21.75" customHeight="1" x14ac:dyDescent="0.15">
      <c r="B706" s="25">
        <v>2021</v>
      </c>
      <c r="C706" s="27">
        <v>1</v>
      </c>
      <c r="D706" s="62" t="s">
        <v>14</v>
      </c>
      <c r="E706" s="15" t="s">
        <v>2744</v>
      </c>
      <c r="F706" s="62" t="s">
        <v>16</v>
      </c>
      <c r="G706" s="34">
        <v>18960000</v>
      </c>
      <c r="H706" s="34">
        <v>0</v>
      </c>
      <c r="I706" s="34">
        <v>256700000</v>
      </c>
      <c r="J706" s="34">
        <v>275660000</v>
      </c>
      <c r="K706" s="34"/>
      <c r="L706" s="89"/>
      <c r="M706" s="52"/>
      <c r="N706" s="50" t="s">
        <v>6072</v>
      </c>
      <c r="O706" s="27" t="s">
        <v>2745</v>
      </c>
      <c r="P706" s="27" t="s">
        <v>2746</v>
      </c>
      <c r="Q706" s="54"/>
    </row>
    <row r="707" spans="2:17" ht="21.75" customHeight="1" x14ac:dyDescent="0.15">
      <c r="B707" s="25">
        <v>2021</v>
      </c>
      <c r="C707" s="27">
        <v>1</v>
      </c>
      <c r="D707" s="62" t="s">
        <v>14</v>
      </c>
      <c r="E707" s="15" t="s">
        <v>2517</v>
      </c>
      <c r="F707" s="62" t="s">
        <v>38</v>
      </c>
      <c r="G707" s="34">
        <v>18827600.415454544</v>
      </c>
      <c r="H707" s="34">
        <v>0</v>
      </c>
      <c r="I707" s="34">
        <v>0</v>
      </c>
      <c r="J707" s="34">
        <f>SUM(G707:I707)</f>
        <v>18827600.415454544</v>
      </c>
      <c r="K707" s="34">
        <f>J707</f>
        <v>18827600.415454544</v>
      </c>
      <c r="L707" s="89"/>
      <c r="M707" s="52"/>
      <c r="N707" s="50" t="s">
        <v>5992</v>
      </c>
      <c r="O707" s="27" t="s">
        <v>2514</v>
      </c>
      <c r="P707" s="27" t="s">
        <v>2515</v>
      </c>
      <c r="Q707" s="54"/>
    </row>
    <row r="708" spans="2:17" ht="21.75" customHeight="1" x14ac:dyDescent="0.15">
      <c r="B708" s="25">
        <v>2021</v>
      </c>
      <c r="C708" s="27">
        <v>1</v>
      </c>
      <c r="D708" s="62" t="s">
        <v>14</v>
      </c>
      <c r="E708" s="15" t="s">
        <v>2615</v>
      </c>
      <c r="F708" s="62" t="s">
        <v>16</v>
      </c>
      <c r="G708" s="34">
        <v>18185000</v>
      </c>
      <c r="H708" s="34">
        <v>0</v>
      </c>
      <c r="I708" s="34">
        <v>44625000</v>
      </c>
      <c r="J708" s="34">
        <v>62810000</v>
      </c>
      <c r="K708" s="34">
        <v>62810000</v>
      </c>
      <c r="L708" s="89" t="s">
        <v>140</v>
      </c>
      <c r="M708" s="52"/>
      <c r="N708" s="50" t="s">
        <v>6052</v>
      </c>
      <c r="O708" s="27" t="s">
        <v>2616</v>
      </c>
      <c r="P708" s="27" t="s">
        <v>2617</v>
      </c>
      <c r="Q708" s="54"/>
    </row>
    <row r="709" spans="2:17" ht="21.75" customHeight="1" x14ac:dyDescent="0.15">
      <c r="B709" s="25">
        <v>2021</v>
      </c>
      <c r="C709" s="27">
        <v>1</v>
      </c>
      <c r="D709" s="62" t="s">
        <v>14</v>
      </c>
      <c r="E709" s="15" t="s">
        <v>4417</v>
      </c>
      <c r="F709" s="62" t="s">
        <v>38</v>
      </c>
      <c r="G709" s="34">
        <v>17696000</v>
      </c>
      <c r="H709" s="34">
        <v>0</v>
      </c>
      <c r="I709" s="34">
        <v>14094000</v>
      </c>
      <c r="J709" s="34">
        <v>31790000</v>
      </c>
      <c r="K709" s="34">
        <v>0</v>
      </c>
      <c r="L709" s="89" t="s">
        <v>140</v>
      </c>
      <c r="M709" s="52"/>
      <c r="N709" s="50" t="s">
        <v>6082</v>
      </c>
      <c r="O709" s="27" t="s">
        <v>4278</v>
      </c>
      <c r="P709" s="27" t="s">
        <v>4279</v>
      </c>
      <c r="Q709" s="54"/>
    </row>
    <row r="710" spans="2:17" ht="21.75" customHeight="1" x14ac:dyDescent="0.15">
      <c r="B710" s="25">
        <v>2021</v>
      </c>
      <c r="C710" s="27">
        <v>1</v>
      </c>
      <c r="D710" s="62" t="s">
        <v>14</v>
      </c>
      <c r="E710" s="15" t="s">
        <v>3690</v>
      </c>
      <c r="F710" s="62" t="s">
        <v>37</v>
      </c>
      <c r="G710" s="34">
        <v>17660000</v>
      </c>
      <c r="H710" s="34">
        <v>0</v>
      </c>
      <c r="I710" s="34">
        <v>0</v>
      </c>
      <c r="J710" s="34">
        <v>17660000</v>
      </c>
      <c r="K710" s="34">
        <v>0</v>
      </c>
      <c r="L710" s="89"/>
      <c r="M710" s="52"/>
      <c r="N710" s="50" t="s">
        <v>6061</v>
      </c>
      <c r="O710" s="27" t="s">
        <v>3669</v>
      </c>
      <c r="P710" s="27" t="s">
        <v>3623</v>
      </c>
      <c r="Q710" s="54"/>
    </row>
    <row r="711" spans="2:17" ht="21.75" customHeight="1" x14ac:dyDescent="0.15">
      <c r="B711" s="25">
        <v>2021</v>
      </c>
      <c r="C711" s="27">
        <v>1</v>
      </c>
      <c r="D711" s="62" t="s">
        <v>14</v>
      </c>
      <c r="E711" s="15" t="s">
        <v>1778</v>
      </c>
      <c r="F711" s="62" t="s">
        <v>37</v>
      </c>
      <c r="G711" s="34">
        <v>17000000</v>
      </c>
      <c r="H711" s="34"/>
      <c r="I711" s="34">
        <v>28188330</v>
      </c>
      <c r="J711" s="34">
        <v>45188330</v>
      </c>
      <c r="K711" s="34"/>
      <c r="L711" s="89" t="s">
        <v>140</v>
      </c>
      <c r="M711" s="52"/>
      <c r="N711" s="50" t="s">
        <v>6074</v>
      </c>
      <c r="O711" s="27" t="s">
        <v>1495</v>
      </c>
      <c r="P711" s="27" t="s">
        <v>1496</v>
      </c>
      <c r="Q711" s="54"/>
    </row>
    <row r="712" spans="2:17" ht="21.75" customHeight="1" x14ac:dyDescent="0.15">
      <c r="B712" s="25">
        <v>2021</v>
      </c>
      <c r="C712" s="27">
        <v>1</v>
      </c>
      <c r="D712" s="62" t="s">
        <v>14</v>
      </c>
      <c r="E712" s="15" t="s">
        <v>1159</v>
      </c>
      <c r="F712" s="62" t="s">
        <v>37</v>
      </c>
      <c r="G712" s="34">
        <v>16750000</v>
      </c>
      <c r="H712" s="34">
        <v>0</v>
      </c>
      <c r="I712" s="34">
        <v>1100000</v>
      </c>
      <c r="J712" s="34">
        <v>17850000</v>
      </c>
      <c r="K712" s="34">
        <v>490000000</v>
      </c>
      <c r="L712" s="89"/>
      <c r="M712" s="52"/>
      <c r="N712" s="50" t="s">
        <v>6054</v>
      </c>
      <c r="O712" s="27" t="s">
        <v>1157</v>
      </c>
      <c r="P712" s="27" t="s">
        <v>1158</v>
      </c>
      <c r="Q712" s="54"/>
    </row>
    <row r="713" spans="2:17" ht="21.75" customHeight="1" x14ac:dyDescent="0.15">
      <c r="B713" s="25">
        <v>2021</v>
      </c>
      <c r="C713" s="27">
        <v>1</v>
      </c>
      <c r="D713" s="62" t="s">
        <v>14</v>
      </c>
      <c r="E713" s="15" t="s">
        <v>4021</v>
      </c>
      <c r="F713" s="62" t="s">
        <v>38</v>
      </c>
      <c r="G713" s="34">
        <v>16499000</v>
      </c>
      <c r="H713" s="34"/>
      <c r="I713" s="34">
        <v>77694000</v>
      </c>
      <c r="J713" s="34">
        <v>94193000</v>
      </c>
      <c r="K713" s="34">
        <v>65935099.999999993</v>
      </c>
      <c r="L713" s="89"/>
      <c r="M713" s="52"/>
      <c r="N713" s="50" t="s">
        <v>6096</v>
      </c>
      <c r="O713" s="27" t="s">
        <v>1468</v>
      </c>
      <c r="P713" s="27" t="s">
        <v>4020</v>
      </c>
      <c r="Q713" s="54"/>
    </row>
    <row r="714" spans="2:17" ht="21.75" customHeight="1" x14ac:dyDescent="0.15">
      <c r="B714" s="25">
        <v>2021</v>
      </c>
      <c r="C714" s="27">
        <v>1</v>
      </c>
      <c r="D714" s="62" t="s">
        <v>14</v>
      </c>
      <c r="E714" s="15" t="s">
        <v>1186</v>
      </c>
      <c r="F714" s="62" t="s">
        <v>38</v>
      </c>
      <c r="G714" s="34">
        <v>16264000</v>
      </c>
      <c r="H714" s="34">
        <v>0</v>
      </c>
      <c r="I714" s="34">
        <v>67928000</v>
      </c>
      <c r="J714" s="34">
        <v>84192000</v>
      </c>
      <c r="K714" s="34">
        <v>84192000</v>
      </c>
      <c r="L714" s="89"/>
      <c r="M714" s="52"/>
      <c r="N714" s="50" t="s">
        <v>6040</v>
      </c>
      <c r="O714" s="27" t="s">
        <v>944</v>
      </c>
      <c r="P714" s="27" t="s">
        <v>945</v>
      </c>
      <c r="Q714" s="54"/>
    </row>
    <row r="715" spans="2:17" ht="21.75" customHeight="1" x14ac:dyDescent="0.15">
      <c r="B715" s="25">
        <v>2021</v>
      </c>
      <c r="C715" s="27">
        <v>1</v>
      </c>
      <c r="D715" s="62" t="s">
        <v>14</v>
      </c>
      <c r="E715" s="15" t="s">
        <v>2652</v>
      </c>
      <c r="F715" s="62" t="s">
        <v>39</v>
      </c>
      <c r="G715" s="34">
        <v>16047830</v>
      </c>
      <c r="H715" s="34">
        <v>0</v>
      </c>
      <c r="I715" s="34">
        <v>19100000</v>
      </c>
      <c r="J715" s="34">
        <v>35147830</v>
      </c>
      <c r="K715" s="34"/>
      <c r="L715" s="89" t="s">
        <v>140</v>
      </c>
      <c r="M715" s="52"/>
      <c r="N715" s="50" t="s">
        <v>5977</v>
      </c>
      <c r="O715" s="27" t="s">
        <v>2648</v>
      </c>
      <c r="P715" s="27" t="s">
        <v>2649</v>
      </c>
      <c r="Q715" s="54"/>
    </row>
    <row r="716" spans="2:17" ht="21.75" customHeight="1" x14ac:dyDescent="0.15">
      <c r="B716" s="25">
        <v>2021</v>
      </c>
      <c r="C716" s="27">
        <v>1</v>
      </c>
      <c r="D716" s="62" t="s">
        <v>14</v>
      </c>
      <c r="E716" s="15" t="s">
        <v>3676</v>
      </c>
      <c r="F716" s="62" t="s">
        <v>37</v>
      </c>
      <c r="G716" s="34">
        <v>15828720</v>
      </c>
      <c r="H716" s="34">
        <v>0</v>
      </c>
      <c r="I716" s="34">
        <v>1749000</v>
      </c>
      <c r="J716" s="34">
        <v>17577720</v>
      </c>
      <c r="K716" s="34">
        <v>0</v>
      </c>
      <c r="L716" s="89" t="s">
        <v>140</v>
      </c>
      <c r="M716" s="52"/>
      <c r="N716" s="50" t="s">
        <v>6066</v>
      </c>
      <c r="O716" s="27" t="s">
        <v>3622</v>
      </c>
      <c r="P716" s="27" t="s">
        <v>3623</v>
      </c>
      <c r="Q716" s="54"/>
    </row>
    <row r="717" spans="2:17" ht="21.75" customHeight="1" x14ac:dyDescent="0.15">
      <c r="B717" s="25">
        <v>2021</v>
      </c>
      <c r="C717" s="27">
        <v>1</v>
      </c>
      <c r="D717" s="62" t="s">
        <v>14</v>
      </c>
      <c r="E717" s="15" t="s">
        <v>1161</v>
      </c>
      <c r="F717" s="62" t="s">
        <v>37</v>
      </c>
      <c r="G717" s="34">
        <v>15450000</v>
      </c>
      <c r="H717" s="34">
        <v>0</v>
      </c>
      <c r="I717" s="34">
        <v>1100000</v>
      </c>
      <c r="J717" s="34">
        <v>16550000</v>
      </c>
      <c r="K717" s="34">
        <v>500000000</v>
      </c>
      <c r="L717" s="89"/>
      <c r="M717" s="52"/>
      <c r="N717" s="50" t="s">
        <v>6054</v>
      </c>
      <c r="O717" s="27" t="s">
        <v>1157</v>
      </c>
      <c r="P717" s="27" t="s">
        <v>1158</v>
      </c>
      <c r="Q717" s="54"/>
    </row>
    <row r="718" spans="2:17" ht="21.75" customHeight="1" x14ac:dyDescent="0.15">
      <c r="B718" s="25">
        <v>2021</v>
      </c>
      <c r="C718" s="27">
        <v>1</v>
      </c>
      <c r="D718" s="62" t="s">
        <v>2543</v>
      </c>
      <c r="E718" s="15" t="s">
        <v>2546</v>
      </c>
      <c r="F718" s="62" t="s">
        <v>2501</v>
      </c>
      <c r="G718" s="34">
        <v>15436000</v>
      </c>
      <c r="H718" s="34">
        <v>0</v>
      </c>
      <c r="I718" s="34">
        <v>90907000</v>
      </c>
      <c r="J718" s="34">
        <v>106343000</v>
      </c>
      <c r="K718" s="34">
        <v>106343000</v>
      </c>
      <c r="L718" s="89"/>
      <c r="M718" s="52"/>
      <c r="N718" s="50" t="s">
        <v>6041</v>
      </c>
      <c r="O718" s="27" t="s">
        <v>2547</v>
      </c>
      <c r="P718" s="27" t="s">
        <v>2548</v>
      </c>
      <c r="Q718" s="54"/>
    </row>
    <row r="719" spans="2:17" ht="21.75" customHeight="1" x14ac:dyDescent="0.15">
      <c r="B719" s="25">
        <v>2021</v>
      </c>
      <c r="C719" s="27">
        <v>1</v>
      </c>
      <c r="D719" s="62" t="s">
        <v>14</v>
      </c>
      <c r="E719" s="15" t="s">
        <v>144</v>
      </c>
      <c r="F719" s="62" t="s">
        <v>38</v>
      </c>
      <c r="G719" s="34">
        <v>15205280</v>
      </c>
      <c r="H719" s="34">
        <v>0</v>
      </c>
      <c r="I719" s="34">
        <v>0</v>
      </c>
      <c r="J719" s="34">
        <v>15205280</v>
      </c>
      <c r="K719" s="34">
        <v>10643696</v>
      </c>
      <c r="L719" s="89" t="s">
        <v>140</v>
      </c>
      <c r="M719" s="52"/>
      <c r="N719" s="50" t="s">
        <v>6064</v>
      </c>
      <c r="O719" s="27" t="s">
        <v>141</v>
      </c>
      <c r="P719" s="27" t="s">
        <v>142</v>
      </c>
      <c r="Q719" s="54"/>
    </row>
    <row r="720" spans="2:17" ht="21.75" customHeight="1" x14ac:dyDescent="0.15">
      <c r="B720" s="25">
        <v>2021</v>
      </c>
      <c r="C720" s="27">
        <v>1</v>
      </c>
      <c r="D720" s="62" t="s">
        <v>14</v>
      </c>
      <c r="E720" s="15" t="s">
        <v>4490</v>
      </c>
      <c r="F720" s="62" t="s">
        <v>39</v>
      </c>
      <c r="G720" s="34">
        <v>15083000</v>
      </c>
      <c r="H720" s="34"/>
      <c r="I720" s="34">
        <v>139183000</v>
      </c>
      <c r="J720" s="34">
        <v>154266000</v>
      </c>
      <c r="K720" s="34">
        <v>107986200</v>
      </c>
      <c r="L720" s="89" t="s">
        <v>140</v>
      </c>
      <c r="M720" s="52"/>
      <c r="N720" s="50" t="s">
        <v>6028</v>
      </c>
      <c r="O720" s="27" t="s">
        <v>4486</v>
      </c>
      <c r="P720" s="27" t="s">
        <v>4487</v>
      </c>
      <c r="Q720" s="54"/>
    </row>
    <row r="721" spans="2:17" ht="21.75" customHeight="1" x14ac:dyDescent="0.15">
      <c r="B721" s="25">
        <v>2021</v>
      </c>
      <c r="C721" s="27">
        <v>1</v>
      </c>
      <c r="D721" s="62" t="s">
        <v>14</v>
      </c>
      <c r="E721" s="15" t="s">
        <v>4492</v>
      </c>
      <c r="F721" s="62" t="s">
        <v>37</v>
      </c>
      <c r="G721" s="34">
        <v>14608070</v>
      </c>
      <c r="H721" s="34"/>
      <c r="I721" s="34">
        <v>11497290</v>
      </c>
      <c r="J721" s="34">
        <v>26105360</v>
      </c>
      <c r="K721" s="34"/>
      <c r="L721" s="89" t="s">
        <v>140</v>
      </c>
      <c r="M721" s="52"/>
      <c r="N721" s="50" t="s">
        <v>6028</v>
      </c>
      <c r="O721" s="27" t="s">
        <v>4358</v>
      </c>
      <c r="P721" s="27" t="s">
        <v>4359</v>
      </c>
      <c r="Q721" s="54"/>
    </row>
    <row r="722" spans="2:17" ht="21.75" customHeight="1" x14ac:dyDescent="0.15">
      <c r="B722" s="25">
        <v>2021</v>
      </c>
      <c r="C722" s="27">
        <v>1</v>
      </c>
      <c r="D722" s="62" t="s">
        <v>14</v>
      </c>
      <c r="E722" s="15" t="s">
        <v>1191</v>
      </c>
      <c r="F722" s="62" t="s">
        <v>16</v>
      </c>
      <c r="G722" s="34">
        <v>14562460</v>
      </c>
      <c r="H722" s="34">
        <v>0</v>
      </c>
      <c r="I722" s="34">
        <v>10000000</v>
      </c>
      <c r="J722" s="34">
        <v>24562460</v>
      </c>
      <c r="K722" s="34">
        <v>24562460</v>
      </c>
      <c r="L722" s="89"/>
      <c r="M722" s="52"/>
      <c r="N722" s="50" t="s">
        <v>6026</v>
      </c>
      <c r="O722" s="27" t="s">
        <v>936</v>
      </c>
      <c r="P722" s="27" t="s">
        <v>937</v>
      </c>
      <c r="Q722" s="54"/>
    </row>
    <row r="723" spans="2:17" ht="21.75" customHeight="1" x14ac:dyDescent="0.15">
      <c r="B723" s="25">
        <v>2021</v>
      </c>
      <c r="C723" s="27">
        <v>1</v>
      </c>
      <c r="D723" s="62" t="s">
        <v>14</v>
      </c>
      <c r="E723" s="15" t="s">
        <v>1759</v>
      </c>
      <c r="F723" s="62" t="s">
        <v>38</v>
      </c>
      <c r="G723" s="34">
        <v>14558911</v>
      </c>
      <c r="H723" s="34"/>
      <c r="I723" s="34">
        <v>41217000</v>
      </c>
      <c r="J723" s="34">
        <v>55775911</v>
      </c>
      <c r="K723" s="34">
        <v>55775911</v>
      </c>
      <c r="L723" s="89"/>
      <c r="M723" s="52"/>
      <c r="N723" s="50" t="s">
        <v>6046</v>
      </c>
      <c r="O723" s="27" t="s">
        <v>1491</v>
      </c>
      <c r="P723" s="27" t="s">
        <v>1492</v>
      </c>
      <c r="Q723" s="54"/>
    </row>
    <row r="724" spans="2:17" ht="21.75" customHeight="1" x14ac:dyDescent="0.15">
      <c r="B724" s="25">
        <v>2021</v>
      </c>
      <c r="C724" s="27">
        <v>1</v>
      </c>
      <c r="D724" s="62" t="s">
        <v>14</v>
      </c>
      <c r="E724" s="15" t="s">
        <v>1155</v>
      </c>
      <c r="F724" s="62" t="s">
        <v>37</v>
      </c>
      <c r="G724" s="34">
        <v>13700000</v>
      </c>
      <c r="H724" s="34">
        <v>0</v>
      </c>
      <c r="I724" s="34">
        <v>1100000</v>
      </c>
      <c r="J724" s="34">
        <v>14800000</v>
      </c>
      <c r="K724" s="34">
        <v>14800000</v>
      </c>
      <c r="L724" s="89"/>
      <c r="M724" s="52"/>
      <c r="N724" s="50" t="s">
        <v>6054</v>
      </c>
      <c r="O724" s="27" t="s">
        <v>1153</v>
      </c>
      <c r="P724" s="27" t="s">
        <v>1154</v>
      </c>
      <c r="Q724" s="54"/>
    </row>
    <row r="725" spans="2:17" ht="21.75" customHeight="1" x14ac:dyDescent="0.15">
      <c r="B725" s="25">
        <v>2021</v>
      </c>
      <c r="C725" s="27">
        <v>1</v>
      </c>
      <c r="D725" s="62" t="s">
        <v>14</v>
      </c>
      <c r="E725" s="15" t="s">
        <v>1011</v>
      </c>
      <c r="F725" s="62" t="s">
        <v>39</v>
      </c>
      <c r="G725" s="34">
        <v>13439000</v>
      </c>
      <c r="H725" s="34">
        <v>0</v>
      </c>
      <c r="I725" s="34">
        <v>0</v>
      </c>
      <c r="J725" s="34">
        <v>13439000</v>
      </c>
      <c r="K725" s="34">
        <v>1900000000</v>
      </c>
      <c r="L725" s="89"/>
      <c r="M725" s="52"/>
      <c r="N725" s="50" t="s">
        <v>6076</v>
      </c>
      <c r="O725" s="27" t="s">
        <v>778</v>
      </c>
      <c r="P725" s="27" t="s">
        <v>779</v>
      </c>
      <c r="Q725" s="54"/>
    </row>
    <row r="726" spans="2:17" ht="21.75" customHeight="1" x14ac:dyDescent="0.15">
      <c r="B726" s="25">
        <v>2021</v>
      </c>
      <c r="C726" s="27">
        <v>1</v>
      </c>
      <c r="D726" s="62" t="s">
        <v>14</v>
      </c>
      <c r="E726" s="15" t="s">
        <v>1011</v>
      </c>
      <c r="F726" s="62" t="s">
        <v>39</v>
      </c>
      <c r="G726" s="34">
        <v>13439000</v>
      </c>
      <c r="H726" s="34">
        <v>0</v>
      </c>
      <c r="I726" s="34">
        <v>0</v>
      </c>
      <c r="J726" s="34">
        <v>13439000</v>
      </c>
      <c r="K726" s="34">
        <v>1900000000</v>
      </c>
      <c r="L726" s="89"/>
      <c r="M726" s="52"/>
      <c r="N726" s="50" t="s">
        <v>6076</v>
      </c>
      <c r="O726" s="27" t="s">
        <v>778</v>
      </c>
      <c r="P726" s="27" t="s">
        <v>779</v>
      </c>
      <c r="Q726" s="54"/>
    </row>
    <row r="727" spans="2:17" ht="21.75" customHeight="1" x14ac:dyDescent="0.15">
      <c r="B727" s="25">
        <v>2021</v>
      </c>
      <c r="C727" s="27">
        <v>1</v>
      </c>
      <c r="D727" s="62" t="s">
        <v>14</v>
      </c>
      <c r="E727" s="15" t="s">
        <v>1063</v>
      </c>
      <c r="F727" s="62" t="s">
        <v>37</v>
      </c>
      <c r="G727" s="34">
        <v>12691000</v>
      </c>
      <c r="H727" s="34">
        <v>0</v>
      </c>
      <c r="I727" s="34">
        <v>134689000</v>
      </c>
      <c r="J727" s="34">
        <v>147380000</v>
      </c>
      <c r="K727" s="34">
        <v>0</v>
      </c>
      <c r="L727" s="89"/>
      <c r="M727" s="52"/>
      <c r="N727" s="50" t="s">
        <v>6053</v>
      </c>
      <c r="O727" s="27" t="s">
        <v>847</v>
      </c>
      <c r="P727" s="27" t="s">
        <v>848</v>
      </c>
      <c r="Q727" s="54"/>
    </row>
    <row r="728" spans="2:17" ht="21.75" customHeight="1" x14ac:dyDescent="0.15">
      <c r="B728" s="25">
        <v>2021</v>
      </c>
      <c r="C728" s="27">
        <v>1</v>
      </c>
      <c r="D728" s="62" t="s">
        <v>14</v>
      </c>
      <c r="E728" s="15" t="s">
        <v>3995</v>
      </c>
      <c r="F728" s="62" t="s">
        <v>84</v>
      </c>
      <c r="G728" s="34">
        <v>12446000</v>
      </c>
      <c r="H728" s="34">
        <v>0</v>
      </c>
      <c r="I728" s="34">
        <v>10990000</v>
      </c>
      <c r="J728" s="34">
        <v>23436000</v>
      </c>
      <c r="K728" s="34">
        <v>23436000</v>
      </c>
      <c r="L728" s="89"/>
      <c r="M728" s="52"/>
      <c r="N728" s="50" t="s">
        <v>6070</v>
      </c>
      <c r="O728" s="27" t="s">
        <v>3782</v>
      </c>
      <c r="P728" s="27" t="s">
        <v>3783</v>
      </c>
      <c r="Q728" s="54"/>
    </row>
    <row r="729" spans="2:17" ht="21.75" customHeight="1" x14ac:dyDescent="0.15">
      <c r="B729" s="25">
        <v>2021</v>
      </c>
      <c r="C729" s="27">
        <v>1</v>
      </c>
      <c r="D729" s="62" t="s">
        <v>14</v>
      </c>
      <c r="E729" s="15" t="s">
        <v>4514</v>
      </c>
      <c r="F729" s="62" t="s">
        <v>37</v>
      </c>
      <c r="G729" s="34">
        <v>12371000</v>
      </c>
      <c r="H729" s="34"/>
      <c r="I729" s="34" t="s">
        <v>4073</v>
      </c>
      <c r="J729" s="34">
        <v>12371000</v>
      </c>
      <c r="K729" s="34">
        <v>0</v>
      </c>
      <c r="L729" s="89" t="s">
        <v>4375</v>
      </c>
      <c r="M729" s="52" t="s">
        <v>4512</v>
      </c>
      <c r="N729" s="50" t="s">
        <v>6005</v>
      </c>
      <c r="O729" s="27" t="s">
        <v>4512</v>
      </c>
      <c r="P729" s="27" t="s">
        <v>4513</v>
      </c>
      <c r="Q729" s="54"/>
    </row>
    <row r="730" spans="2:17" ht="21.75" customHeight="1" x14ac:dyDescent="0.15">
      <c r="B730" s="25">
        <v>2021</v>
      </c>
      <c r="C730" s="27">
        <v>1</v>
      </c>
      <c r="D730" s="62" t="s">
        <v>14</v>
      </c>
      <c r="E730" s="15" t="s">
        <v>4019</v>
      </c>
      <c r="F730" s="62" t="s">
        <v>37</v>
      </c>
      <c r="G730" s="34">
        <v>12365000</v>
      </c>
      <c r="H730" s="34"/>
      <c r="I730" s="34">
        <v>198633000</v>
      </c>
      <c r="J730" s="34">
        <v>210998000</v>
      </c>
      <c r="K730" s="34">
        <v>147698600</v>
      </c>
      <c r="L730" s="89" t="s">
        <v>140</v>
      </c>
      <c r="M730" s="52"/>
      <c r="N730" s="50" t="s">
        <v>6096</v>
      </c>
      <c r="O730" s="27" t="s">
        <v>1468</v>
      </c>
      <c r="P730" s="27" t="s">
        <v>4020</v>
      </c>
      <c r="Q730" s="54"/>
    </row>
    <row r="731" spans="2:17" ht="21.75" customHeight="1" x14ac:dyDescent="0.15">
      <c r="B731" s="25">
        <v>2021</v>
      </c>
      <c r="C731" s="27">
        <v>1</v>
      </c>
      <c r="D731" s="62" t="s">
        <v>15</v>
      </c>
      <c r="E731" s="15" t="s">
        <v>1639</v>
      </c>
      <c r="F731" s="62" t="s">
        <v>38</v>
      </c>
      <c r="G731" s="34">
        <v>12320000</v>
      </c>
      <c r="H731" s="34"/>
      <c r="I731" s="34"/>
      <c r="J731" s="34">
        <v>12320000</v>
      </c>
      <c r="K731" s="34">
        <v>8624000</v>
      </c>
      <c r="L731" s="89"/>
      <c r="M731" s="52"/>
      <c r="N731" s="50" t="s">
        <v>6017</v>
      </c>
      <c r="O731" s="27" t="s">
        <v>1427</v>
      </c>
      <c r="P731" s="27" t="s">
        <v>1428</v>
      </c>
      <c r="Q731" s="54"/>
    </row>
    <row r="732" spans="2:17" ht="21.75" customHeight="1" x14ac:dyDescent="0.15">
      <c r="B732" s="25">
        <v>2021</v>
      </c>
      <c r="C732" s="27">
        <v>1</v>
      </c>
      <c r="D732" s="62" t="s">
        <v>14</v>
      </c>
      <c r="E732" s="15" t="s">
        <v>1072</v>
      </c>
      <c r="F732" s="62" t="s">
        <v>112</v>
      </c>
      <c r="G732" s="34">
        <v>12100000</v>
      </c>
      <c r="H732" s="34">
        <v>0</v>
      </c>
      <c r="I732" s="34">
        <v>314666000</v>
      </c>
      <c r="J732" s="34">
        <v>326766000</v>
      </c>
      <c r="K732" s="34">
        <v>0</v>
      </c>
      <c r="L732" s="89"/>
      <c r="M732" s="52"/>
      <c r="N732" s="50" t="s">
        <v>6053</v>
      </c>
      <c r="O732" s="27" t="s">
        <v>1070</v>
      </c>
      <c r="P732" s="27" t="s">
        <v>1071</v>
      </c>
      <c r="Q732" s="54"/>
    </row>
    <row r="733" spans="2:17" ht="21.75" customHeight="1" x14ac:dyDescent="0.15">
      <c r="B733" s="25">
        <v>2021</v>
      </c>
      <c r="C733" s="27">
        <v>1</v>
      </c>
      <c r="D733" s="62" t="s">
        <v>14</v>
      </c>
      <c r="E733" s="15" t="s">
        <v>1837</v>
      </c>
      <c r="F733" s="62" t="s">
        <v>37</v>
      </c>
      <c r="G733" s="34">
        <v>11760000</v>
      </c>
      <c r="H733" s="34"/>
      <c r="I733" s="34"/>
      <c r="J733" s="34">
        <v>11760000</v>
      </c>
      <c r="K733" s="34">
        <v>9408000</v>
      </c>
      <c r="L733" s="89"/>
      <c r="M733" s="52"/>
      <c r="N733" s="50" t="s">
        <v>6058</v>
      </c>
      <c r="O733" s="27" t="s">
        <v>1835</v>
      </c>
      <c r="P733" s="27" t="s">
        <v>1836</v>
      </c>
      <c r="Q733" s="54"/>
    </row>
    <row r="734" spans="2:17" ht="21.75" customHeight="1" x14ac:dyDescent="0.15">
      <c r="B734" s="25">
        <v>2021</v>
      </c>
      <c r="C734" s="27">
        <v>1</v>
      </c>
      <c r="D734" s="62" t="s">
        <v>15</v>
      </c>
      <c r="E734" s="15" t="s">
        <v>1633</v>
      </c>
      <c r="F734" s="62" t="s">
        <v>38</v>
      </c>
      <c r="G734" s="34">
        <v>11615470</v>
      </c>
      <c r="H734" s="34"/>
      <c r="I734" s="34"/>
      <c r="J734" s="34">
        <v>11615470</v>
      </c>
      <c r="K734" s="34">
        <v>8130828.9999999991</v>
      </c>
      <c r="L734" s="89"/>
      <c r="M734" s="52"/>
      <c r="N734" s="50" t="s">
        <v>6017</v>
      </c>
      <c r="O734" s="27" t="s">
        <v>1427</v>
      </c>
      <c r="P734" s="27" t="s">
        <v>1428</v>
      </c>
      <c r="Q734" s="54"/>
    </row>
    <row r="735" spans="2:17" ht="21.75" customHeight="1" x14ac:dyDescent="0.15">
      <c r="B735" s="25">
        <v>2021</v>
      </c>
      <c r="C735" s="27">
        <v>1</v>
      </c>
      <c r="D735" s="62" t="s">
        <v>14</v>
      </c>
      <c r="E735" s="15" t="s">
        <v>1659</v>
      </c>
      <c r="F735" s="62" t="s">
        <v>37</v>
      </c>
      <c r="G735" s="34">
        <v>11580000</v>
      </c>
      <c r="H735" s="34"/>
      <c r="I735" s="34"/>
      <c r="J735" s="34">
        <v>11580000</v>
      </c>
      <c r="K735" s="34">
        <v>9264000</v>
      </c>
      <c r="L735" s="89"/>
      <c r="M735" s="52"/>
      <c r="N735" s="50" t="s">
        <v>6002</v>
      </c>
      <c r="O735" s="27" t="s">
        <v>1644</v>
      </c>
      <c r="P735" s="27" t="s">
        <v>1645</v>
      </c>
      <c r="Q735" s="54"/>
    </row>
    <row r="736" spans="2:17" ht="21.75" customHeight="1" x14ac:dyDescent="0.15">
      <c r="B736" s="25">
        <v>2021</v>
      </c>
      <c r="C736" s="27">
        <v>1</v>
      </c>
      <c r="D736" s="62" t="s">
        <v>15</v>
      </c>
      <c r="E736" s="15" t="s">
        <v>1793</v>
      </c>
      <c r="F736" s="62" t="s">
        <v>37</v>
      </c>
      <c r="G736" s="34">
        <v>11000000</v>
      </c>
      <c r="H736" s="34"/>
      <c r="I736" s="34"/>
      <c r="J736" s="34">
        <v>11000000</v>
      </c>
      <c r="K736" s="34"/>
      <c r="L736" s="89"/>
      <c r="M736" s="52"/>
      <c r="N736" s="50" t="s">
        <v>6086</v>
      </c>
      <c r="O736" s="27" t="s">
        <v>1788</v>
      </c>
      <c r="P736" s="27" t="s">
        <v>1789</v>
      </c>
      <c r="Q736" s="54"/>
    </row>
    <row r="737" spans="2:17" ht="21.75" customHeight="1" x14ac:dyDescent="0.15">
      <c r="B737" s="25">
        <v>2021</v>
      </c>
      <c r="C737" s="27">
        <v>1</v>
      </c>
      <c r="D737" s="62" t="s">
        <v>14</v>
      </c>
      <c r="E737" s="15" t="s">
        <v>1643</v>
      </c>
      <c r="F737" s="62" t="s">
        <v>37</v>
      </c>
      <c r="G737" s="34">
        <v>10635948</v>
      </c>
      <c r="H737" s="34"/>
      <c r="I737" s="34">
        <v>34859300</v>
      </c>
      <c r="J737" s="34">
        <v>45495248</v>
      </c>
      <c r="K737" s="34">
        <v>31847000</v>
      </c>
      <c r="L737" s="89" t="s">
        <v>140</v>
      </c>
      <c r="M737" s="52"/>
      <c r="N737" s="50" t="s">
        <v>6002</v>
      </c>
      <c r="O737" s="27" t="s">
        <v>1644</v>
      </c>
      <c r="P737" s="27" t="s">
        <v>1645</v>
      </c>
      <c r="Q737" s="54"/>
    </row>
    <row r="738" spans="2:17" ht="21.75" customHeight="1" x14ac:dyDescent="0.15">
      <c r="B738" s="25">
        <v>2021</v>
      </c>
      <c r="C738" s="27">
        <v>1</v>
      </c>
      <c r="D738" s="62" t="s">
        <v>14</v>
      </c>
      <c r="E738" s="15" t="s">
        <v>960</v>
      </c>
      <c r="F738" s="62" t="s">
        <v>37</v>
      </c>
      <c r="G738" s="34">
        <v>10219000</v>
      </c>
      <c r="H738" s="34"/>
      <c r="I738" s="34">
        <v>58696000</v>
      </c>
      <c r="J738" s="34">
        <v>68915000</v>
      </c>
      <c r="K738" s="34"/>
      <c r="L738" s="89"/>
      <c r="M738" s="52"/>
      <c r="N738" s="50" t="s">
        <v>6009</v>
      </c>
      <c r="O738" s="27" t="s">
        <v>958</v>
      </c>
      <c r="P738" s="27" t="s">
        <v>959</v>
      </c>
      <c r="Q738" s="54"/>
    </row>
    <row r="739" spans="2:17" ht="21.75" customHeight="1" x14ac:dyDescent="0.15">
      <c r="B739" s="25">
        <v>2021</v>
      </c>
      <c r="C739" s="27">
        <v>1</v>
      </c>
      <c r="D739" s="62" t="s">
        <v>14</v>
      </c>
      <c r="E739" s="15" t="s">
        <v>4464</v>
      </c>
      <c r="F739" s="62" t="s">
        <v>16</v>
      </c>
      <c r="G739" s="34">
        <v>10000000</v>
      </c>
      <c r="H739" s="34"/>
      <c r="I739" s="34">
        <v>38069000</v>
      </c>
      <c r="J739" s="34">
        <v>48069000</v>
      </c>
      <c r="K739" s="34">
        <v>48069000</v>
      </c>
      <c r="L739" s="89"/>
      <c r="M739" s="52"/>
      <c r="N739" s="50" t="s">
        <v>6079</v>
      </c>
      <c r="O739" s="27" t="s">
        <v>4461</v>
      </c>
      <c r="P739" s="27" t="s">
        <v>4462</v>
      </c>
      <c r="Q739" s="54"/>
    </row>
    <row r="740" spans="2:17" ht="21.75" customHeight="1" x14ac:dyDescent="0.15">
      <c r="B740" s="25">
        <v>2021</v>
      </c>
      <c r="C740" s="27">
        <v>1</v>
      </c>
      <c r="D740" s="62" t="s">
        <v>14</v>
      </c>
      <c r="E740" s="15" t="s">
        <v>1007</v>
      </c>
      <c r="F740" s="62" t="s">
        <v>37</v>
      </c>
      <c r="G740" s="34">
        <v>9726000</v>
      </c>
      <c r="H740" s="34">
        <v>0</v>
      </c>
      <c r="I740" s="34">
        <v>47196000</v>
      </c>
      <c r="J740" s="34">
        <v>56922000</v>
      </c>
      <c r="K740" s="34">
        <v>39845400</v>
      </c>
      <c r="L740" s="89"/>
      <c r="M740" s="52"/>
      <c r="N740" s="50" t="s">
        <v>6076</v>
      </c>
      <c r="O740" s="27" t="s">
        <v>1001</v>
      </c>
      <c r="P740" s="27" t="s">
        <v>1002</v>
      </c>
      <c r="Q740" s="54"/>
    </row>
    <row r="741" spans="2:17" ht="21.75" customHeight="1" x14ac:dyDescent="0.15">
      <c r="B741" s="25">
        <v>2021</v>
      </c>
      <c r="C741" s="27">
        <v>1</v>
      </c>
      <c r="D741" s="62" t="s">
        <v>14</v>
      </c>
      <c r="E741" s="15" t="s">
        <v>1007</v>
      </c>
      <c r="F741" s="62" t="s">
        <v>37</v>
      </c>
      <c r="G741" s="34">
        <v>9726000</v>
      </c>
      <c r="H741" s="34">
        <v>0</v>
      </c>
      <c r="I741" s="34">
        <v>47196000</v>
      </c>
      <c r="J741" s="34">
        <v>56922000</v>
      </c>
      <c r="K741" s="34">
        <v>39845400</v>
      </c>
      <c r="L741" s="89"/>
      <c r="M741" s="52"/>
      <c r="N741" s="50" t="s">
        <v>6076</v>
      </c>
      <c r="O741" s="27" t="s">
        <v>1001</v>
      </c>
      <c r="P741" s="27" t="s">
        <v>1002</v>
      </c>
      <c r="Q741" s="54"/>
    </row>
    <row r="742" spans="2:17" ht="21.75" customHeight="1" x14ac:dyDescent="0.15">
      <c r="B742" s="25">
        <v>2021</v>
      </c>
      <c r="C742" s="27">
        <v>1</v>
      </c>
      <c r="D742" s="62" t="s">
        <v>14</v>
      </c>
      <c r="E742" s="15" t="s">
        <v>2763</v>
      </c>
      <c r="F742" s="62" t="s">
        <v>38</v>
      </c>
      <c r="G742" s="34">
        <v>9510000</v>
      </c>
      <c r="H742" s="34"/>
      <c r="I742" s="34">
        <v>7480000</v>
      </c>
      <c r="J742" s="34">
        <v>16990000</v>
      </c>
      <c r="K742" s="34">
        <v>16990000</v>
      </c>
      <c r="L742" s="89"/>
      <c r="M742" s="52"/>
      <c r="N742" s="50" t="s">
        <v>6075</v>
      </c>
      <c r="O742" s="27" t="s">
        <v>2760</v>
      </c>
      <c r="P742" s="27" t="s">
        <v>2761</v>
      </c>
      <c r="Q742" s="54"/>
    </row>
    <row r="743" spans="2:17" ht="21.75" customHeight="1" x14ac:dyDescent="0.15">
      <c r="B743" s="25">
        <v>2021</v>
      </c>
      <c r="C743" s="27">
        <v>1</v>
      </c>
      <c r="D743" s="62" t="s">
        <v>14</v>
      </c>
      <c r="E743" s="15" t="s">
        <v>1065</v>
      </c>
      <c r="F743" s="62" t="s">
        <v>37</v>
      </c>
      <c r="G743" s="34">
        <v>9264000</v>
      </c>
      <c r="H743" s="34">
        <v>0</v>
      </c>
      <c r="I743" s="34">
        <v>52520000</v>
      </c>
      <c r="J743" s="34">
        <v>61784000</v>
      </c>
      <c r="K743" s="34">
        <v>0</v>
      </c>
      <c r="L743" s="89"/>
      <c r="M743" s="52"/>
      <c r="N743" s="50" t="s">
        <v>6053</v>
      </c>
      <c r="O743" s="27" t="s">
        <v>847</v>
      </c>
      <c r="P743" s="27" t="s">
        <v>848</v>
      </c>
      <c r="Q743" s="54"/>
    </row>
    <row r="744" spans="2:17" ht="21.75" customHeight="1" x14ac:dyDescent="0.15">
      <c r="B744" s="25">
        <v>2021</v>
      </c>
      <c r="C744" s="27">
        <v>1</v>
      </c>
      <c r="D744" s="62" t="s">
        <v>14</v>
      </c>
      <c r="E744" s="15" t="s">
        <v>4509</v>
      </c>
      <c r="F744" s="62" t="s">
        <v>37</v>
      </c>
      <c r="G744" s="34">
        <v>8982000</v>
      </c>
      <c r="H744" s="34"/>
      <c r="I744" s="34">
        <v>11052000</v>
      </c>
      <c r="J744" s="34">
        <v>20034000</v>
      </c>
      <c r="K744" s="34">
        <v>0</v>
      </c>
      <c r="L744" s="89" t="s">
        <v>140</v>
      </c>
      <c r="M744" s="52"/>
      <c r="N744" s="50" t="s">
        <v>6005</v>
      </c>
      <c r="O744" s="27" t="s">
        <v>4507</v>
      </c>
      <c r="P744" s="27" t="s">
        <v>4508</v>
      </c>
      <c r="Q744" s="54"/>
    </row>
    <row r="745" spans="2:17" ht="21.75" customHeight="1" x14ac:dyDescent="0.15">
      <c r="B745" s="25">
        <v>2021</v>
      </c>
      <c r="C745" s="27">
        <v>1</v>
      </c>
      <c r="D745" s="62" t="s">
        <v>14</v>
      </c>
      <c r="E745" s="15" t="s">
        <v>2510</v>
      </c>
      <c r="F745" s="62" t="s">
        <v>38</v>
      </c>
      <c r="G745" s="34">
        <v>8172000</v>
      </c>
      <c r="H745" s="34">
        <v>0</v>
      </c>
      <c r="I745" s="34">
        <v>17062000</v>
      </c>
      <c r="J745" s="34">
        <f>SUM(G745:I745)</f>
        <v>25234000</v>
      </c>
      <c r="K745" s="34">
        <f>J745</f>
        <v>25234000</v>
      </c>
      <c r="L745" s="89" t="s">
        <v>537</v>
      </c>
      <c r="M745" s="52"/>
      <c r="N745" s="50" t="s">
        <v>5992</v>
      </c>
      <c r="O745" s="27" t="s">
        <v>2504</v>
      </c>
      <c r="P745" s="27" t="s">
        <v>2511</v>
      </c>
      <c r="Q745" s="54"/>
    </row>
    <row r="746" spans="2:17" ht="21.75" customHeight="1" x14ac:dyDescent="0.15">
      <c r="B746" s="25">
        <v>2021</v>
      </c>
      <c r="C746" s="27">
        <v>1</v>
      </c>
      <c r="D746" s="62" t="s">
        <v>4999</v>
      </c>
      <c r="E746" s="15" t="s">
        <v>3678</v>
      </c>
      <c r="F746" s="62" t="s">
        <v>2550</v>
      </c>
      <c r="G746" s="34">
        <v>7135150</v>
      </c>
      <c r="H746" s="34">
        <v>0</v>
      </c>
      <c r="I746" s="34">
        <v>20000000</v>
      </c>
      <c r="J746" s="34">
        <v>27135150</v>
      </c>
      <c r="K746" s="34">
        <v>0</v>
      </c>
      <c r="L746" s="89" t="s">
        <v>537</v>
      </c>
      <c r="M746" s="52"/>
      <c r="N746" s="50" t="s">
        <v>6085</v>
      </c>
      <c r="O746" s="27" t="s">
        <v>3626</v>
      </c>
      <c r="P746" s="27" t="s">
        <v>3627</v>
      </c>
      <c r="Q746" s="54"/>
    </row>
    <row r="747" spans="2:17" ht="21.75" customHeight="1" x14ac:dyDescent="0.15">
      <c r="B747" s="25">
        <v>2021</v>
      </c>
      <c r="C747" s="27">
        <v>1</v>
      </c>
      <c r="D747" s="62" t="s">
        <v>14</v>
      </c>
      <c r="E747" s="15" t="s">
        <v>1756</v>
      </c>
      <c r="F747" s="62" t="s">
        <v>39</v>
      </c>
      <c r="G747" s="34">
        <v>6776625</v>
      </c>
      <c r="H747" s="34"/>
      <c r="I747" s="34">
        <v>29926000</v>
      </c>
      <c r="J747" s="34">
        <v>36702625</v>
      </c>
      <c r="K747" s="34">
        <v>36702625</v>
      </c>
      <c r="L747" s="89"/>
      <c r="M747" s="52"/>
      <c r="N747" s="50" t="s">
        <v>6046</v>
      </c>
      <c r="O747" s="27" t="s">
        <v>1491</v>
      </c>
      <c r="P747" s="27" t="s">
        <v>1492</v>
      </c>
      <c r="Q747" s="54"/>
    </row>
    <row r="748" spans="2:17" ht="21.75" customHeight="1" x14ac:dyDescent="0.15">
      <c r="B748" s="25">
        <v>2021</v>
      </c>
      <c r="C748" s="27">
        <v>1</v>
      </c>
      <c r="D748" s="62" t="s">
        <v>14</v>
      </c>
      <c r="E748" s="15" t="s">
        <v>1777</v>
      </c>
      <c r="F748" s="62" t="s">
        <v>38</v>
      </c>
      <c r="G748" s="34">
        <v>6000000</v>
      </c>
      <c r="H748" s="34"/>
      <c r="I748" s="34">
        <v>15840000</v>
      </c>
      <c r="J748" s="34">
        <v>21840000</v>
      </c>
      <c r="K748" s="34"/>
      <c r="L748" s="89"/>
      <c r="M748" s="52"/>
      <c r="N748" s="50" t="s">
        <v>6074</v>
      </c>
      <c r="O748" s="27" t="s">
        <v>1495</v>
      </c>
      <c r="P748" s="27" t="s">
        <v>1496</v>
      </c>
      <c r="Q748" s="54"/>
    </row>
    <row r="749" spans="2:17" ht="21.75" customHeight="1" x14ac:dyDescent="0.15">
      <c r="B749" s="25">
        <v>2021</v>
      </c>
      <c r="C749" s="27">
        <v>1</v>
      </c>
      <c r="D749" s="62" t="s">
        <v>14</v>
      </c>
      <c r="E749" s="15" t="s">
        <v>1755</v>
      </c>
      <c r="F749" s="62" t="s">
        <v>38</v>
      </c>
      <c r="G749" s="34">
        <v>5230000</v>
      </c>
      <c r="H749" s="34"/>
      <c r="I749" s="34">
        <v>10000000</v>
      </c>
      <c r="J749" s="34">
        <v>15230000</v>
      </c>
      <c r="K749" s="34">
        <v>15230000</v>
      </c>
      <c r="L749" s="89"/>
      <c r="M749" s="52"/>
      <c r="N749" s="50" t="s">
        <v>6046</v>
      </c>
      <c r="O749" s="27" t="s">
        <v>1491</v>
      </c>
      <c r="P749" s="27" t="s">
        <v>1492</v>
      </c>
      <c r="Q749" s="54"/>
    </row>
    <row r="750" spans="2:17" ht="21.75" customHeight="1" x14ac:dyDescent="0.15">
      <c r="B750" s="25">
        <v>2021</v>
      </c>
      <c r="C750" s="27">
        <v>1</v>
      </c>
      <c r="D750" s="62" t="s">
        <v>15</v>
      </c>
      <c r="E750" s="15" t="s">
        <v>3222</v>
      </c>
      <c r="F750" s="62" t="s">
        <v>37</v>
      </c>
      <c r="G750" s="34">
        <v>5009000</v>
      </c>
      <c r="H750" s="34">
        <v>95182000</v>
      </c>
      <c r="I750" s="34">
        <v>0</v>
      </c>
      <c r="J750" s="34">
        <v>100191000</v>
      </c>
      <c r="K750" s="34">
        <v>100191000</v>
      </c>
      <c r="L750" s="89"/>
      <c r="M750" s="52"/>
      <c r="N750" s="50" t="s">
        <v>6050</v>
      </c>
      <c r="O750" s="27" t="s">
        <v>2971</v>
      </c>
      <c r="P750" s="27" t="s">
        <v>2972</v>
      </c>
      <c r="Q750" s="54"/>
    </row>
    <row r="751" spans="2:17" ht="21.75" customHeight="1" x14ac:dyDescent="0.15">
      <c r="B751" s="25">
        <v>2021</v>
      </c>
      <c r="C751" s="27">
        <v>1</v>
      </c>
      <c r="D751" s="62" t="s">
        <v>14</v>
      </c>
      <c r="E751" s="15" t="s">
        <v>2458</v>
      </c>
      <c r="F751" s="62" t="s">
        <v>17</v>
      </c>
      <c r="G751" s="34">
        <v>4004000</v>
      </c>
      <c r="H751" s="34">
        <v>0</v>
      </c>
      <c r="I751" s="34">
        <v>238729000</v>
      </c>
      <c r="J751" s="34">
        <f>SUM(G751:I751)</f>
        <v>242733000</v>
      </c>
      <c r="K751" s="34">
        <v>242733000</v>
      </c>
      <c r="L751" s="89"/>
      <c r="M751" s="52"/>
      <c r="N751" s="50" t="s">
        <v>6022</v>
      </c>
      <c r="O751" s="27" t="s">
        <v>2440</v>
      </c>
      <c r="P751" s="27" t="s">
        <v>2441</v>
      </c>
      <c r="Q751" s="54"/>
    </row>
    <row r="752" spans="2:17" ht="21.75" customHeight="1" x14ac:dyDescent="0.15">
      <c r="B752" s="25">
        <v>2021</v>
      </c>
      <c r="C752" s="27">
        <v>1</v>
      </c>
      <c r="D752" s="62" t="s">
        <v>14</v>
      </c>
      <c r="E752" s="15" t="s">
        <v>527</v>
      </c>
      <c r="F752" s="62" t="s">
        <v>84</v>
      </c>
      <c r="G752" s="34">
        <v>3377000</v>
      </c>
      <c r="H752" s="34"/>
      <c r="I752" s="34">
        <v>30511000</v>
      </c>
      <c r="J752" s="34">
        <v>33888000</v>
      </c>
      <c r="K752" s="34">
        <v>33888000</v>
      </c>
      <c r="L752" s="89" t="s">
        <v>140</v>
      </c>
      <c r="M752" s="52"/>
      <c r="N752" s="50" t="s">
        <v>6034</v>
      </c>
      <c r="O752" s="27" t="s">
        <v>526</v>
      </c>
      <c r="P752" s="27" t="s">
        <v>383</v>
      </c>
      <c r="Q752" s="54"/>
    </row>
    <row r="753" spans="2:17" ht="21.75" customHeight="1" x14ac:dyDescent="0.15">
      <c r="B753" s="25">
        <v>2021</v>
      </c>
      <c r="C753" s="27">
        <v>1</v>
      </c>
      <c r="D753" s="62" t="s">
        <v>14</v>
      </c>
      <c r="E753" s="15" t="s">
        <v>1752</v>
      </c>
      <c r="F753" s="62" t="s">
        <v>38</v>
      </c>
      <c r="G753" s="34">
        <v>2512000</v>
      </c>
      <c r="H753" s="34"/>
      <c r="I753" s="34">
        <v>12688000</v>
      </c>
      <c r="J753" s="34">
        <v>15200000</v>
      </c>
      <c r="K753" s="34">
        <v>15200000</v>
      </c>
      <c r="L753" s="89"/>
      <c r="M753" s="52"/>
      <c r="N753" s="50" t="s">
        <v>6046</v>
      </c>
      <c r="O753" s="27" t="s">
        <v>1491</v>
      </c>
      <c r="P753" s="27" t="s">
        <v>1492</v>
      </c>
      <c r="Q753" s="54"/>
    </row>
    <row r="754" spans="2:17" ht="21.75" customHeight="1" x14ac:dyDescent="0.15">
      <c r="B754" s="25">
        <v>2021</v>
      </c>
      <c r="C754" s="27">
        <v>1</v>
      </c>
      <c r="D754" s="62" t="s">
        <v>14</v>
      </c>
      <c r="E754" s="15" t="s">
        <v>1066</v>
      </c>
      <c r="F754" s="62" t="s">
        <v>38</v>
      </c>
      <c r="G754" s="34">
        <v>2290000</v>
      </c>
      <c r="H754" s="34">
        <v>0</v>
      </c>
      <c r="I754" s="34">
        <v>9460000</v>
      </c>
      <c r="J754" s="34">
        <v>11750000</v>
      </c>
      <c r="K754" s="34">
        <v>0</v>
      </c>
      <c r="L754" s="89"/>
      <c r="M754" s="52"/>
      <c r="N754" s="50" t="s">
        <v>6053</v>
      </c>
      <c r="O754" s="27" t="s">
        <v>847</v>
      </c>
      <c r="P754" s="27" t="s">
        <v>848</v>
      </c>
      <c r="Q754" s="54"/>
    </row>
    <row r="755" spans="2:17" ht="21.75" customHeight="1" x14ac:dyDescent="0.15">
      <c r="B755" s="25">
        <v>2021</v>
      </c>
      <c r="C755" s="27">
        <v>1</v>
      </c>
      <c r="D755" s="62" t="s">
        <v>14</v>
      </c>
      <c r="E755" s="15" t="s">
        <v>490</v>
      </c>
      <c r="F755" s="62" t="s">
        <v>37</v>
      </c>
      <c r="G755" s="34">
        <v>1925000</v>
      </c>
      <c r="H755" s="34">
        <v>0</v>
      </c>
      <c r="I755" s="34">
        <v>122023000</v>
      </c>
      <c r="J755" s="34">
        <v>123948000</v>
      </c>
      <c r="K755" s="34">
        <v>123948000</v>
      </c>
      <c r="L755" s="89" t="s">
        <v>140</v>
      </c>
      <c r="M755" s="52"/>
      <c r="N755" s="50" t="s">
        <v>6097</v>
      </c>
      <c r="O755" s="27" t="s">
        <v>356</v>
      </c>
      <c r="P755" s="27" t="s">
        <v>357</v>
      </c>
      <c r="Q755" s="54"/>
    </row>
    <row r="756" spans="2:17" ht="21.75" customHeight="1" x14ac:dyDescent="0.15">
      <c r="B756" s="25">
        <v>2021</v>
      </c>
      <c r="C756" s="27">
        <v>1</v>
      </c>
      <c r="D756" s="62" t="s">
        <v>14</v>
      </c>
      <c r="E756" s="15" t="s">
        <v>4003</v>
      </c>
      <c r="F756" s="62" t="s">
        <v>39</v>
      </c>
      <c r="G756" s="34">
        <v>1556470</v>
      </c>
      <c r="H756" s="34">
        <v>0</v>
      </c>
      <c r="I756" s="34">
        <v>28900000</v>
      </c>
      <c r="J756" s="34">
        <v>30456470</v>
      </c>
      <c r="K756" s="34">
        <v>30456470</v>
      </c>
      <c r="L756" s="89" t="s">
        <v>140</v>
      </c>
      <c r="M756" s="52"/>
      <c r="N756" s="50" t="s">
        <v>6070</v>
      </c>
      <c r="O756" s="27" t="s">
        <v>4001</v>
      </c>
      <c r="P756" s="27" t="s">
        <v>4002</v>
      </c>
      <c r="Q756" s="54"/>
    </row>
    <row r="757" spans="2:17" ht="21.75" customHeight="1" x14ac:dyDescent="0.15">
      <c r="B757" s="25">
        <v>2021</v>
      </c>
      <c r="C757" s="27">
        <v>1</v>
      </c>
      <c r="D757" s="62" t="s">
        <v>14</v>
      </c>
      <c r="E757" s="15" t="s">
        <v>1076</v>
      </c>
      <c r="F757" s="62" t="s">
        <v>37</v>
      </c>
      <c r="G757" s="34">
        <v>76000</v>
      </c>
      <c r="H757" s="34">
        <v>0</v>
      </c>
      <c r="I757" s="34">
        <v>23474000</v>
      </c>
      <c r="J757" s="34">
        <v>23550000</v>
      </c>
      <c r="K757" s="34">
        <v>0</v>
      </c>
      <c r="L757" s="89"/>
      <c r="M757" s="52"/>
      <c r="N757" s="50" t="s">
        <v>6053</v>
      </c>
      <c r="O757" s="27" t="s">
        <v>1070</v>
      </c>
      <c r="P757" s="27" t="s">
        <v>1071</v>
      </c>
      <c r="Q757" s="54"/>
    </row>
    <row r="758" spans="2:17" ht="21.75" customHeight="1" x14ac:dyDescent="0.15">
      <c r="B758" s="25">
        <v>2021</v>
      </c>
      <c r="C758" s="66">
        <v>1</v>
      </c>
      <c r="D758" s="62" t="s">
        <v>14</v>
      </c>
      <c r="E758" s="15" t="s">
        <v>3369</v>
      </c>
      <c r="F758" s="62" t="s">
        <v>112</v>
      </c>
      <c r="G758" s="34">
        <v>1897793000</v>
      </c>
      <c r="H758" s="34">
        <v>0</v>
      </c>
      <c r="I758" s="34">
        <v>542985000</v>
      </c>
      <c r="J758" s="34">
        <v>2440778000</v>
      </c>
      <c r="K758" s="34">
        <v>1328455100</v>
      </c>
      <c r="L758" s="89" t="s">
        <v>140</v>
      </c>
      <c r="M758" s="52"/>
      <c r="N758" s="50" t="s">
        <v>6248</v>
      </c>
      <c r="O758" s="27" t="s">
        <v>3370</v>
      </c>
      <c r="P758" s="27" t="s">
        <v>3371</v>
      </c>
      <c r="Q758" s="54"/>
    </row>
    <row r="759" spans="2:17" ht="21.75" customHeight="1" x14ac:dyDescent="0.15">
      <c r="B759" s="25">
        <v>2021</v>
      </c>
      <c r="C759" s="66">
        <v>1</v>
      </c>
      <c r="D759" s="62" t="s">
        <v>14</v>
      </c>
      <c r="E759" s="15" t="s">
        <v>3369</v>
      </c>
      <c r="F759" s="62" t="s">
        <v>112</v>
      </c>
      <c r="G759" s="34">
        <v>434965000</v>
      </c>
      <c r="H759" s="34"/>
      <c r="I759" s="34">
        <v>305633000</v>
      </c>
      <c r="J759" s="34">
        <v>740598000</v>
      </c>
      <c r="K759" s="34">
        <v>304475500</v>
      </c>
      <c r="L759" s="89"/>
      <c r="M759" s="52"/>
      <c r="N759" s="50" t="s">
        <v>6248</v>
      </c>
      <c r="O759" s="27" t="s">
        <v>3372</v>
      </c>
      <c r="P759" s="27" t="s">
        <v>3373</v>
      </c>
      <c r="Q759" s="54"/>
    </row>
    <row r="760" spans="2:17" ht="21.75" customHeight="1" x14ac:dyDescent="0.15">
      <c r="B760" s="25">
        <v>2021</v>
      </c>
      <c r="C760" s="66">
        <v>1</v>
      </c>
      <c r="D760" s="62" t="s">
        <v>14</v>
      </c>
      <c r="E760" s="15" t="s">
        <v>3369</v>
      </c>
      <c r="F760" s="62" t="s">
        <v>39</v>
      </c>
      <c r="G760" s="34">
        <v>172489000</v>
      </c>
      <c r="H760" s="34">
        <v>0</v>
      </c>
      <c r="I760" s="34">
        <v>20273000</v>
      </c>
      <c r="J760" s="34">
        <v>192762000</v>
      </c>
      <c r="K760" s="34">
        <v>120742299.99999999</v>
      </c>
      <c r="L760" s="89"/>
      <c r="M760" s="52"/>
      <c r="N760" s="50" t="s">
        <v>6248</v>
      </c>
      <c r="O760" s="27" t="s">
        <v>3370</v>
      </c>
      <c r="P760" s="27" t="s">
        <v>3371</v>
      </c>
      <c r="Q760" s="54"/>
    </row>
    <row r="761" spans="2:17" ht="21.75" customHeight="1" x14ac:dyDescent="0.15">
      <c r="B761" s="25">
        <v>2021</v>
      </c>
      <c r="C761" s="66">
        <v>1</v>
      </c>
      <c r="D761" s="62" t="s">
        <v>14</v>
      </c>
      <c r="E761" s="15" t="s">
        <v>3369</v>
      </c>
      <c r="F761" s="62" t="s">
        <v>37</v>
      </c>
      <c r="G761" s="34">
        <v>114581000</v>
      </c>
      <c r="H761" s="34">
        <v>0</v>
      </c>
      <c r="I761" s="34">
        <v>61910000</v>
      </c>
      <c r="J761" s="34">
        <v>176491000</v>
      </c>
      <c r="K761" s="34">
        <v>80206700</v>
      </c>
      <c r="L761" s="89" t="s">
        <v>140</v>
      </c>
      <c r="M761" s="52"/>
      <c r="N761" s="50" t="s">
        <v>6248</v>
      </c>
      <c r="O761" s="27" t="s">
        <v>3370</v>
      </c>
      <c r="P761" s="27" t="s">
        <v>3371</v>
      </c>
      <c r="Q761" s="54"/>
    </row>
    <row r="762" spans="2:17" ht="21.75" customHeight="1" x14ac:dyDescent="0.15">
      <c r="B762" s="25">
        <v>2021</v>
      </c>
      <c r="C762" s="66">
        <v>1</v>
      </c>
      <c r="D762" s="62" t="s">
        <v>14</v>
      </c>
      <c r="E762" s="15" t="s">
        <v>3374</v>
      </c>
      <c r="F762" s="62" t="s">
        <v>37</v>
      </c>
      <c r="G762" s="34">
        <v>71874000</v>
      </c>
      <c r="H762" s="34"/>
      <c r="I762" s="34"/>
      <c r="J762" s="34">
        <v>71874000</v>
      </c>
      <c r="K762" s="34">
        <v>50311800</v>
      </c>
      <c r="L762" s="89" t="s">
        <v>140</v>
      </c>
      <c r="M762" s="52"/>
      <c r="N762" s="50" t="s">
        <v>6248</v>
      </c>
      <c r="O762" s="27" t="s">
        <v>3372</v>
      </c>
      <c r="P762" s="27" t="s">
        <v>3373</v>
      </c>
      <c r="Q762" s="54"/>
    </row>
    <row r="763" spans="2:17" ht="21.75" customHeight="1" x14ac:dyDescent="0.15">
      <c r="B763" s="25">
        <v>2021</v>
      </c>
      <c r="C763" s="66">
        <v>1</v>
      </c>
      <c r="D763" s="62" t="s">
        <v>14</v>
      </c>
      <c r="E763" s="15" t="s">
        <v>3369</v>
      </c>
      <c r="F763" s="62" t="s">
        <v>38</v>
      </c>
      <c r="G763" s="34">
        <v>48462000</v>
      </c>
      <c r="H763" s="34">
        <v>0</v>
      </c>
      <c r="I763" s="34">
        <v>23847000</v>
      </c>
      <c r="J763" s="34">
        <v>72309000</v>
      </c>
      <c r="K763" s="34">
        <v>33923400</v>
      </c>
      <c r="L763" s="89" t="s">
        <v>140</v>
      </c>
      <c r="M763" s="52"/>
      <c r="N763" s="50" t="s">
        <v>6248</v>
      </c>
      <c r="O763" s="27" t="s">
        <v>3370</v>
      </c>
      <c r="P763" s="27" t="s">
        <v>3371</v>
      </c>
      <c r="Q763" s="54"/>
    </row>
    <row r="764" spans="2:17" ht="21.75" customHeight="1" x14ac:dyDescent="0.15">
      <c r="B764" s="25">
        <v>2021</v>
      </c>
      <c r="C764" s="66">
        <v>1</v>
      </c>
      <c r="D764" s="62" t="s">
        <v>14</v>
      </c>
      <c r="E764" s="15" t="s">
        <v>3374</v>
      </c>
      <c r="F764" s="62" t="s">
        <v>38</v>
      </c>
      <c r="G764" s="34">
        <v>13723000</v>
      </c>
      <c r="H764" s="34"/>
      <c r="I764" s="34"/>
      <c r="J764" s="34">
        <v>13723000</v>
      </c>
      <c r="K764" s="34">
        <v>9606100</v>
      </c>
      <c r="L764" s="89"/>
      <c r="M764" s="52"/>
      <c r="N764" s="50" t="s">
        <v>6248</v>
      </c>
      <c r="O764" s="27" t="s">
        <v>3372</v>
      </c>
      <c r="P764" s="27" t="s">
        <v>3373</v>
      </c>
      <c r="Q764" s="54"/>
    </row>
    <row r="765" spans="2:17" ht="21.75" customHeight="1" x14ac:dyDescent="0.15">
      <c r="B765" s="25">
        <v>2021</v>
      </c>
      <c r="C765" s="27">
        <v>2</v>
      </c>
      <c r="D765" s="62" t="s">
        <v>15</v>
      </c>
      <c r="E765" s="15" t="s">
        <v>4917</v>
      </c>
      <c r="F765" s="62" t="s">
        <v>16</v>
      </c>
      <c r="G765" s="34">
        <v>11091330000</v>
      </c>
      <c r="H765" s="34">
        <v>0</v>
      </c>
      <c r="I765" s="34">
        <v>5206740000</v>
      </c>
      <c r="J765" s="34">
        <v>16298070000</v>
      </c>
      <c r="K765" s="34">
        <v>28000000000</v>
      </c>
      <c r="L765" s="89" t="s">
        <v>140</v>
      </c>
      <c r="M765" s="52"/>
      <c r="N765" s="50" t="s">
        <v>6098</v>
      </c>
      <c r="O765" s="27" t="s">
        <v>4918</v>
      </c>
      <c r="P765" s="27" t="s">
        <v>4919</v>
      </c>
      <c r="Q765" s="54"/>
    </row>
    <row r="766" spans="2:17" ht="21.75" customHeight="1" x14ac:dyDescent="0.15">
      <c r="B766" s="25">
        <v>2021</v>
      </c>
      <c r="C766" s="27">
        <v>2</v>
      </c>
      <c r="D766" s="62" t="s">
        <v>14</v>
      </c>
      <c r="E766" s="15" t="s">
        <v>3170</v>
      </c>
      <c r="F766" s="62" t="s">
        <v>112</v>
      </c>
      <c r="G766" s="34">
        <v>10000000000</v>
      </c>
      <c r="H766" s="34">
        <v>0</v>
      </c>
      <c r="I766" s="34">
        <v>8400000000</v>
      </c>
      <c r="J766" s="34">
        <v>18400000000</v>
      </c>
      <c r="K766" s="34">
        <v>12880000000</v>
      </c>
      <c r="L766" s="89">
        <v>0</v>
      </c>
      <c r="M766" s="52">
        <v>0</v>
      </c>
      <c r="N766" s="50" t="s">
        <v>6099</v>
      </c>
      <c r="O766" s="27" t="s">
        <v>3171</v>
      </c>
      <c r="P766" s="27" t="s">
        <v>3172</v>
      </c>
      <c r="Q766" s="54"/>
    </row>
    <row r="767" spans="2:17" ht="21.75" customHeight="1" x14ac:dyDescent="0.15">
      <c r="B767" s="25">
        <v>2021</v>
      </c>
      <c r="C767" s="27">
        <v>2</v>
      </c>
      <c r="D767" s="62" t="s">
        <v>14</v>
      </c>
      <c r="E767" s="15" t="s">
        <v>4680</v>
      </c>
      <c r="F767" s="62" t="s">
        <v>2785</v>
      </c>
      <c r="G767" s="34">
        <v>9700000000</v>
      </c>
      <c r="H767" s="34">
        <v>17595057000</v>
      </c>
      <c r="I767" s="34">
        <v>51537000</v>
      </c>
      <c r="J767" s="34">
        <v>27346594000</v>
      </c>
      <c r="K767" s="34"/>
      <c r="L767" s="89" t="s">
        <v>538</v>
      </c>
      <c r="M767" s="52"/>
      <c r="N767" s="50" t="s">
        <v>6100</v>
      </c>
      <c r="O767" s="27" t="s">
        <v>4681</v>
      </c>
      <c r="P767" s="27" t="s">
        <v>4682</v>
      </c>
      <c r="Q767" s="54"/>
    </row>
    <row r="768" spans="2:17" ht="21.75" customHeight="1" x14ac:dyDescent="0.15">
      <c r="B768" s="25">
        <v>2021</v>
      </c>
      <c r="C768" s="27">
        <v>2</v>
      </c>
      <c r="D768" s="62" t="s">
        <v>14</v>
      </c>
      <c r="E768" s="15" t="s">
        <v>3975</v>
      </c>
      <c r="F768" s="62" t="s">
        <v>16</v>
      </c>
      <c r="G768" s="34">
        <v>7000000000</v>
      </c>
      <c r="H768" s="34">
        <v>8656983000</v>
      </c>
      <c r="I768" s="34">
        <v>5300000000</v>
      </c>
      <c r="J768" s="34">
        <v>20956983000</v>
      </c>
      <c r="K768" s="34">
        <v>20956983000</v>
      </c>
      <c r="L768" s="89" t="s">
        <v>140</v>
      </c>
      <c r="M768" s="52"/>
      <c r="N768" s="50" t="s">
        <v>6093</v>
      </c>
      <c r="O768" s="27" t="s">
        <v>3976</v>
      </c>
      <c r="P768" s="27" t="s">
        <v>3977</v>
      </c>
      <c r="Q768" s="54"/>
    </row>
    <row r="769" spans="2:17" ht="21.75" customHeight="1" x14ac:dyDescent="0.15">
      <c r="B769" s="25">
        <v>2021</v>
      </c>
      <c r="C769" s="27">
        <v>2</v>
      </c>
      <c r="D769" s="62" t="s">
        <v>14</v>
      </c>
      <c r="E769" s="15" t="s">
        <v>4716</v>
      </c>
      <c r="F769" s="62" t="s">
        <v>16</v>
      </c>
      <c r="G769" s="34">
        <v>6256203000</v>
      </c>
      <c r="H769" s="34">
        <v>9973171000</v>
      </c>
      <c r="I769" s="34">
        <v>7750846000</v>
      </c>
      <c r="J769" s="34">
        <f>SUM(G769:I769)</f>
        <v>23980220000</v>
      </c>
      <c r="K769" s="34">
        <v>0</v>
      </c>
      <c r="L769" s="89"/>
      <c r="M769" s="52"/>
      <c r="N769" s="50" t="s">
        <v>6101</v>
      </c>
      <c r="O769" s="27" t="s">
        <v>4697</v>
      </c>
      <c r="P769" s="27" t="s">
        <v>4710</v>
      </c>
      <c r="Q769" s="54"/>
    </row>
    <row r="770" spans="2:17" ht="21.75" customHeight="1" x14ac:dyDescent="0.15">
      <c r="B770" s="25">
        <v>2021</v>
      </c>
      <c r="C770" s="27">
        <v>2</v>
      </c>
      <c r="D770" s="62" t="s">
        <v>14</v>
      </c>
      <c r="E770" s="15" t="s">
        <v>379</v>
      </c>
      <c r="F770" s="62" t="s">
        <v>16</v>
      </c>
      <c r="G770" s="34">
        <v>5455844365</v>
      </c>
      <c r="H770" s="34">
        <v>4398313635</v>
      </c>
      <c r="I770" s="34">
        <v>11647000000</v>
      </c>
      <c r="J770" s="34">
        <v>21501158000</v>
      </c>
      <c r="K770" s="34">
        <v>30785136000</v>
      </c>
      <c r="L770" s="89" t="s">
        <v>140</v>
      </c>
      <c r="M770" s="52"/>
      <c r="N770" s="50" t="s">
        <v>6034</v>
      </c>
      <c r="O770" s="27" t="s">
        <v>380</v>
      </c>
      <c r="P770" s="27" t="s">
        <v>381</v>
      </c>
      <c r="Q770" s="54"/>
    </row>
    <row r="771" spans="2:17" ht="21.75" customHeight="1" x14ac:dyDescent="0.15">
      <c r="B771" s="25">
        <v>2021</v>
      </c>
      <c r="C771" s="27">
        <v>2</v>
      </c>
      <c r="D771" s="62" t="s">
        <v>14</v>
      </c>
      <c r="E771" s="15" t="s">
        <v>4862</v>
      </c>
      <c r="F771" s="62" t="s">
        <v>16</v>
      </c>
      <c r="G771" s="34">
        <v>5250650000</v>
      </c>
      <c r="H771" s="34">
        <v>7509538000</v>
      </c>
      <c r="I771" s="34">
        <v>14693316000</v>
      </c>
      <c r="J771" s="34">
        <v>27453504000</v>
      </c>
      <c r="K771" s="34"/>
      <c r="L771" s="89" t="s">
        <v>140</v>
      </c>
      <c r="M771" s="52"/>
      <c r="N771" s="50" t="s">
        <v>6102</v>
      </c>
      <c r="O771" s="27" t="s">
        <v>4852</v>
      </c>
      <c r="P771" s="27" t="s">
        <v>4853</v>
      </c>
      <c r="Q771" s="54"/>
    </row>
    <row r="772" spans="2:17" ht="21.75" customHeight="1" x14ac:dyDescent="0.15">
      <c r="B772" s="25">
        <v>2021</v>
      </c>
      <c r="C772" s="27">
        <v>2</v>
      </c>
      <c r="D772" s="62" t="s">
        <v>14</v>
      </c>
      <c r="E772" s="15" t="s">
        <v>4709</v>
      </c>
      <c r="F772" s="62" t="s">
        <v>16</v>
      </c>
      <c r="G772" s="34">
        <v>5218272000</v>
      </c>
      <c r="H772" s="34">
        <v>13027156000</v>
      </c>
      <c r="I772" s="34">
        <v>16225119000</v>
      </c>
      <c r="J772" s="34">
        <f>SUM(G772:I772)</f>
        <v>34470547000</v>
      </c>
      <c r="K772" s="34">
        <v>0</v>
      </c>
      <c r="L772" s="89" t="s">
        <v>537</v>
      </c>
      <c r="M772" s="52"/>
      <c r="N772" s="50" t="s">
        <v>6101</v>
      </c>
      <c r="O772" s="27" t="s">
        <v>4697</v>
      </c>
      <c r="P772" s="27" t="s">
        <v>4710</v>
      </c>
      <c r="Q772" s="54"/>
    </row>
    <row r="773" spans="2:17" ht="21.75" customHeight="1" x14ac:dyDescent="0.15">
      <c r="B773" s="25">
        <v>2021</v>
      </c>
      <c r="C773" s="27">
        <v>2</v>
      </c>
      <c r="D773" s="62" t="s">
        <v>14</v>
      </c>
      <c r="E773" s="15" t="s">
        <v>4717</v>
      </c>
      <c r="F773" s="62" t="s">
        <v>16</v>
      </c>
      <c r="G773" s="34">
        <v>4958852000</v>
      </c>
      <c r="H773" s="34">
        <v>4569771000</v>
      </c>
      <c r="I773" s="34">
        <v>19862633000</v>
      </c>
      <c r="J773" s="34">
        <f>SUM(G773:I773)</f>
        <v>29391256000</v>
      </c>
      <c r="K773" s="34">
        <v>0</v>
      </c>
      <c r="L773" s="89"/>
      <c r="M773" s="52"/>
      <c r="N773" s="50" t="s">
        <v>6101</v>
      </c>
      <c r="O773" s="27" t="s">
        <v>4697</v>
      </c>
      <c r="P773" s="27" t="s">
        <v>4710</v>
      </c>
      <c r="Q773" s="54"/>
    </row>
    <row r="774" spans="2:17" ht="21.75" customHeight="1" x14ac:dyDescent="0.15">
      <c r="B774" s="25">
        <v>2021</v>
      </c>
      <c r="C774" s="27">
        <v>2</v>
      </c>
      <c r="D774" s="62" t="s">
        <v>14</v>
      </c>
      <c r="E774" s="15" t="s">
        <v>4683</v>
      </c>
      <c r="F774" s="62" t="s">
        <v>16</v>
      </c>
      <c r="G774" s="34">
        <v>4500000000</v>
      </c>
      <c r="H774" s="34">
        <v>1039884000</v>
      </c>
      <c r="I774" s="34">
        <v>1533606000</v>
      </c>
      <c r="J774" s="34">
        <v>7073490000</v>
      </c>
      <c r="K774" s="34"/>
      <c r="L774" s="89" t="s">
        <v>538</v>
      </c>
      <c r="M774" s="52"/>
      <c r="N774" s="50" t="s">
        <v>6100</v>
      </c>
      <c r="O774" s="27" t="s">
        <v>4673</v>
      </c>
      <c r="P774" s="27" t="s">
        <v>4674</v>
      </c>
      <c r="Q774" s="54"/>
    </row>
    <row r="775" spans="2:17" ht="21.75" customHeight="1" x14ac:dyDescent="0.15">
      <c r="B775" s="25">
        <v>2021</v>
      </c>
      <c r="C775" s="27">
        <v>2</v>
      </c>
      <c r="D775" s="62" t="s">
        <v>1646</v>
      </c>
      <c r="E775" s="15" t="s">
        <v>1725</v>
      </c>
      <c r="F775" s="62" t="s">
        <v>16</v>
      </c>
      <c r="G775" s="34">
        <v>4300000000</v>
      </c>
      <c r="H775" s="34"/>
      <c r="I775" s="34">
        <v>3400000000</v>
      </c>
      <c r="J775" s="34">
        <v>7700000000</v>
      </c>
      <c r="K775" s="34">
        <v>6000000000</v>
      </c>
      <c r="L775" s="89"/>
      <c r="M775" s="52"/>
      <c r="N775" s="50" t="s">
        <v>6043</v>
      </c>
      <c r="O775" s="27" t="s">
        <v>1726</v>
      </c>
      <c r="P775" s="27" t="s">
        <v>1727</v>
      </c>
      <c r="Q775" s="54"/>
    </row>
    <row r="776" spans="2:17" ht="21.75" customHeight="1" x14ac:dyDescent="0.15">
      <c r="B776" s="25">
        <v>2021</v>
      </c>
      <c r="C776" s="27">
        <v>2</v>
      </c>
      <c r="D776" s="62" t="s">
        <v>14</v>
      </c>
      <c r="E776" s="15" t="s">
        <v>4715</v>
      </c>
      <c r="F776" s="62" t="s">
        <v>16</v>
      </c>
      <c r="G776" s="34">
        <v>4139263000</v>
      </c>
      <c r="H776" s="34">
        <v>0</v>
      </c>
      <c r="I776" s="34">
        <v>20615749000</v>
      </c>
      <c r="J776" s="34">
        <f>SUM(G776:I776)</f>
        <v>24755012000</v>
      </c>
      <c r="K776" s="34">
        <v>0</v>
      </c>
      <c r="L776" s="89" t="s">
        <v>537</v>
      </c>
      <c r="M776" s="52"/>
      <c r="N776" s="50" t="s">
        <v>6101</v>
      </c>
      <c r="O776" s="27" t="s">
        <v>4697</v>
      </c>
      <c r="P776" s="27" t="s">
        <v>4710</v>
      </c>
      <c r="Q776" s="54"/>
    </row>
    <row r="777" spans="2:17" ht="21.75" customHeight="1" x14ac:dyDescent="0.15">
      <c r="B777" s="25">
        <v>2021</v>
      </c>
      <c r="C777" s="27">
        <v>2</v>
      </c>
      <c r="D777" s="62" t="s">
        <v>14</v>
      </c>
      <c r="E777" s="15" t="s">
        <v>459</v>
      </c>
      <c r="F777" s="62" t="s">
        <v>16</v>
      </c>
      <c r="G777" s="34">
        <v>4000000000</v>
      </c>
      <c r="H777" s="34">
        <v>0</v>
      </c>
      <c r="I777" s="34">
        <v>8400000000</v>
      </c>
      <c r="J777" s="34">
        <v>12400000000</v>
      </c>
      <c r="K777" s="34">
        <v>12400000000</v>
      </c>
      <c r="L777" s="89"/>
      <c r="M777" s="52"/>
      <c r="N777" s="50" t="s">
        <v>6103</v>
      </c>
      <c r="O777" s="27" t="s">
        <v>460</v>
      </c>
      <c r="P777" s="27" t="s">
        <v>461</v>
      </c>
      <c r="Q777" s="54"/>
    </row>
    <row r="778" spans="2:17" ht="21.75" customHeight="1" x14ac:dyDescent="0.15">
      <c r="B778" s="25">
        <v>2021</v>
      </c>
      <c r="C778" s="27">
        <v>2</v>
      </c>
      <c r="D778" s="62" t="s">
        <v>14</v>
      </c>
      <c r="E778" s="15" t="s">
        <v>4861</v>
      </c>
      <c r="F778" s="62" t="s">
        <v>16</v>
      </c>
      <c r="G778" s="34">
        <v>4000000000</v>
      </c>
      <c r="H778" s="34">
        <v>7640906000</v>
      </c>
      <c r="I778" s="34">
        <v>14086835000</v>
      </c>
      <c r="J778" s="34">
        <v>25727741000</v>
      </c>
      <c r="K778" s="34"/>
      <c r="L778" s="89" t="s">
        <v>140</v>
      </c>
      <c r="M778" s="52"/>
      <c r="N778" s="50" t="s">
        <v>6102</v>
      </c>
      <c r="O778" s="27" t="s">
        <v>4852</v>
      </c>
      <c r="P778" s="27" t="s">
        <v>4853</v>
      </c>
      <c r="Q778" s="54"/>
    </row>
    <row r="779" spans="2:17" ht="21.75" customHeight="1" x14ac:dyDescent="0.15">
      <c r="B779" s="25">
        <v>2021</v>
      </c>
      <c r="C779" s="27">
        <v>2</v>
      </c>
      <c r="D779" s="62" t="s">
        <v>14</v>
      </c>
      <c r="E779" s="15" t="s">
        <v>3254</v>
      </c>
      <c r="F779" s="62" t="s">
        <v>16</v>
      </c>
      <c r="G779" s="34">
        <v>4000000000</v>
      </c>
      <c r="H779" s="34">
        <v>7915661000</v>
      </c>
      <c r="I779" s="34">
        <v>2352737000</v>
      </c>
      <c r="J779" s="34">
        <v>14268398000</v>
      </c>
      <c r="K779" s="34">
        <v>14332661000</v>
      </c>
      <c r="L779" s="89">
        <v>0</v>
      </c>
      <c r="M779" s="52">
        <v>0</v>
      </c>
      <c r="N779" s="50" t="s">
        <v>6036</v>
      </c>
      <c r="O779" s="27" t="s">
        <v>3255</v>
      </c>
      <c r="P779" s="27" t="s">
        <v>3256</v>
      </c>
      <c r="Q779" s="54"/>
    </row>
    <row r="780" spans="2:17" ht="21.75" customHeight="1" x14ac:dyDescent="0.15">
      <c r="B780" s="25">
        <v>2021</v>
      </c>
      <c r="C780" s="27">
        <v>2</v>
      </c>
      <c r="D780" s="62" t="s">
        <v>14</v>
      </c>
      <c r="E780" s="15" t="s">
        <v>3340</v>
      </c>
      <c r="F780" s="62" t="s">
        <v>16</v>
      </c>
      <c r="G780" s="34">
        <v>3845143000</v>
      </c>
      <c r="H780" s="34" t="s">
        <v>559</v>
      </c>
      <c r="I780" s="34">
        <v>5022710000</v>
      </c>
      <c r="J780" s="34">
        <v>8867853000</v>
      </c>
      <c r="K780" s="34"/>
      <c r="L780" s="89"/>
      <c r="M780" s="52"/>
      <c r="N780" s="50" t="s">
        <v>6104</v>
      </c>
      <c r="O780" s="27" t="s">
        <v>3338</v>
      </c>
      <c r="P780" s="27" t="s">
        <v>3339</v>
      </c>
      <c r="Q780" s="54"/>
    </row>
    <row r="781" spans="2:17" ht="21.75" customHeight="1" x14ac:dyDescent="0.15">
      <c r="B781" s="25">
        <v>2021</v>
      </c>
      <c r="C781" s="27">
        <v>2</v>
      </c>
      <c r="D781" s="62" t="s">
        <v>14</v>
      </c>
      <c r="E781" s="15" t="s">
        <v>3679</v>
      </c>
      <c r="F781" s="62" t="s">
        <v>16</v>
      </c>
      <c r="G781" s="34">
        <v>3643000000</v>
      </c>
      <c r="H781" s="34">
        <v>3470000000</v>
      </c>
      <c r="I781" s="34">
        <v>13682000000</v>
      </c>
      <c r="J781" s="34">
        <v>20795000000</v>
      </c>
      <c r="K781" s="34">
        <v>20795000000</v>
      </c>
      <c r="L781" s="89" t="s">
        <v>140</v>
      </c>
      <c r="M781" s="52"/>
      <c r="N781" s="50" t="s">
        <v>6105</v>
      </c>
      <c r="O781" s="27" t="s">
        <v>3680</v>
      </c>
      <c r="P781" s="27" t="s">
        <v>3681</v>
      </c>
      <c r="Q781" s="54"/>
    </row>
    <row r="782" spans="2:17" ht="21.75" customHeight="1" x14ac:dyDescent="0.15">
      <c r="B782" s="25">
        <v>2021</v>
      </c>
      <c r="C782" s="27">
        <v>2</v>
      </c>
      <c r="D782" s="62" t="s">
        <v>14</v>
      </c>
      <c r="E782" s="15" t="s">
        <v>3167</v>
      </c>
      <c r="F782" s="62" t="s">
        <v>112</v>
      </c>
      <c r="G782" s="34">
        <v>3500000000</v>
      </c>
      <c r="H782" s="34">
        <v>0</v>
      </c>
      <c r="I782" s="34">
        <v>5500000000</v>
      </c>
      <c r="J782" s="34">
        <v>9000000000</v>
      </c>
      <c r="K782" s="34">
        <v>6300000000</v>
      </c>
      <c r="L782" s="89" t="s">
        <v>140</v>
      </c>
      <c r="M782" s="52">
        <v>0</v>
      </c>
      <c r="N782" s="50" t="s">
        <v>6099</v>
      </c>
      <c r="O782" s="27" t="s">
        <v>3168</v>
      </c>
      <c r="P782" s="27" t="s">
        <v>3169</v>
      </c>
      <c r="Q782" s="54"/>
    </row>
    <row r="783" spans="2:17" ht="21.75" customHeight="1" x14ac:dyDescent="0.15">
      <c r="B783" s="25">
        <v>2021</v>
      </c>
      <c r="C783" s="27">
        <v>2</v>
      </c>
      <c r="D783" s="62" t="s">
        <v>14</v>
      </c>
      <c r="E783" s="15" t="s">
        <v>3326</v>
      </c>
      <c r="F783" s="62" t="s">
        <v>112</v>
      </c>
      <c r="G783" s="34">
        <v>3012590000</v>
      </c>
      <c r="H783" s="34">
        <v>0</v>
      </c>
      <c r="I783" s="34">
        <v>1375000000</v>
      </c>
      <c r="J783" s="34">
        <v>4387590000</v>
      </c>
      <c r="K783" s="34"/>
      <c r="L783" s="89"/>
      <c r="M783" s="52"/>
      <c r="N783" s="50" t="s">
        <v>6104</v>
      </c>
      <c r="O783" s="27" t="s">
        <v>3324</v>
      </c>
      <c r="P783" s="27" t="s">
        <v>3325</v>
      </c>
      <c r="Q783" s="54"/>
    </row>
    <row r="784" spans="2:17" ht="21.75" customHeight="1" x14ac:dyDescent="0.15">
      <c r="B784" s="25">
        <v>2021</v>
      </c>
      <c r="C784" s="27">
        <v>2</v>
      </c>
      <c r="D784" s="62" t="s">
        <v>14</v>
      </c>
      <c r="E784" s="15" t="s">
        <v>4525</v>
      </c>
      <c r="F784" s="62" t="s">
        <v>112</v>
      </c>
      <c r="G784" s="34">
        <v>2944468000</v>
      </c>
      <c r="H784" s="34">
        <v>0</v>
      </c>
      <c r="I784" s="34">
        <v>207260000</v>
      </c>
      <c r="J784" s="34">
        <v>3151728000</v>
      </c>
      <c r="K784" s="34">
        <v>3151728000</v>
      </c>
      <c r="L784" s="89" t="s">
        <v>140</v>
      </c>
      <c r="M784" s="52"/>
      <c r="N784" s="50" t="s">
        <v>6059</v>
      </c>
      <c r="O784" s="27" t="s">
        <v>4402</v>
      </c>
      <c r="P784" s="27" t="s">
        <v>4403</v>
      </c>
      <c r="Q784" s="54"/>
    </row>
    <row r="785" spans="2:17" ht="21.75" customHeight="1" x14ac:dyDescent="0.15">
      <c r="B785" s="25">
        <v>2021</v>
      </c>
      <c r="C785" s="27">
        <v>2</v>
      </c>
      <c r="D785" s="62" t="s">
        <v>14</v>
      </c>
      <c r="E785" s="15" t="s">
        <v>3140</v>
      </c>
      <c r="F785" s="62" t="s">
        <v>16</v>
      </c>
      <c r="G785" s="34">
        <v>2800000000</v>
      </c>
      <c r="H785" s="34">
        <v>9218902000</v>
      </c>
      <c r="I785" s="34">
        <v>1288812000</v>
      </c>
      <c r="J785" s="34">
        <v>13307714000</v>
      </c>
      <c r="K785" s="34">
        <v>13307714000</v>
      </c>
      <c r="L785" s="89" t="s">
        <v>140</v>
      </c>
      <c r="M785" s="52"/>
      <c r="N785" s="50" t="s">
        <v>6106</v>
      </c>
      <c r="O785" s="27" t="s">
        <v>3141</v>
      </c>
      <c r="P785" s="27" t="s">
        <v>3142</v>
      </c>
      <c r="Q785" s="54"/>
    </row>
    <row r="786" spans="2:17" ht="21.75" customHeight="1" x14ac:dyDescent="0.15">
      <c r="B786" s="25">
        <v>2021</v>
      </c>
      <c r="C786" s="27">
        <v>2</v>
      </c>
      <c r="D786" s="62" t="s">
        <v>14</v>
      </c>
      <c r="E786" s="15" t="s">
        <v>3311</v>
      </c>
      <c r="F786" s="62" t="s">
        <v>17</v>
      </c>
      <c r="G786" s="34">
        <v>2797592000</v>
      </c>
      <c r="H786" s="34">
        <v>0</v>
      </c>
      <c r="I786" s="34">
        <v>173753000</v>
      </c>
      <c r="J786" s="34">
        <v>2971345000</v>
      </c>
      <c r="K786" s="34">
        <v>2079942</v>
      </c>
      <c r="L786" s="89" t="s">
        <v>140</v>
      </c>
      <c r="M786" s="52">
        <v>0</v>
      </c>
      <c r="N786" s="50" t="s">
        <v>6091</v>
      </c>
      <c r="O786" s="27" t="s">
        <v>3312</v>
      </c>
      <c r="P786" s="27" t="s">
        <v>3313</v>
      </c>
      <c r="Q786" s="54"/>
    </row>
    <row r="787" spans="2:17" ht="21.75" customHeight="1" x14ac:dyDescent="0.15">
      <c r="B787" s="25">
        <v>2021</v>
      </c>
      <c r="C787" s="27">
        <v>2</v>
      </c>
      <c r="D787" s="62" t="s">
        <v>1646</v>
      </c>
      <c r="E787" s="15" t="s">
        <v>1695</v>
      </c>
      <c r="F787" s="62" t="s">
        <v>16</v>
      </c>
      <c r="G787" s="34">
        <v>2700000000</v>
      </c>
      <c r="H787" s="34"/>
      <c r="I787" s="34">
        <v>2280700000</v>
      </c>
      <c r="J787" s="34">
        <v>4980700000</v>
      </c>
      <c r="K787" s="34">
        <v>4980700000</v>
      </c>
      <c r="L787" s="89" t="s">
        <v>140</v>
      </c>
      <c r="M787" s="52"/>
      <c r="N787" s="50" t="s">
        <v>6107</v>
      </c>
      <c r="O787" s="27" t="s">
        <v>1455</v>
      </c>
      <c r="P787" s="27" t="s">
        <v>1456</v>
      </c>
      <c r="Q787" s="54"/>
    </row>
    <row r="788" spans="2:17" ht="21.75" customHeight="1" x14ac:dyDescent="0.15">
      <c r="B788" s="25">
        <v>2021</v>
      </c>
      <c r="C788" s="27">
        <v>2</v>
      </c>
      <c r="D788" s="62" t="s">
        <v>14</v>
      </c>
      <c r="E788" s="15" t="s">
        <v>3137</v>
      </c>
      <c r="F788" s="62" t="s">
        <v>112</v>
      </c>
      <c r="G788" s="34">
        <v>2431775590</v>
      </c>
      <c r="H788" s="34">
        <v>0</v>
      </c>
      <c r="I788" s="34">
        <v>322338500</v>
      </c>
      <c r="J788" s="34">
        <v>2754114090</v>
      </c>
      <c r="K788" s="34">
        <v>826234000</v>
      </c>
      <c r="L788" s="89" t="s">
        <v>140</v>
      </c>
      <c r="M788" s="52"/>
      <c r="N788" s="50" t="s">
        <v>6106</v>
      </c>
      <c r="O788" s="27" t="s">
        <v>3138</v>
      </c>
      <c r="P788" s="27" t="s">
        <v>3139</v>
      </c>
      <c r="Q788" s="54"/>
    </row>
    <row r="789" spans="2:17" ht="21.75" customHeight="1" x14ac:dyDescent="0.15">
      <c r="B789" s="25">
        <v>2021</v>
      </c>
      <c r="C789" s="27">
        <v>2</v>
      </c>
      <c r="D789" s="62" t="s">
        <v>14</v>
      </c>
      <c r="E789" s="15" t="s">
        <v>4684</v>
      </c>
      <c r="F789" s="62" t="s">
        <v>2785</v>
      </c>
      <c r="G789" s="34">
        <v>2428514000</v>
      </c>
      <c r="H789" s="34">
        <v>0</v>
      </c>
      <c r="I789" s="34">
        <v>662685000</v>
      </c>
      <c r="J789" s="34">
        <v>3091199000</v>
      </c>
      <c r="K789" s="34"/>
      <c r="L789" s="89"/>
      <c r="M789" s="52"/>
      <c r="N789" s="50" t="s">
        <v>6100</v>
      </c>
      <c r="O789" s="27" t="s">
        <v>4673</v>
      </c>
      <c r="P789" s="27" t="s">
        <v>4674</v>
      </c>
      <c r="Q789" s="54"/>
    </row>
    <row r="790" spans="2:17" ht="21.75" customHeight="1" x14ac:dyDescent="0.15">
      <c r="B790" s="25">
        <v>2021</v>
      </c>
      <c r="C790" s="27">
        <v>2</v>
      </c>
      <c r="D790" s="62" t="s">
        <v>14</v>
      </c>
      <c r="E790" s="15" t="s">
        <v>4677</v>
      </c>
      <c r="F790" s="62" t="s">
        <v>2785</v>
      </c>
      <c r="G790" s="34">
        <v>2420012000</v>
      </c>
      <c r="H790" s="34">
        <v>0</v>
      </c>
      <c r="I790" s="34">
        <v>89227588000</v>
      </c>
      <c r="J790" s="34">
        <v>91647600000</v>
      </c>
      <c r="K790" s="34"/>
      <c r="L790" s="89" t="s">
        <v>538</v>
      </c>
      <c r="M790" s="52"/>
      <c r="N790" s="50" t="s">
        <v>6100</v>
      </c>
      <c r="O790" s="27" t="s">
        <v>4678</v>
      </c>
      <c r="P790" s="27" t="s">
        <v>4679</v>
      </c>
      <c r="Q790" s="54"/>
    </row>
    <row r="791" spans="2:17" ht="21.75" customHeight="1" x14ac:dyDescent="0.15">
      <c r="B791" s="25">
        <v>2021</v>
      </c>
      <c r="C791" s="27">
        <v>2</v>
      </c>
      <c r="D791" s="62" t="s">
        <v>14</v>
      </c>
      <c r="E791" s="15" t="s">
        <v>4465</v>
      </c>
      <c r="F791" s="62" t="s">
        <v>16</v>
      </c>
      <c r="G791" s="34">
        <v>2357407600</v>
      </c>
      <c r="H791" s="34">
        <v>0</v>
      </c>
      <c r="I791" s="34">
        <v>237561000</v>
      </c>
      <c r="J791" s="34">
        <v>2594968600</v>
      </c>
      <c r="K791" s="34">
        <v>0</v>
      </c>
      <c r="L791" s="89" t="s">
        <v>140</v>
      </c>
      <c r="M791" s="52"/>
      <c r="N791" s="50" t="s">
        <v>6079</v>
      </c>
      <c r="O791" s="27" t="s">
        <v>4466</v>
      </c>
      <c r="P791" s="27" t="s">
        <v>4467</v>
      </c>
      <c r="Q791" s="54"/>
    </row>
    <row r="792" spans="2:17" ht="21.75" customHeight="1" x14ac:dyDescent="0.15">
      <c r="B792" s="25">
        <v>2021</v>
      </c>
      <c r="C792" s="27">
        <v>2</v>
      </c>
      <c r="D792" s="62" t="s">
        <v>15</v>
      </c>
      <c r="E792" s="15" t="s">
        <v>3195</v>
      </c>
      <c r="F792" s="62" t="s">
        <v>16</v>
      </c>
      <c r="G792" s="34">
        <v>2244810000</v>
      </c>
      <c r="H792" s="34">
        <v>4517685000</v>
      </c>
      <c r="I792" s="34">
        <v>2889697000</v>
      </c>
      <c r="J792" s="34">
        <v>9652192000</v>
      </c>
      <c r="K792" s="34">
        <v>9652192000</v>
      </c>
      <c r="L792" s="89" t="s">
        <v>140</v>
      </c>
      <c r="M792" s="52"/>
      <c r="N792" s="50" t="s">
        <v>6108</v>
      </c>
      <c r="O792" s="27" t="s">
        <v>3196</v>
      </c>
      <c r="P792" s="27" t="s">
        <v>3197</v>
      </c>
      <c r="Q792" s="54"/>
    </row>
    <row r="793" spans="2:17" ht="21.75" customHeight="1" x14ac:dyDescent="0.15">
      <c r="B793" s="25">
        <v>2021</v>
      </c>
      <c r="C793" s="27">
        <v>2</v>
      </c>
      <c r="D793" s="62" t="s">
        <v>14</v>
      </c>
      <c r="E793" s="15" t="s">
        <v>3385</v>
      </c>
      <c r="F793" s="62" t="s">
        <v>112</v>
      </c>
      <c r="G793" s="34">
        <v>2222631000</v>
      </c>
      <c r="H793" s="34">
        <v>0</v>
      </c>
      <c r="I793" s="34">
        <v>365411000</v>
      </c>
      <c r="J793" s="34">
        <v>2588042000</v>
      </c>
      <c r="K793" s="34">
        <v>1811629400</v>
      </c>
      <c r="L793" s="89" t="s">
        <v>140</v>
      </c>
      <c r="M793" s="52"/>
      <c r="N793" s="50" t="s">
        <v>6027</v>
      </c>
      <c r="O793" s="27" t="s">
        <v>3386</v>
      </c>
      <c r="P793" s="27" t="s">
        <v>3387</v>
      </c>
      <c r="Q793" s="54"/>
    </row>
    <row r="794" spans="2:17" ht="21.75" customHeight="1" x14ac:dyDescent="0.15">
      <c r="B794" s="25">
        <v>2021</v>
      </c>
      <c r="C794" s="27">
        <v>2</v>
      </c>
      <c r="D794" s="62" t="s">
        <v>14</v>
      </c>
      <c r="E794" s="15" t="s">
        <v>1117</v>
      </c>
      <c r="F794" s="62" t="s">
        <v>112</v>
      </c>
      <c r="G794" s="34">
        <v>2210839920</v>
      </c>
      <c r="H794" s="34"/>
      <c r="I794" s="34">
        <v>0</v>
      </c>
      <c r="J794" s="34">
        <v>2210839920</v>
      </c>
      <c r="K794" s="34">
        <v>2210839920</v>
      </c>
      <c r="L794" s="89"/>
      <c r="M794" s="52"/>
      <c r="N794" s="50" t="s">
        <v>6109</v>
      </c>
      <c r="O794" s="27" t="s">
        <v>1114</v>
      </c>
      <c r="P794" s="27" t="s">
        <v>1115</v>
      </c>
      <c r="Q794" s="54"/>
    </row>
    <row r="795" spans="2:17" ht="21.75" customHeight="1" x14ac:dyDescent="0.15">
      <c r="B795" s="25">
        <v>2021</v>
      </c>
      <c r="C795" s="27">
        <v>2</v>
      </c>
      <c r="D795" s="62" t="s">
        <v>14</v>
      </c>
      <c r="E795" s="15" t="s">
        <v>3158</v>
      </c>
      <c r="F795" s="62" t="s">
        <v>16</v>
      </c>
      <c r="G795" s="34">
        <v>2207195000</v>
      </c>
      <c r="H795" s="34">
        <v>0</v>
      </c>
      <c r="I795" s="34">
        <v>433121000</v>
      </c>
      <c r="J795" s="34">
        <v>2640316000</v>
      </c>
      <c r="K795" s="34">
        <v>0</v>
      </c>
      <c r="L795" s="89" t="s">
        <v>140</v>
      </c>
      <c r="M795" s="52"/>
      <c r="N795" s="50" t="s">
        <v>6110</v>
      </c>
      <c r="O795" s="27" t="s">
        <v>2941</v>
      </c>
      <c r="P795" s="27" t="s">
        <v>3152</v>
      </c>
      <c r="Q795" s="54"/>
    </row>
    <row r="796" spans="2:17" ht="21.75" customHeight="1" x14ac:dyDescent="0.15">
      <c r="B796" s="25">
        <v>2021</v>
      </c>
      <c r="C796" s="27">
        <v>2</v>
      </c>
      <c r="D796" s="62" t="s">
        <v>1646</v>
      </c>
      <c r="E796" s="15" t="s">
        <v>1849</v>
      </c>
      <c r="F796" s="62" t="s">
        <v>16</v>
      </c>
      <c r="G796" s="34">
        <v>2157219000</v>
      </c>
      <c r="H796" s="34"/>
      <c r="I796" s="34">
        <v>860841000</v>
      </c>
      <c r="J796" s="34">
        <v>3018060000</v>
      </c>
      <c r="K796" s="34">
        <v>3018060000</v>
      </c>
      <c r="L796" s="89"/>
      <c r="M796" s="52"/>
      <c r="N796" s="50" t="s">
        <v>6030</v>
      </c>
      <c r="O796" s="27" t="s">
        <v>1847</v>
      </c>
      <c r="P796" s="27" t="s">
        <v>1848</v>
      </c>
      <c r="Q796" s="54"/>
    </row>
    <row r="797" spans="2:17" ht="21.75" customHeight="1" x14ac:dyDescent="0.15">
      <c r="B797" s="25">
        <v>2021</v>
      </c>
      <c r="C797" s="27">
        <v>2</v>
      </c>
      <c r="D797" s="62" t="s">
        <v>14</v>
      </c>
      <c r="E797" s="15" t="s">
        <v>1119</v>
      </c>
      <c r="F797" s="62" t="s">
        <v>16</v>
      </c>
      <c r="G797" s="34">
        <v>2138907000</v>
      </c>
      <c r="H797" s="34">
        <v>0</v>
      </c>
      <c r="I797" s="34">
        <v>4466094000</v>
      </c>
      <c r="J797" s="34">
        <v>6605001000</v>
      </c>
      <c r="K797" s="34">
        <v>6605001000</v>
      </c>
      <c r="L797" s="89"/>
      <c r="M797" s="52"/>
      <c r="N797" s="50" t="s">
        <v>6109</v>
      </c>
      <c r="O797" s="27" t="s">
        <v>881</v>
      </c>
      <c r="P797" s="27" t="s">
        <v>882</v>
      </c>
      <c r="Q797" s="54"/>
    </row>
    <row r="798" spans="2:17" ht="21.75" customHeight="1" x14ac:dyDescent="0.15">
      <c r="B798" s="25">
        <v>2021</v>
      </c>
      <c r="C798" s="27">
        <v>2</v>
      </c>
      <c r="D798" s="62" t="s">
        <v>14</v>
      </c>
      <c r="E798" s="15" t="s">
        <v>3295</v>
      </c>
      <c r="F798" s="62" t="s">
        <v>16</v>
      </c>
      <c r="G798" s="34">
        <v>2124462000</v>
      </c>
      <c r="H798" s="34">
        <v>6063296000</v>
      </c>
      <c r="I798" s="34">
        <v>3379076000</v>
      </c>
      <c r="J798" s="34">
        <v>11566834000</v>
      </c>
      <c r="K798" s="34">
        <v>11566834000</v>
      </c>
      <c r="L798" s="89" t="s">
        <v>140</v>
      </c>
      <c r="M798" s="52"/>
      <c r="N798" s="50" t="s">
        <v>6111</v>
      </c>
      <c r="O798" s="27" t="s">
        <v>3296</v>
      </c>
      <c r="P798" s="27" t="s">
        <v>3297</v>
      </c>
      <c r="Q798" s="54"/>
    </row>
    <row r="799" spans="2:17" ht="21.75" customHeight="1" x14ac:dyDescent="0.15">
      <c r="B799" s="25">
        <v>2021</v>
      </c>
      <c r="C799" s="27">
        <v>2</v>
      </c>
      <c r="D799" s="62" t="s">
        <v>1646</v>
      </c>
      <c r="E799" s="15" t="s">
        <v>1861</v>
      </c>
      <c r="F799" s="62" t="s">
        <v>16</v>
      </c>
      <c r="G799" s="34">
        <v>2048000000</v>
      </c>
      <c r="H799" s="34"/>
      <c r="I799" s="34">
        <v>3155000000</v>
      </c>
      <c r="J799" s="34">
        <v>5203000000</v>
      </c>
      <c r="K799" s="34">
        <v>4492604000</v>
      </c>
      <c r="L799" s="89" t="s">
        <v>140</v>
      </c>
      <c r="M799" s="52"/>
      <c r="N799" s="50" t="s">
        <v>6031</v>
      </c>
      <c r="O799" s="27" t="s">
        <v>1862</v>
      </c>
      <c r="P799" s="27" t="s">
        <v>1863</v>
      </c>
      <c r="Q799" s="54"/>
    </row>
    <row r="800" spans="2:17" ht="21.75" customHeight="1" x14ac:dyDescent="0.15">
      <c r="B800" s="25">
        <v>2021</v>
      </c>
      <c r="C800" s="27">
        <v>2</v>
      </c>
      <c r="D800" s="62" t="s">
        <v>15</v>
      </c>
      <c r="E800" s="15" t="s">
        <v>3202</v>
      </c>
      <c r="F800" s="62" t="s">
        <v>16</v>
      </c>
      <c r="G800" s="34">
        <v>2041193000</v>
      </c>
      <c r="H800" s="34">
        <v>0</v>
      </c>
      <c r="I800" s="34">
        <v>2041193000</v>
      </c>
      <c r="J800" s="34">
        <v>4082386000</v>
      </c>
      <c r="K800" s="34">
        <v>4927158000</v>
      </c>
      <c r="L800" s="89" t="s">
        <v>140</v>
      </c>
      <c r="M800" s="52"/>
      <c r="N800" s="50" t="s">
        <v>6108</v>
      </c>
      <c r="O800" s="27" t="s">
        <v>3200</v>
      </c>
      <c r="P800" s="27" t="s">
        <v>3201</v>
      </c>
      <c r="Q800" s="54"/>
    </row>
    <row r="801" spans="2:17" ht="21.75" customHeight="1" x14ac:dyDescent="0.15">
      <c r="B801" s="25">
        <v>2021</v>
      </c>
      <c r="C801" s="27">
        <v>2</v>
      </c>
      <c r="D801" s="62" t="s">
        <v>14</v>
      </c>
      <c r="E801" s="15" t="s">
        <v>2750</v>
      </c>
      <c r="F801" s="62" t="s">
        <v>16</v>
      </c>
      <c r="G801" s="34">
        <v>2000000000</v>
      </c>
      <c r="H801" s="34">
        <v>1769000000</v>
      </c>
      <c r="I801" s="34">
        <v>1640000000</v>
      </c>
      <c r="J801" s="34">
        <v>5409000000</v>
      </c>
      <c r="K801" s="34">
        <v>5409000000</v>
      </c>
      <c r="L801" s="89" t="s">
        <v>140</v>
      </c>
      <c r="M801" s="52"/>
      <c r="N801" s="50" t="s">
        <v>6072</v>
      </c>
      <c r="O801" s="27" t="s">
        <v>2432</v>
      </c>
      <c r="P801" s="27" t="s">
        <v>2433</v>
      </c>
      <c r="Q801" s="54"/>
    </row>
    <row r="802" spans="2:17" ht="21.75" customHeight="1" x14ac:dyDescent="0.15">
      <c r="B802" s="25">
        <v>2021</v>
      </c>
      <c r="C802" s="27">
        <v>2</v>
      </c>
      <c r="D802" s="62" t="s">
        <v>14</v>
      </c>
      <c r="E802" s="15" t="s">
        <v>1118</v>
      </c>
      <c r="F802" s="62" t="s">
        <v>16</v>
      </c>
      <c r="G802" s="34">
        <v>2000000000</v>
      </c>
      <c r="H802" s="34">
        <v>6285596000</v>
      </c>
      <c r="I802" s="34">
        <v>1990000000</v>
      </c>
      <c r="J802" s="34">
        <v>10275596000</v>
      </c>
      <c r="K802" s="34">
        <v>10275596000</v>
      </c>
      <c r="L802" s="89"/>
      <c r="M802" s="52"/>
      <c r="N802" s="50" t="s">
        <v>6109</v>
      </c>
      <c r="O802" s="27" t="s">
        <v>881</v>
      </c>
      <c r="P802" s="27" t="s">
        <v>882</v>
      </c>
      <c r="Q802" s="54"/>
    </row>
    <row r="803" spans="2:17" ht="21.75" customHeight="1" x14ac:dyDescent="0.15">
      <c r="B803" s="25">
        <v>2021</v>
      </c>
      <c r="C803" s="27">
        <v>2</v>
      </c>
      <c r="D803" s="62" t="s">
        <v>14</v>
      </c>
      <c r="E803" s="15" t="s">
        <v>198</v>
      </c>
      <c r="F803" s="62" t="s">
        <v>16</v>
      </c>
      <c r="G803" s="34">
        <v>1865506000</v>
      </c>
      <c r="H803" s="34"/>
      <c r="I803" s="34">
        <v>2168434000</v>
      </c>
      <c r="J803" s="34">
        <v>4033940000</v>
      </c>
      <c r="K803" s="34">
        <v>4033940000</v>
      </c>
      <c r="L803" s="89" t="s">
        <v>140</v>
      </c>
      <c r="M803" s="52"/>
      <c r="N803" s="50" t="s">
        <v>6112</v>
      </c>
      <c r="O803" s="27" t="s">
        <v>199</v>
      </c>
      <c r="P803" s="27" t="s">
        <v>200</v>
      </c>
      <c r="Q803" s="54"/>
    </row>
    <row r="804" spans="2:17" ht="21.75" customHeight="1" x14ac:dyDescent="0.15">
      <c r="B804" s="25">
        <v>2021</v>
      </c>
      <c r="C804" s="27">
        <v>2</v>
      </c>
      <c r="D804" s="62" t="s">
        <v>14</v>
      </c>
      <c r="E804" s="15" t="s">
        <v>3257</v>
      </c>
      <c r="F804" s="62" t="s">
        <v>16</v>
      </c>
      <c r="G804" s="34">
        <v>1857530000</v>
      </c>
      <c r="H804" s="34">
        <v>64452000</v>
      </c>
      <c r="I804" s="34">
        <v>3439000000</v>
      </c>
      <c r="J804" s="34">
        <v>5360982000</v>
      </c>
      <c r="K804" s="34">
        <v>5360982000</v>
      </c>
      <c r="L804" s="89">
        <v>0</v>
      </c>
      <c r="M804" s="52">
        <v>0</v>
      </c>
      <c r="N804" s="50" t="s">
        <v>6036</v>
      </c>
      <c r="O804" s="27" t="s">
        <v>3255</v>
      </c>
      <c r="P804" s="27" t="s">
        <v>3256</v>
      </c>
      <c r="Q804" s="54"/>
    </row>
    <row r="805" spans="2:17" ht="21.75" customHeight="1" x14ac:dyDescent="0.15">
      <c r="B805" s="25">
        <v>2021</v>
      </c>
      <c r="C805" s="27">
        <v>2</v>
      </c>
      <c r="D805" s="62" t="s">
        <v>14</v>
      </c>
      <c r="E805" s="15" t="s">
        <v>3176</v>
      </c>
      <c r="F805" s="62" t="s">
        <v>112</v>
      </c>
      <c r="G805" s="34">
        <v>1853000000</v>
      </c>
      <c r="H805" s="34">
        <v>0</v>
      </c>
      <c r="I805" s="34">
        <v>2206473000</v>
      </c>
      <c r="J805" s="34">
        <v>4059473000</v>
      </c>
      <c r="K805" s="34">
        <v>2841631100</v>
      </c>
      <c r="L805" s="89">
        <v>0</v>
      </c>
      <c r="M805" s="52">
        <v>0</v>
      </c>
      <c r="N805" s="50" t="s">
        <v>6099</v>
      </c>
      <c r="O805" s="27" t="s">
        <v>3177</v>
      </c>
      <c r="P805" s="27" t="s">
        <v>3178</v>
      </c>
      <c r="Q805" s="54"/>
    </row>
    <row r="806" spans="2:17" ht="21.75" customHeight="1" x14ac:dyDescent="0.15">
      <c r="B806" s="25">
        <v>2021</v>
      </c>
      <c r="C806" s="27">
        <v>2</v>
      </c>
      <c r="D806" s="62" t="s">
        <v>14</v>
      </c>
      <c r="E806" s="15" t="s">
        <v>2502</v>
      </c>
      <c r="F806" s="62" t="s">
        <v>16</v>
      </c>
      <c r="G806" s="34">
        <v>1850063000</v>
      </c>
      <c r="H806" s="34">
        <v>0</v>
      </c>
      <c r="I806" s="34">
        <v>2011937000</v>
      </c>
      <c r="J806" s="34">
        <v>3862000000</v>
      </c>
      <c r="K806" s="34">
        <v>5873937000</v>
      </c>
      <c r="L806" s="89"/>
      <c r="M806" s="52"/>
      <c r="N806" s="50" t="s">
        <v>6084</v>
      </c>
      <c r="O806" s="27" t="s">
        <v>2217</v>
      </c>
      <c r="P806" s="27" t="s">
        <v>2218</v>
      </c>
      <c r="Q806" s="54"/>
    </row>
    <row r="807" spans="2:17" ht="21.75" customHeight="1" x14ac:dyDescent="0.15">
      <c r="B807" s="25">
        <v>2021</v>
      </c>
      <c r="C807" s="27">
        <v>2</v>
      </c>
      <c r="D807" s="62" t="s">
        <v>14</v>
      </c>
      <c r="E807" s="15" t="s">
        <v>3268</v>
      </c>
      <c r="F807" s="62" t="s">
        <v>16</v>
      </c>
      <c r="G807" s="34">
        <v>1848401000</v>
      </c>
      <c r="H807" s="34">
        <v>0</v>
      </c>
      <c r="I807" s="34">
        <v>1401391000</v>
      </c>
      <c r="J807" s="34">
        <v>3249792000</v>
      </c>
      <c r="K807" s="34">
        <v>11400711000</v>
      </c>
      <c r="L807" s="89" t="s">
        <v>140</v>
      </c>
      <c r="M807" s="52"/>
      <c r="N807" s="50" t="s">
        <v>6113</v>
      </c>
      <c r="O807" s="27" t="s">
        <v>3024</v>
      </c>
      <c r="P807" s="27" t="s">
        <v>3269</v>
      </c>
      <c r="Q807" s="54"/>
    </row>
    <row r="808" spans="2:17" ht="21.75" customHeight="1" x14ac:dyDescent="0.15">
      <c r="B808" s="25">
        <v>2021</v>
      </c>
      <c r="C808" s="27">
        <v>2</v>
      </c>
      <c r="D808" s="62" t="s">
        <v>14</v>
      </c>
      <c r="E808" s="15" t="s">
        <v>2460</v>
      </c>
      <c r="F808" s="62" t="s">
        <v>16</v>
      </c>
      <c r="G808" s="34">
        <v>1844420000</v>
      </c>
      <c r="H808" s="34">
        <v>482116000</v>
      </c>
      <c r="I808" s="34">
        <v>2400986000</v>
      </c>
      <c r="J808" s="34">
        <v>4727522000</v>
      </c>
      <c r="K808" s="34">
        <v>4727522000</v>
      </c>
      <c r="L808" s="89" t="s">
        <v>537</v>
      </c>
      <c r="M808" s="52"/>
      <c r="N808" s="50" t="s">
        <v>6114</v>
      </c>
      <c r="O808" s="27" t="s">
        <v>2461</v>
      </c>
      <c r="P808" s="27" t="s">
        <v>2462</v>
      </c>
      <c r="Q808" s="54"/>
    </row>
    <row r="809" spans="2:17" ht="21.75" customHeight="1" x14ac:dyDescent="0.15">
      <c r="B809" s="25">
        <v>2021</v>
      </c>
      <c r="C809" s="27">
        <v>2</v>
      </c>
      <c r="D809" s="62" t="s">
        <v>14</v>
      </c>
      <c r="E809" s="15" t="s">
        <v>4714</v>
      </c>
      <c r="F809" s="62" t="s">
        <v>16</v>
      </c>
      <c r="G809" s="34">
        <v>1822027000</v>
      </c>
      <c r="H809" s="34">
        <v>2558850000</v>
      </c>
      <c r="I809" s="34">
        <v>482361000</v>
      </c>
      <c r="J809" s="34">
        <f>SUM(G809:I809)</f>
        <v>4863238000</v>
      </c>
      <c r="K809" s="34">
        <v>0</v>
      </c>
      <c r="L809" s="89" t="s">
        <v>537</v>
      </c>
      <c r="M809" s="52"/>
      <c r="N809" s="50" t="s">
        <v>6101</v>
      </c>
      <c r="O809" s="27" t="s">
        <v>4697</v>
      </c>
      <c r="P809" s="27" t="s">
        <v>4710</v>
      </c>
      <c r="Q809" s="54"/>
    </row>
    <row r="810" spans="2:17" ht="21.75" customHeight="1" x14ac:dyDescent="0.15">
      <c r="B810" s="25">
        <v>2021</v>
      </c>
      <c r="C810" s="27">
        <v>2</v>
      </c>
      <c r="D810" s="62" t="s">
        <v>14</v>
      </c>
      <c r="E810" s="15" t="s">
        <v>453</v>
      </c>
      <c r="F810" s="62" t="s">
        <v>16</v>
      </c>
      <c r="G810" s="34">
        <v>1801000000</v>
      </c>
      <c r="H810" s="34">
        <v>0</v>
      </c>
      <c r="I810" s="34">
        <v>1010000000</v>
      </c>
      <c r="J810" s="34">
        <v>2811000000</v>
      </c>
      <c r="K810" s="34">
        <v>0</v>
      </c>
      <c r="L810" s="89"/>
      <c r="M810" s="52"/>
      <c r="N810" s="50" t="s">
        <v>6103</v>
      </c>
      <c r="O810" s="27" t="s">
        <v>454</v>
      </c>
      <c r="P810" s="27" t="s">
        <v>455</v>
      </c>
      <c r="Q810" s="54"/>
    </row>
    <row r="811" spans="2:17" ht="21.75" customHeight="1" x14ac:dyDescent="0.15">
      <c r="B811" s="25">
        <v>2021</v>
      </c>
      <c r="C811" s="27">
        <v>2</v>
      </c>
      <c r="D811" s="62" t="s">
        <v>14</v>
      </c>
      <c r="E811" s="15" t="s">
        <v>424</v>
      </c>
      <c r="F811" s="62" t="s">
        <v>112</v>
      </c>
      <c r="G811" s="34">
        <v>1800000000</v>
      </c>
      <c r="H811" s="34">
        <v>2128000000</v>
      </c>
      <c r="I811" s="34">
        <v>1500000000</v>
      </c>
      <c r="J811" s="34">
        <v>5428000000</v>
      </c>
      <c r="K811" s="34">
        <v>5428000000</v>
      </c>
      <c r="L811" s="89"/>
      <c r="M811" s="52"/>
      <c r="N811" s="50" t="s">
        <v>6032</v>
      </c>
      <c r="O811" s="27" t="s">
        <v>241</v>
      </c>
      <c r="P811" s="27" t="s">
        <v>242</v>
      </c>
      <c r="Q811" s="54"/>
    </row>
    <row r="812" spans="2:17" ht="21.75" customHeight="1" x14ac:dyDescent="0.15">
      <c r="B812" s="25">
        <v>2021</v>
      </c>
      <c r="C812" s="27">
        <v>2</v>
      </c>
      <c r="D812" s="62" t="s">
        <v>14</v>
      </c>
      <c r="E812" s="15" t="s">
        <v>423</v>
      </c>
      <c r="F812" s="62" t="s">
        <v>16</v>
      </c>
      <c r="G812" s="34">
        <v>1785585000</v>
      </c>
      <c r="H812" s="34">
        <v>1311199740</v>
      </c>
      <c r="I812" s="34">
        <v>250000000</v>
      </c>
      <c r="J812" s="34">
        <v>3346784740</v>
      </c>
      <c r="K812" s="34"/>
      <c r="L812" s="89" t="s">
        <v>140</v>
      </c>
      <c r="M812" s="52"/>
      <c r="N812" s="50" t="s">
        <v>6032</v>
      </c>
      <c r="O812" s="27" t="s">
        <v>413</v>
      </c>
      <c r="P812" s="27" t="s">
        <v>414</v>
      </c>
      <c r="Q812" s="54"/>
    </row>
    <row r="813" spans="2:17" ht="21.75" customHeight="1" x14ac:dyDescent="0.15">
      <c r="B813" s="25">
        <v>2021</v>
      </c>
      <c r="C813" s="27">
        <v>2</v>
      </c>
      <c r="D813" s="62" t="s">
        <v>14</v>
      </c>
      <c r="E813" s="15" t="s">
        <v>3248</v>
      </c>
      <c r="F813" s="62" t="s">
        <v>112</v>
      </c>
      <c r="G813" s="34">
        <v>1751721000</v>
      </c>
      <c r="H813" s="34">
        <v>0</v>
      </c>
      <c r="I813" s="34">
        <v>744452000</v>
      </c>
      <c r="J813" s="34">
        <v>2496173000</v>
      </c>
      <c r="K813" s="34">
        <v>2496173000</v>
      </c>
      <c r="L813" s="89" t="s">
        <v>140</v>
      </c>
      <c r="M813" s="52">
        <v>0</v>
      </c>
      <c r="N813" s="50" t="s">
        <v>6036</v>
      </c>
      <c r="O813" s="27" t="s">
        <v>2989</v>
      </c>
      <c r="P813" s="27" t="s">
        <v>2990</v>
      </c>
      <c r="Q813" s="54"/>
    </row>
    <row r="814" spans="2:17" ht="21.75" customHeight="1" x14ac:dyDescent="0.15">
      <c r="B814" s="25">
        <v>2021</v>
      </c>
      <c r="C814" s="27">
        <v>2</v>
      </c>
      <c r="D814" s="62" t="s">
        <v>14</v>
      </c>
      <c r="E814" s="15" t="s">
        <v>148</v>
      </c>
      <c r="F814" s="62" t="s">
        <v>112</v>
      </c>
      <c r="G814" s="34">
        <v>1729085665</v>
      </c>
      <c r="H814" s="34">
        <v>0</v>
      </c>
      <c r="I814" s="34">
        <v>1061571087</v>
      </c>
      <c r="J814" s="34">
        <v>2790656752</v>
      </c>
      <c r="K814" s="34">
        <v>837197000</v>
      </c>
      <c r="L814" s="89" t="s">
        <v>140</v>
      </c>
      <c r="M814" s="52"/>
      <c r="N814" s="50" t="s">
        <v>6064</v>
      </c>
      <c r="O814" s="27" t="s">
        <v>149</v>
      </c>
      <c r="P814" s="27" t="s">
        <v>142</v>
      </c>
      <c r="Q814" s="54"/>
    </row>
    <row r="815" spans="2:17" ht="21.75" customHeight="1" x14ac:dyDescent="0.15">
      <c r="B815" s="25">
        <v>2021</v>
      </c>
      <c r="C815" s="27">
        <v>2</v>
      </c>
      <c r="D815" s="62" t="s">
        <v>15</v>
      </c>
      <c r="E815" s="15" t="s">
        <v>1844</v>
      </c>
      <c r="F815" s="62" t="s">
        <v>16</v>
      </c>
      <c r="G815" s="34">
        <v>1717077000</v>
      </c>
      <c r="H815" s="34"/>
      <c r="I815" s="34">
        <v>3219225000</v>
      </c>
      <c r="J815" s="34">
        <v>4936302000</v>
      </c>
      <c r="K815" s="34">
        <v>4936302000</v>
      </c>
      <c r="L815" s="89"/>
      <c r="M815" s="52"/>
      <c r="N815" s="50" t="s">
        <v>6030</v>
      </c>
      <c r="O815" s="27" t="s">
        <v>1565</v>
      </c>
      <c r="P815" s="27" t="s">
        <v>1566</v>
      </c>
      <c r="Q815" s="54"/>
    </row>
    <row r="816" spans="2:17" ht="21.75" customHeight="1" x14ac:dyDescent="0.15">
      <c r="B816" s="25">
        <v>2021</v>
      </c>
      <c r="C816" s="27">
        <v>2</v>
      </c>
      <c r="D816" s="62" t="s">
        <v>14</v>
      </c>
      <c r="E816" s="15" t="s">
        <v>3333</v>
      </c>
      <c r="F816" s="62" t="s">
        <v>112</v>
      </c>
      <c r="G816" s="34">
        <v>1693283000</v>
      </c>
      <c r="H816" s="34">
        <v>0</v>
      </c>
      <c r="I816" s="34">
        <v>500126000</v>
      </c>
      <c r="J816" s="34">
        <v>2193409000</v>
      </c>
      <c r="K816" s="34"/>
      <c r="L816" s="89"/>
      <c r="M816" s="52"/>
      <c r="N816" s="50" t="s">
        <v>6104</v>
      </c>
      <c r="O816" s="27" t="s">
        <v>3067</v>
      </c>
      <c r="P816" s="27" t="s">
        <v>3068</v>
      </c>
      <c r="Q816" s="54"/>
    </row>
    <row r="817" spans="2:17" ht="21.75" customHeight="1" x14ac:dyDescent="0.15">
      <c r="B817" s="25">
        <v>2021</v>
      </c>
      <c r="C817" s="27">
        <v>2</v>
      </c>
      <c r="D817" s="62" t="s">
        <v>14</v>
      </c>
      <c r="E817" s="15" t="s">
        <v>4008</v>
      </c>
      <c r="F817" s="62" t="s">
        <v>16</v>
      </c>
      <c r="G817" s="34">
        <v>1668242000</v>
      </c>
      <c r="H817" s="34">
        <v>0</v>
      </c>
      <c r="I817" s="34">
        <v>1633940000</v>
      </c>
      <c r="J817" s="34">
        <v>3302182000</v>
      </c>
      <c r="K817" s="34">
        <v>2311093000</v>
      </c>
      <c r="L817" s="89"/>
      <c r="M817" s="52"/>
      <c r="N817" s="50" t="s">
        <v>6115</v>
      </c>
      <c r="O817" s="27" t="s">
        <v>4009</v>
      </c>
      <c r="P817" s="27" t="s">
        <v>4010</v>
      </c>
      <c r="Q817" s="54"/>
    </row>
    <row r="818" spans="2:17" ht="21.75" customHeight="1" x14ac:dyDescent="0.15">
      <c r="B818" s="25">
        <v>2021</v>
      </c>
      <c r="C818" s="27">
        <v>2</v>
      </c>
      <c r="D818" s="62" t="s">
        <v>14</v>
      </c>
      <c r="E818" s="15" t="s">
        <v>4011</v>
      </c>
      <c r="F818" s="62" t="s">
        <v>16</v>
      </c>
      <c r="G818" s="34">
        <v>1650000000</v>
      </c>
      <c r="H818" s="34">
        <v>2678947000</v>
      </c>
      <c r="I818" s="34">
        <v>2218000000</v>
      </c>
      <c r="J818" s="34">
        <v>6546947000</v>
      </c>
      <c r="K818" s="34">
        <v>7449000000</v>
      </c>
      <c r="L818" s="89" t="s">
        <v>140</v>
      </c>
      <c r="M818" s="52"/>
      <c r="N818" s="50" t="s">
        <v>6115</v>
      </c>
      <c r="O818" s="27" t="s">
        <v>3791</v>
      </c>
      <c r="P818" s="27" t="s">
        <v>3792</v>
      </c>
      <c r="Q818" s="54"/>
    </row>
    <row r="819" spans="2:17" ht="21.75" customHeight="1" x14ac:dyDescent="0.15">
      <c r="B819" s="25">
        <v>2021</v>
      </c>
      <c r="C819" s="27">
        <v>2</v>
      </c>
      <c r="D819" s="62" t="s">
        <v>14</v>
      </c>
      <c r="E819" s="15" t="s">
        <v>3272</v>
      </c>
      <c r="F819" s="62" t="s">
        <v>16</v>
      </c>
      <c r="G819" s="34">
        <v>1615764000</v>
      </c>
      <c r="H819" s="34">
        <v>2392836000</v>
      </c>
      <c r="I819" s="34">
        <v>2086100000</v>
      </c>
      <c r="J819" s="34">
        <v>6094700000</v>
      </c>
      <c r="K819" s="34">
        <v>11526416000</v>
      </c>
      <c r="L819" s="89" t="s">
        <v>140</v>
      </c>
      <c r="M819" s="52"/>
      <c r="N819" s="50" t="s">
        <v>6113</v>
      </c>
      <c r="O819" s="27" t="s">
        <v>3273</v>
      </c>
      <c r="P819" s="27" t="s">
        <v>3274</v>
      </c>
      <c r="Q819" s="54"/>
    </row>
    <row r="820" spans="2:17" ht="21.75" customHeight="1" x14ac:dyDescent="0.15">
      <c r="B820" s="25">
        <v>2021</v>
      </c>
      <c r="C820" s="27">
        <v>2</v>
      </c>
      <c r="D820" s="62" t="s">
        <v>14</v>
      </c>
      <c r="E820" s="15" t="s">
        <v>3421</v>
      </c>
      <c r="F820" s="62" t="s">
        <v>112</v>
      </c>
      <c r="G820" s="34">
        <v>1609439700</v>
      </c>
      <c r="H820" s="34">
        <v>0</v>
      </c>
      <c r="I820" s="34">
        <v>473708000</v>
      </c>
      <c r="J820" s="34">
        <v>2083147700</v>
      </c>
      <c r="K820" s="34">
        <v>1458203390</v>
      </c>
      <c r="L820" s="89" t="s">
        <v>140</v>
      </c>
      <c r="M820" s="52"/>
      <c r="N820" s="50" t="s">
        <v>6027</v>
      </c>
      <c r="O820" s="27" t="s">
        <v>3418</v>
      </c>
      <c r="P820" s="27" t="s">
        <v>3419</v>
      </c>
      <c r="Q820" s="54"/>
    </row>
    <row r="821" spans="2:17" ht="21.75" customHeight="1" x14ac:dyDescent="0.15">
      <c r="B821" s="25">
        <v>2021</v>
      </c>
      <c r="C821" s="27">
        <v>2</v>
      </c>
      <c r="D821" s="62" t="s">
        <v>14</v>
      </c>
      <c r="E821" s="15" t="s">
        <v>156</v>
      </c>
      <c r="F821" s="62" t="s">
        <v>112</v>
      </c>
      <c r="G821" s="34">
        <v>1574014000</v>
      </c>
      <c r="H821" s="34">
        <v>0</v>
      </c>
      <c r="I821" s="34">
        <v>173495000</v>
      </c>
      <c r="J821" s="34">
        <v>1747509000</v>
      </c>
      <c r="K821" s="34"/>
      <c r="L821" s="89"/>
      <c r="M821" s="52"/>
      <c r="N821" s="50" t="s">
        <v>6064</v>
      </c>
      <c r="O821" s="27" t="s">
        <v>106</v>
      </c>
      <c r="P821" s="27" t="s">
        <v>107</v>
      </c>
      <c r="Q821" s="54"/>
    </row>
    <row r="822" spans="2:17" ht="21.75" customHeight="1" x14ac:dyDescent="0.15">
      <c r="B822" s="25">
        <v>2021</v>
      </c>
      <c r="C822" s="27">
        <v>2</v>
      </c>
      <c r="D822" s="62" t="s">
        <v>2543</v>
      </c>
      <c r="E822" s="15" t="s">
        <v>2566</v>
      </c>
      <c r="F822" s="62" t="s">
        <v>2501</v>
      </c>
      <c r="G822" s="34">
        <v>1567557000</v>
      </c>
      <c r="H822" s="34">
        <v>0</v>
      </c>
      <c r="I822" s="34">
        <v>1431553000</v>
      </c>
      <c r="J822" s="34">
        <v>2999110000</v>
      </c>
      <c r="K822" s="34">
        <v>2999110000</v>
      </c>
      <c r="L822" s="89"/>
      <c r="M822" s="52"/>
      <c r="N822" s="50" t="s">
        <v>6116</v>
      </c>
      <c r="O822" s="27" t="s">
        <v>2561</v>
      </c>
      <c r="P822" s="27" t="s">
        <v>2562</v>
      </c>
      <c r="Q822" s="54"/>
    </row>
    <row r="823" spans="2:17" ht="21.75" customHeight="1" x14ac:dyDescent="0.15">
      <c r="B823" s="25">
        <v>2021</v>
      </c>
      <c r="C823" s="27">
        <v>2</v>
      </c>
      <c r="D823" s="62" t="s">
        <v>14</v>
      </c>
      <c r="E823" s="15" t="s">
        <v>4468</v>
      </c>
      <c r="F823" s="62" t="s">
        <v>16</v>
      </c>
      <c r="G823" s="34">
        <v>1513445000</v>
      </c>
      <c r="H823" s="34">
        <v>0</v>
      </c>
      <c r="I823" s="34">
        <v>295779000</v>
      </c>
      <c r="J823" s="34">
        <v>1809224000</v>
      </c>
      <c r="K823" s="34">
        <v>0</v>
      </c>
      <c r="L823" s="89" t="s">
        <v>140</v>
      </c>
      <c r="M823" s="52"/>
      <c r="N823" s="50" t="s">
        <v>6117</v>
      </c>
      <c r="O823" s="27" t="s">
        <v>4466</v>
      </c>
      <c r="P823" s="27" t="s">
        <v>4467</v>
      </c>
      <c r="Q823" s="54"/>
    </row>
    <row r="824" spans="2:17" ht="21.75" customHeight="1" x14ac:dyDescent="0.15">
      <c r="B824" s="25">
        <v>2021</v>
      </c>
      <c r="C824" s="27">
        <v>2</v>
      </c>
      <c r="D824" s="62" t="s">
        <v>1646</v>
      </c>
      <c r="E824" s="15" t="s">
        <v>1694</v>
      </c>
      <c r="F824" s="62" t="s">
        <v>112</v>
      </c>
      <c r="G824" s="34">
        <v>1500000000</v>
      </c>
      <c r="H824" s="34">
        <v>1798537000</v>
      </c>
      <c r="I824" s="34">
        <v>461463000</v>
      </c>
      <c r="J824" s="34">
        <v>3760000000</v>
      </c>
      <c r="K824" s="34">
        <v>2632000000</v>
      </c>
      <c r="L824" s="89" t="s">
        <v>140</v>
      </c>
      <c r="M824" s="52"/>
      <c r="N824" s="50" t="s">
        <v>6118</v>
      </c>
      <c r="O824" s="27" t="s">
        <v>1452</v>
      </c>
      <c r="P824" s="27" t="s">
        <v>1453</v>
      </c>
      <c r="Q824" s="54"/>
    </row>
    <row r="825" spans="2:17" ht="21.75" customHeight="1" x14ac:dyDescent="0.15">
      <c r="B825" s="25">
        <v>2021</v>
      </c>
      <c r="C825" s="27">
        <v>2</v>
      </c>
      <c r="D825" s="62" t="s">
        <v>14</v>
      </c>
      <c r="E825" s="15" t="s">
        <v>2500</v>
      </c>
      <c r="F825" s="62" t="s">
        <v>2501</v>
      </c>
      <c r="G825" s="34">
        <v>1500000000</v>
      </c>
      <c r="H825" s="34">
        <v>1931000000</v>
      </c>
      <c r="I825" s="34">
        <v>550000000</v>
      </c>
      <c r="J825" s="34">
        <f>SUM(G825:I825)</f>
        <v>3981000000</v>
      </c>
      <c r="K825" s="34">
        <f>J825</f>
        <v>3981000000</v>
      </c>
      <c r="L825" s="89"/>
      <c r="M825" s="52"/>
      <c r="N825" s="50" t="s">
        <v>6119</v>
      </c>
      <c r="O825" s="27" t="s">
        <v>2212</v>
      </c>
      <c r="P825" s="27" t="s">
        <v>2499</v>
      </c>
      <c r="Q825" s="54"/>
    </row>
    <row r="826" spans="2:17" ht="21.75" customHeight="1" x14ac:dyDescent="0.15">
      <c r="B826" s="25">
        <v>2021</v>
      </c>
      <c r="C826" s="27">
        <v>2</v>
      </c>
      <c r="D826" s="62" t="s">
        <v>14</v>
      </c>
      <c r="E826" s="15" t="s">
        <v>2554</v>
      </c>
      <c r="F826" s="62" t="s">
        <v>16</v>
      </c>
      <c r="G826" s="34">
        <v>1500000000</v>
      </c>
      <c r="H826" s="34">
        <v>825455800</v>
      </c>
      <c r="I826" s="34">
        <v>1866553000</v>
      </c>
      <c r="J826" s="34">
        <v>4192008800</v>
      </c>
      <c r="K826" s="34">
        <v>4192008800</v>
      </c>
      <c r="L826" s="89"/>
      <c r="M826" s="52"/>
      <c r="N826" s="50" t="s">
        <v>6120</v>
      </c>
      <c r="O826" s="27" t="s">
        <v>2555</v>
      </c>
      <c r="P826" s="27" t="s">
        <v>2556</v>
      </c>
      <c r="Q826" s="54"/>
    </row>
    <row r="827" spans="2:17" ht="21.75" customHeight="1" x14ac:dyDescent="0.15">
      <c r="B827" s="25">
        <v>2021</v>
      </c>
      <c r="C827" s="27">
        <v>2</v>
      </c>
      <c r="D827" s="62" t="s">
        <v>14</v>
      </c>
      <c r="E827" s="15" t="s">
        <v>3979</v>
      </c>
      <c r="F827" s="62" t="s">
        <v>16</v>
      </c>
      <c r="G827" s="34">
        <v>1500000000</v>
      </c>
      <c r="H827" s="34">
        <v>3430000000</v>
      </c>
      <c r="I827" s="34">
        <v>70000000</v>
      </c>
      <c r="J827" s="34">
        <v>5000000000</v>
      </c>
      <c r="K827" s="34">
        <v>5000000000</v>
      </c>
      <c r="L827" s="89"/>
      <c r="M827" s="52"/>
      <c r="N827" s="50" t="s">
        <v>6121</v>
      </c>
      <c r="O827" s="27" t="s">
        <v>3980</v>
      </c>
      <c r="P827" s="27" t="s">
        <v>3981</v>
      </c>
      <c r="Q827" s="54"/>
    </row>
    <row r="828" spans="2:17" ht="21.75" customHeight="1" x14ac:dyDescent="0.15">
      <c r="B828" s="25">
        <v>2021</v>
      </c>
      <c r="C828" s="27">
        <v>2</v>
      </c>
      <c r="D828" s="62" t="s">
        <v>14</v>
      </c>
      <c r="E828" s="15" t="s">
        <v>4958</v>
      </c>
      <c r="F828" s="62" t="s">
        <v>16</v>
      </c>
      <c r="G828" s="34">
        <v>1500000000</v>
      </c>
      <c r="H828" s="34">
        <v>0</v>
      </c>
      <c r="I828" s="34">
        <v>1115840000</v>
      </c>
      <c r="J828" s="34">
        <v>2615840000</v>
      </c>
      <c r="K828" s="34"/>
      <c r="L828" s="89"/>
      <c r="M828" s="52"/>
      <c r="N828" s="50" t="s">
        <v>6122</v>
      </c>
      <c r="O828" s="27" t="s">
        <v>4926</v>
      </c>
      <c r="P828" s="27" t="s">
        <v>4927</v>
      </c>
      <c r="Q828" s="54"/>
    </row>
    <row r="829" spans="2:17" ht="21.75" customHeight="1" x14ac:dyDescent="0.15">
      <c r="B829" s="25">
        <v>2021</v>
      </c>
      <c r="C829" s="27">
        <v>2</v>
      </c>
      <c r="D829" s="62" t="s">
        <v>14</v>
      </c>
      <c r="E829" s="15" t="s">
        <v>1025</v>
      </c>
      <c r="F829" s="62" t="s">
        <v>16</v>
      </c>
      <c r="G829" s="34">
        <v>1500000000</v>
      </c>
      <c r="H829" s="34">
        <v>1333092000</v>
      </c>
      <c r="I829" s="34">
        <v>4776526000</v>
      </c>
      <c r="J829" s="34">
        <v>7609618000</v>
      </c>
      <c r="K829" s="34">
        <v>7609618000</v>
      </c>
      <c r="L829" s="89" t="s">
        <v>140</v>
      </c>
      <c r="M829" s="52"/>
      <c r="N829" s="50" t="s">
        <v>6123</v>
      </c>
      <c r="O829" s="27" t="s">
        <v>788</v>
      </c>
      <c r="P829" s="27" t="s">
        <v>789</v>
      </c>
      <c r="Q829" s="54"/>
    </row>
    <row r="830" spans="2:17" ht="21.75" customHeight="1" x14ac:dyDescent="0.15">
      <c r="B830" s="25">
        <v>2021</v>
      </c>
      <c r="C830" s="27">
        <v>2</v>
      </c>
      <c r="D830" s="62" t="s">
        <v>14</v>
      </c>
      <c r="E830" s="15" t="s">
        <v>1108</v>
      </c>
      <c r="F830" s="62" t="s">
        <v>16</v>
      </c>
      <c r="G830" s="34">
        <v>1500000000</v>
      </c>
      <c r="H830" s="34">
        <v>6055000000</v>
      </c>
      <c r="I830" s="34">
        <v>1100000000</v>
      </c>
      <c r="J830" s="34">
        <v>8655000000</v>
      </c>
      <c r="K830" s="34">
        <v>6058500000</v>
      </c>
      <c r="L830" s="89"/>
      <c r="M830" s="52"/>
      <c r="N830" s="50" t="s">
        <v>6124</v>
      </c>
      <c r="O830" s="27" t="s">
        <v>1109</v>
      </c>
      <c r="P830" s="27" t="s">
        <v>1110</v>
      </c>
      <c r="Q830" s="54"/>
    </row>
    <row r="831" spans="2:17" ht="21.75" customHeight="1" x14ac:dyDescent="0.15">
      <c r="B831" s="25">
        <v>2021</v>
      </c>
      <c r="C831" s="27">
        <v>2</v>
      </c>
      <c r="D831" s="62" t="s">
        <v>14</v>
      </c>
      <c r="E831" s="15" t="s">
        <v>3321</v>
      </c>
      <c r="F831" s="62" t="s">
        <v>16</v>
      </c>
      <c r="G831" s="34">
        <v>1500000000</v>
      </c>
      <c r="H831" s="34">
        <v>0</v>
      </c>
      <c r="I831" s="34">
        <v>0</v>
      </c>
      <c r="J831" s="34">
        <v>1500000000</v>
      </c>
      <c r="K831" s="34">
        <v>1500000000</v>
      </c>
      <c r="L831" s="89">
        <v>0</v>
      </c>
      <c r="M831" s="52">
        <v>0</v>
      </c>
      <c r="N831" s="50" t="s">
        <v>6125</v>
      </c>
      <c r="O831" s="27" t="s">
        <v>3319</v>
      </c>
      <c r="P831" s="27" t="s">
        <v>3320</v>
      </c>
      <c r="Q831" s="54"/>
    </row>
    <row r="832" spans="2:17" ht="21.75" customHeight="1" x14ac:dyDescent="0.15">
      <c r="B832" s="25">
        <v>2021</v>
      </c>
      <c r="C832" s="27">
        <v>2</v>
      </c>
      <c r="D832" s="62" t="s">
        <v>14</v>
      </c>
      <c r="E832" s="15" t="s">
        <v>3151</v>
      </c>
      <c r="F832" s="62" t="s">
        <v>16</v>
      </c>
      <c r="G832" s="34">
        <v>1447276000</v>
      </c>
      <c r="H832" s="34">
        <v>0</v>
      </c>
      <c r="I832" s="34">
        <v>631581000</v>
      </c>
      <c r="J832" s="34">
        <v>2078857000</v>
      </c>
      <c r="K832" s="34">
        <v>2078857000</v>
      </c>
      <c r="L832" s="89"/>
      <c r="M832" s="52"/>
      <c r="N832" s="50" t="s">
        <v>6126</v>
      </c>
      <c r="O832" s="27" t="s">
        <v>2941</v>
      </c>
      <c r="P832" s="27" t="s">
        <v>3152</v>
      </c>
      <c r="Q832" s="54"/>
    </row>
    <row r="833" spans="2:17" ht="21.75" customHeight="1" x14ac:dyDescent="0.15">
      <c r="B833" s="25">
        <v>2021</v>
      </c>
      <c r="C833" s="27">
        <v>2</v>
      </c>
      <c r="D833" s="62" t="s">
        <v>14</v>
      </c>
      <c r="E833" s="15" t="s">
        <v>2498</v>
      </c>
      <c r="F833" s="62" t="s">
        <v>112</v>
      </c>
      <c r="G833" s="34">
        <v>1400000000</v>
      </c>
      <c r="H833" s="34">
        <v>2155000000</v>
      </c>
      <c r="I833" s="34">
        <v>2348000000</v>
      </c>
      <c r="J833" s="34">
        <f>SUM(G833:I833)</f>
        <v>5903000000</v>
      </c>
      <c r="K833" s="34">
        <f>J833</f>
        <v>5903000000</v>
      </c>
      <c r="L833" s="89"/>
      <c r="M833" s="52"/>
      <c r="N833" s="50" t="s">
        <v>6084</v>
      </c>
      <c r="O833" s="27" t="s">
        <v>2212</v>
      </c>
      <c r="P833" s="27" t="s">
        <v>2499</v>
      </c>
      <c r="Q833" s="54"/>
    </row>
    <row r="834" spans="2:17" ht="21.75" customHeight="1" x14ac:dyDescent="0.15">
      <c r="B834" s="25">
        <v>2021</v>
      </c>
      <c r="C834" s="27">
        <v>2</v>
      </c>
      <c r="D834" s="62" t="s">
        <v>14</v>
      </c>
      <c r="E834" s="15" t="s">
        <v>3982</v>
      </c>
      <c r="F834" s="62" t="s">
        <v>16</v>
      </c>
      <c r="G834" s="34">
        <v>1303929280</v>
      </c>
      <c r="H834" s="34">
        <v>0</v>
      </c>
      <c r="I834" s="34">
        <v>3500874000</v>
      </c>
      <c r="J834" s="34">
        <v>4804803280</v>
      </c>
      <c r="K834" s="34">
        <v>4804803280</v>
      </c>
      <c r="L834" s="89"/>
      <c r="M834" s="52"/>
      <c r="N834" s="50" t="s">
        <v>6121</v>
      </c>
      <c r="O834" s="27" t="s">
        <v>3980</v>
      </c>
      <c r="P834" s="27" t="s">
        <v>3981</v>
      </c>
      <c r="Q834" s="54"/>
    </row>
    <row r="835" spans="2:17" ht="21.75" customHeight="1" x14ac:dyDescent="0.15">
      <c r="B835" s="25">
        <v>2021</v>
      </c>
      <c r="C835" s="27">
        <v>2</v>
      </c>
      <c r="D835" s="62" t="s">
        <v>14</v>
      </c>
      <c r="E835" s="15" t="s">
        <v>2564</v>
      </c>
      <c r="F835" s="62" t="s">
        <v>16</v>
      </c>
      <c r="G835" s="34">
        <v>1300000000</v>
      </c>
      <c r="H835" s="34">
        <v>651000000</v>
      </c>
      <c r="I835" s="34">
        <v>1590000000</v>
      </c>
      <c r="J835" s="34">
        <v>3541000000</v>
      </c>
      <c r="K835" s="34">
        <v>3541000000</v>
      </c>
      <c r="L835" s="89"/>
      <c r="M835" s="52"/>
      <c r="N835" s="50" t="s">
        <v>6120</v>
      </c>
      <c r="O835" s="27" t="s">
        <v>2558</v>
      </c>
      <c r="P835" s="27" t="s">
        <v>2559</v>
      </c>
      <c r="Q835" s="54"/>
    </row>
    <row r="836" spans="2:17" ht="21.75" customHeight="1" x14ac:dyDescent="0.15">
      <c r="B836" s="25">
        <v>2021</v>
      </c>
      <c r="C836" s="27">
        <v>2</v>
      </c>
      <c r="D836" s="62" t="s">
        <v>14</v>
      </c>
      <c r="E836" s="15" t="s">
        <v>2567</v>
      </c>
      <c r="F836" s="62" t="s">
        <v>16</v>
      </c>
      <c r="G836" s="34">
        <v>1300000000</v>
      </c>
      <c r="H836" s="34">
        <v>1453106870</v>
      </c>
      <c r="I836" s="34">
        <v>900525000</v>
      </c>
      <c r="J836" s="34">
        <v>3653631870</v>
      </c>
      <c r="K836" s="34">
        <v>3653631870</v>
      </c>
      <c r="L836" s="89"/>
      <c r="M836" s="52"/>
      <c r="N836" s="50" t="s">
        <v>6127</v>
      </c>
      <c r="O836" s="27" t="s">
        <v>2568</v>
      </c>
      <c r="P836" s="27" t="s">
        <v>2569</v>
      </c>
      <c r="Q836" s="54"/>
    </row>
    <row r="837" spans="2:17" ht="21.75" customHeight="1" x14ac:dyDescent="0.15">
      <c r="B837" s="25">
        <v>2021</v>
      </c>
      <c r="C837" s="27">
        <v>2</v>
      </c>
      <c r="D837" s="62" t="s">
        <v>14</v>
      </c>
      <c r="E837" s="15" t="s">
        <v>4959</v>
      </c>
      <c r="F837" s="62" t="s">
        <v>16</v>
      </c>
      <c r="G837" s="34">
        <v>1300000000</v>
      </c>
      <c r="H837" s="34">
        <v>0</v>
      </c>
      <c r="I837" s="34">
        <v>1057000000</v>
      </c>
      <c r="J837" s="34">
        <v>2357000000</v>
      </c>
      <c r="K837" s="34"/>
      <c r="L837" s="89"/>
      <c r="M837" s="52"/>
      <c r="N837" s="50" t="s">
        <v>6122</v>
      </c>
      <c r="O837" s="27" t="s">
        <v>4926</v>
      </c>
      <c r="P837" s="27" t="s">
        <v>4927</v>
      </c>
      <c r="Q837" s="54"/>
    </row>
    <row r="838" spans="2:17" ht="21.75" customHeight="1" x14ac:dyDescent="0.15">
      <c r="B838" s="25">
        <v>2021</v>
      </c>
      <c r="C838" s="27">
        <v>2</v>
      </c>
      <c r="D838" s="62" t="s">
        <v>2543</v>
      </c>
      <c r="E838" s="15" t="s">
        <v>4426</v>
      </c>
      <c r="F838" s="62" t="s">
        <v>2534</v>
      </c>
      <c r="G838" s="34">
        <v>1290165000</v>
      </c>
      <c r="H838" s="34">
        <v>0</v>
      </c>
      <c r="I838" s="34">
        <v>1668811610</v>
      </c>
      <c r="J838" s="34">
        <f>SUM(G838:I838)</f>
        <v>2958976610</v>
      </c>
      <c r="K838" s="34">
        <v>2071283000</v>
      </c>
      <c r="L838" s="89" t="s">
        <v>537</v>
      </c>
      <c r="M838" s="52"/>
      <c r="N838" s="50" t="s">
        <v>6128</v>
      </c>
      <c r="O838" s="27" t="s">
        <v>4427</v>
      </c>
      <c r="P838" s="27" t="s">
        <v>4428</v>
      </c>
      <c r="Q838" s="54"/>
    </row>
    <row r="839" spans="2:17" ht="21.75" customHeight="1" x14ac:dyDescent="0.15">
      <c r="B839" s="25">
        <v>2021</v>
      </c>
      <c r="C839" s="27">
        <v>2</v>
      </c>
      <c r="D839" s="62" t="s">
        <v>14</v>
      </c>
      <c r="E839" s="15" t="s">
        <v>201</v>
      </c>
      <c r="F839" s="62" t="s">
        <v>16</v>
      </c>
      <c r="G839" s="34">
        <v>1284039000</v>
      </c>
      <c r="H839" s="34"/>
      <c r="I839" s="34">
        <v>1361361000</v>
      </c>
      <c r="J839" s="34">
        <v>2645400000</v>
      </c>
      <c r="K839" s="34">
        <v>2645400000</v>
      </c>
      <c r="L839" s="89" t="s">
        <v>140</v>
      </c>
      <c r="M839" s="52"/>
      <c r="N839" s="50" t="s">
        <v>6129</v>
      </c>
      <c r="O839" s="27" t="s">
        <v>199</v>
      </c>
      <c r="P839" s="27" t="s">
        <v>200</v>
      </c>
      <c r="Q839" s="54"/>
    </row>
    <row r="840" spans="2:17" ht="21.75" customHeight="1" x14ac:dyDescent="0.15">
      <c r="B840" s="25">
        <v>2021</v>
      </c>
      <c r="C840" s="27">
        <v>2</v>
      </c>
      <c r="D840" s="62" t="s">
        <v>14</v>
      </c>
      <c r="E840" s="15" t="s">
        <v>3203</v>
      </c>
      <c r="F840" s="62" t="s">
        <v>16</v>
      </c>
      <c r="G840" s="34">
        <v>1277735000</v>
      </c>
      <c r="H840" s="34">
        <v>3414955000</v>
      </c>
      <c r="I840" s="34">
        <v>216000000</v>
      </c>
      <c r="J840" s="34">
        <v>4908690000</v>
      </c>
      <c r="K840" s="34">
        <v>4908690000</v>
      </c>
      <c r="L840" s="89"/>
      <c r="M840" s="52"/>
      <c r="N840" s="50" t="s">
        <v>6130</v>
      </c>
      <c r="O840" s="27" t="s">
        <v>3196</v>
      </c>
      <c r="P840" s="27" t="s">
        <v>3197</v>
      </c>
      <c r="Q840" s="54"/>
    </row>
    <row r="841" spans="2:17" ht="21.75" customHeight="1" x14ac:dyDescent="0.15">
      <c r="B841" s="25">
        <v>2021</v>
      </c>
      <c r="C841" s="27">
        <v>2</v>
      </c>
      <c r="D841" s="62" t="s">
        <v>14</v>
      </c>
      <c r="E841" s="15" t="s">
        <v>3250</v>
      </c>
      <c r="F841" s="62" t="s">
        <v>16</v>
      </c>
      <c r="G841" s="34">
        <v>1273805000</v>
      </c>
      <c r="H841" s="34">
        <v>0</v>
      </c>
      <c r="I841" s="34">
        <v>1936827000</v>
      </c>
      <c r="J841" s="34">
        <v>3210632000</v>
      </c>
      <c r="K841" s="34">
        <v>3210632000</v>
      </c>
      <c r="L841" s="89">
        <v>0</v>
      </c>
      <c r="M841" s="52">
        <v>0</v>
      </c>
      <c r="N841" s="50" t="s">
        <v>6131</v>
      </c>
      <c r="O841" s="27" t="s">
        <v>2992</v>
      </c>
      <c r="P841" s="27" t="s">
        <v>2993</v>
      </c>
      <c r="Q841" s="54"/>
    </row>
    <row r="842" spans="2:17" ht="21.75" customHeight="1" x14ac:dyDescent="0.15">
      <c r="B842" s="25">
        <v>2021</v>
      </c>
      <c r="C842" s="27">
        <v>2</v>
      </c>
      <c r="D842" s="62" t="s">
        <v>14</v>
      </c>
      <c r="E842" s="15" t="s">
        <v>536</v>
      </c>
      <c r="F842" s="62" t="s">
        <v>16</v>
      </c>
      <c r="G842" s="34">
        <v>1266646000</v>
      </c>
      <c r="H842" s="34"/>
      <c r="I842" s="34">
        <v>2117163000</v>
      </c>
      <c r="J842" s="34">
        <f>SUM(G842:I842)</f>
        <v>3383809000</v>
      </c>
      <c r="K842" s="34"/>
      <c r="L842" s="89" t="s">
        <v>538</v>
      </c>
      <c r="M842" s="52"/>
      <c r="N842" s="50" t="s">
        <v>6132</v>
      </c>
      <c r="O842" s="27" t="s">
        <v>539</v>
      </c>
      <c r="P842" s="27" t="s">
        <v>540</v>
      </c>
      <c r="Q842" s="54"/>
    </row>
    <row r="843" spans="2:17" ht="21.75" customHeight="1" x14ac:dyDescent="0.15">
      <c r="B843" s="25">
        <v>2021</v>
      </c>
      <c r="C843" s="27">
        <v>2</v>
      </c>
      <c r="D843" s="62" t="s">
        <v>15</v>
      </c>
      <c r="E843" s="15" t="s">
        <v>1890</v>
      </c>
      <c r="F843" s="62" t="s">
        <v>39</v>
      </c>
      <c r="G843" s="34">
        <v>1262689000</v>
      </c>
      <c r="H843" s="34"/>
      <c r="I843" s="34">
        <v>126720000</v>
      </c>
      <c r="J843" s="34">
        <v>1389409000</v>
      </c>
      <c r="K843" s="34">
        <v>972586299.99999988</v>
      </c>
      <c r="L843" s="89" t="s">
        <v>140</v>
      </c>
      <c r="M843" s="52"/>
      <c r="N843" s="50" t="s">
        <v>6133</v>
      </c>
      <c r="O843" s="27" t="s">
        <v>1591</v>
      </c>
      <c r="P843" s="27" t="s">
        <v>1592</v>
      </c>
      <c r="Q843" s="54"/>
    </row>
    <row r="844" spans="2:17" ht="21.75" customHeight="1" x14ac:dyDescent="0.15">
      <c r="B844" s="25">
        <v>2021</v>
      </c>
      <c r="C844" s="27">
        <v>2</v>
      </c>
      <c r="D844" s="62" t="s">
        <v>14</v>
      </c>
      <c r="E844" s="15" t="s">
        <v>3298</v>
      </c>
      <c r="F844" s="62" t="s">
        <v>16</v>
      </c>
      <c r="G844" s="34">
        <v>1260354000</v>
      </c>
      <c r="H844" s="34"/>
      <c r="I844" s="34">
        <v>1486584000</v>
      </c>
      <c r="J844" s="34">
        <v>2746938000</v>
      </c>
      <c r="K844" s="34">
        <v>551887000</v>
      </c>
      <c r="L844" s="89" t="s">
        <v>140</v>
      </c>
      <c r="M844" s="52"/>
      <c r="N844" s="50" t="s">
        <v>6134</v>
      </c>
      <c r="O844" s="27" t="s">
        <v>3299</v>
      </c>
      <c r="P844" s="27" t="s">
        <v>3300</v>
      </c>
      <c r="Q844" s="54"/>
    </row>
    <row r="845" spans="2:17" ht="21.75" customHeight="1" x14ac:dyDescent="0.15">
      <c r="B845" s="25">
        <v>2021</v>
      </c>
      <c r="C845" s="27">
        <v>2</v>
      </c>
      <c r="D845" s="62" t="s">
        <v>14</v>
      </c>
      <c r="E845" s="15" t="s">
        <v>3318</v>
      </c>
      <c r="F845" s="62" t="s">
        <v>16</v>
      </c>
      <c r="G845" s="34">
        <v>1249000000</v>
      </c>
      <c r="H845" s="34">
        <v>0</v>
      </c>
      <c r="I845" s="34">
        <v>0</v>
      </c>
      <c r="J845" s="34">
        <v>1249000000</v>
      </c>
      <c r="K845" s="34">
        <v>1249000000</v>
      </c>
      <c r="L845" s="89">
        <v>0</v>
      </c>
      <c r="M845" s="52">
        <v>0</v>
      </c>
      <c r="N845" s="50" t="s">
        <v>6125</v>
      </c>
      <c r="O845" s="27" t="s">
        <v>3319</v>
      </c>
      <c r="P845" s="27" t="s">
        <v>3320</v>
      </c>
      <c r="Q845" s="54"/>
    </row>
    <row r="846" spans="2:17" ht="21.75" customHeight="1" x14ac:dyDescent="0.15">
      <c r="B846" s="25">
        <v>2021</v>
      </c>
      <c r="C846" s="27">
        <v>2</v>
      </c>
      <c r="D846" s="62" t="s">
        <v>14</v>
      </c>
      <c r="E846" s="15" t="s">
        <v>1027</v>
      </c>
      <c r="F846" s="62" t="s">
        <v>112</v>
      </c>
      <c r="G846" s="34">
        <v>1248393000</v>
      </c>
      <c r="H846" s="34">
        <v>1000000000</v>
      </c>
      <c r="I846" s="34">
        <v>289020000</v>
      </c>
      <c r="J846" s="34">
        <v>2537413000</v>
      </c>
      <c r="K846" s="34">
        <v>2537413000</v>
      </c>
      <c r="L846" s="89" t="s">
        <v>140</v>
      </c>
      <c r="M846" s="52"/>
      <c r="N846" s="50" t="s">
        <v>6123</v>
      </c>
      <c r="O846" s="27" t="s">
        <v>788</v>
      </c>
      <c r="P846" s="27" t="s">
        <v>789</v>
      </c>
      <c r="Q846" s="54"/>
    </row>
    <row r="847" spans="2:17" ht="21.75" customHeight="1" x14ac:dyDescent="0.15">
      <c r="B847" s="25">
        <v>2021</v>
      </c>
      <c r="C847" s="27">
        <v>2</v>
      </c>
      <c r="D847" s="62" t="s">
        <v>14</v>
      </c>
      <c r="E847" s="15" t="s">
        <v>4085</v>
      </c>
      <c r="F847" s="62" t="s">
        <v>16</v>
      </c>
      <c r="G847" s="34">
        <v>1234020000</v>
      </c>
      <c r="H847" s="34"/>
      <c r="I847" s="34">
        <v>1281821000</v>
      </c>
      <c r="J847" s="34">
        <v>2515841000</v>
      </c>
      <c r="K847" s="34">
        <v>2515841000</v>
      </c>
      <c r="L847" s="89"/>
      <c r="M847" s="52"/>
      <c r="N847" s="50" t="s">
        <v>6135</v>
      </c>
      <c r="O847" s="27" t="s">
        <v>4080</v>
      </c>
      <c r="P847" s="27" t="s">
        <v>4081</v>
      </c>
      <c r="Q847" s="54"/>
    </row>
    <row r="848" spans="2:17" ht="21.75" customHeight="1" x14ac:dyDescent="0.15">
      <c r="B848" s="25">
        <v>2021</v>
      </c>
      <c r="C848" s="27">
        <v>2</v>
      </c>
      <c r="D848" s="62" t="s">
        <v>14</v>
      </c>
      <c r="E848" s="15" t="s">
        <v>2476</v>
      </c>
      <c r="F848" s="62" t="s">
        <v>16</v>
      </c>
      <c r="G848" s="34">
        <v>1230000000</v>
      </c>
      <c r="H848" s="34">
        <v>886541000</v>
      </c>
      <c r="I848" s="34">
        <v>1549845000</v>
      </c>
      <c r="J848" s="34">
        <v>3666386000</v>
      </c>
      <c r="K848" s="34">
        <v>3666386000</v>
      </c>
      <c r="L848" s="89" t="s">
        <v>537</v>
      </c>
      <c r="M848" s="52"/>
      <c r="N848" s="50" t="s">
        <v>6136</v>
      </c>
      <c r="O848" s="27" t="s">
        <v>2461</v>
      </c>
      <c r="P848" s="27" t="s">
        <v>2462</v>
      </c>
      <c r="Q848" s="54"/>
    </row>
    <row r="849" spans="2:17" ht="21.75" customHeight="1" x14ac:dyDescent="0.15">
      <c r="B849" s="25">
        <v>2021</v>
      </c>
      <c r="C849" s="27">
        <v>2</v>
      </c>
      <c r="D849" s="62" t="s">
        <v>14</v>
      </c>
      <c r="E849" s="15" t="s">
        <v>2565</v>
      </c>
      <c r="F849" s="62" t="s">
        <v>16</v>
      </c>
      <c r="G849" s="34">
        <v>1200000000</v>
      </c>
      <c r="H849" s="34">
        <v>310000000</v>
      </c>
      <c r="I849" s="34">
        <v>1240000000</v>
      </c>
      <c r="J849" s="34">
        <v>2750000000</v>
      </c>
      <c r="K849" s="34">
        <v>2750000000</v>
      </c>
      <c r="L849" s="89"/>
      <c r="M849" s="52"/>
      <c r="N849" s="50" t="s">
        <v>6120</v>
      </c>
      <c r="O849" s="27" t="s">
        <v>2558</v>
      </c>
      <c r="P849" s="27" t="s">
        <v>2559</v>
      </c>
      <c r="Q849" s="54"/>
    </row>
    <row r="850" spans="2:17" ht="21.75" customHeight="1" x14ac:dyDescent="0.15">
      <c r="B850" s="25">
        <v>2021</v>
      </c>
      <c r="C850" s="27">
        <v>2</v>
      </c>
      <c r="D850" s="62" t="s">
        <v>14</v>
      </c>
      <c r="E850" s="15" t="s">
        <v>1116</v>
      </c>
      <c r="F850" s="62" t="s">
        <v>112</v>
      </c>
      <c r="G850" s="34">
        <v>1160745530</v>
      </c>
      <c r="H850" s="34"/>
      <c r="I850" s="34">
        <v>0</v>
      </c>
      <c r="J850" s="34">
        <v>1160745530</v>
      </c>
      <c r="K850" s="34">
        <v>1160745530</v>
      </c>
      <c r="L850" s="89"/>
      <c r="M850" s="52"/>
      <c r="N850" s="50" t="s">
        <v>6124</v>
      </c>
      <c r="O850" s="27" t="s">
        <v>1114</v>
      </c>
      <c r="P850" s="27" t="s">
        <v>1115</v>
      </c>
      <c r="Q850" s="54"/>
    </row>
    <row r="851" spans="2:17" ht="21.75" customHeight="1" x14ac:dyDescent="0.15">
      <c r="B851" s="25">
        <v>2021</v>
      </c>
      <c r="C851" s="27">
        <v>2</v>
      </c>
      <c r="D851" s="62" t="s">
        <v>14</v>
      </c>
      <c r="E851" s="15" t="s">
        <v>3323</v>
      </c>
      <c r="F851" s="62" t="s">
        <v>112</v>
      </c>
      <c r="G851" s="34">
        <v>1147274000</v>
      </c>
      <c r="H851" s="34">
        <v>0</v>
      </c>
      <c r="I851" s="34">
        <v>1130000000</v>
      </c>
      <c r="J851" s="34">
        <v>2277274000</v>
      </c>
      <c r="K851" s="34"/>
      <c r="L851" s="89"/>
      <c r="M851" s="52"/>
      <c r="N851" s="50" t="s">
        <v>6137</v>
      </c>
      <c r="O851" s="27" t="s">
        <v>3324</v>
      </c>
      <c r="P851" s="27" t="s">
        <v>3325</v>
      </c>
      <c r="Q851" s="54"/>
    </row>
    <row r="852" spans="2:17" ht="21.75" customHeight="1" x14ac:dyDescent="0.15">
      <c r="B852" s="25">
        <v>2021</v>
      </c>
      <c r="C852" s="27">
        <v>2</v>
      </c>
      <c r="D852" s="62" t="s">
        <v>14</v>
      </c>
      <c r="E852" s="15" t="s">
        <v>3205</v>
      </c>
      <c r="F852" s="62" t="s">
        <v>16</v>
      </c>
      <c r="G852" s="34">
        <v>1131125000</v>
      </c>
      <c r="H852" s="34">
        <v>0</v>
      </c>
      <c r="I852" s="34">
        <v>35502000</v>
      </c>
      <c r="J852" s="34">
        <v>1166627000</v>
      </c>
      <c r="K852" s="34">
        <v>1166627000</v>
      </c>
      <c r="L852" s="89"/>
      <c r="M852" s="52"/>
      <c r="N852" s="50" t="s">
        <v>6130</v>
      </c>
      <c r="O852" s="27" t="s">
        <v>3206</v>
      </c>
      <c r="P852" s="27" t="s">
        <v>3207</v>
      </c>
      <c r="Q852" s="54"/>
    </row>
    <row r="853" spans="2:17" ht="21.75" customHeight="1" x14ac:dyDescent="0.15">
      <c r="B853" s="25">
        <v>2021</v>
      </c>
      <c r="C853" s="27">
        <v>2</v>
      </c>
      <c r="D853" s="62" t="s">
        <v>2543</v>
      </c>
      <c r="E853" s="15" t="s">
        <v>4435</v>
      </c>
      <c r="F853" s="62" t="s">
        <v>2534</v>
      </c>
      <c r="G853" s="34">
        <v>1122000000</v>
      </c>
      <c r="H853" s="34">
        <v>746657100</v>
      </c>
      <c r="I853" s="34">
        <v>79165000</v>
      </c>
      <c r="J853" s="34">
        <f>SUM(G853:I853)</f>
        <v>1947822100</v>
      </c>
      <c r="K853" s="34">
        <v>1363475000</v>
      </c>
      <c r="L853" s="89"/>
      <c r="M853" s="52"/>
      <c r="N853" s="50" t="s">
        <v>6128</v>
      </c>
      <c r="O853" s="27" t="s">
        <v>4436</v>
      </c>
      <c r="P853" s="27" t="s">
        <v>4437</v>
      </c>
      <c r="Q853" s="54"/>
    </row>
    <row r="854" spans="2:17" ht="21.75" customHeight="1" x14ac:dyDescent="0.15">
      <c r="B854" s="25">
        <v>2021</v>
      </c>
      <c r="C854" s="27">
        <v>2</v>
      </c>
      <c r="D854" s="62" t="s">
        <v>14</v>
      </c>
      <c r="E854" s="15" t="s">
        <v>3148</v>
      </c>
      <c r="F854" s="62" t="s">
        <v>16</v>
      </c>
      <c r="G854" s="34">
        <v>1117000000</v>
      </c>
      <c r="H854" s="34">
        <v>761513000</v>
      </c>
      <c r="I854" s="34">
        <v>695494000</v>
      </c>
      <c r="J854" s="34">
        <v>2574007000</v>
      </c>
      <c r="K854" s="34">
        <v>2574007000</v>
      </c>
      <c r="L854" s="89" t="s">
        <v>140</v>
      </c>
      <c r="M854" s="52"/>
      <c r="N854" s="50" t="s">
        <v>6126</v>
      </c>
      <c r="O854" s="27" t="s">
        <v>3149</v>
      </c>
      <c r="P854" s="27" t="s">
        <v>3150</v>
      </c>
      <c r="Q854" s="54"/>
    </row>
    <row r="855" spans="2:17" ht="21.75" customHeight="1" x14ac:dyDescent="0.15">
      <c r="B855" s="25">
        <v>2021</v>
      </c>
      <c r="C855" s="27">
        <v>2</v>
      </c>
      <c r="D855" s="62" t="s">
        <v>14</v>
      </c>
      <c r="E855" s="15" t="s">
        <v>4469</v>
      </c>
      <c r="F855" s="62" t="s">
        <v>16</v>
      </c>
      <c r="G855" s="34">
        <v>1108179800</v>
      </c>
      <c r="H855" s="34">
        <v>0</v>
      </c>
      <c r="I855" s="34">
        <v>1500000</v>
      </c>
      <c r="J855" s="34">
        <v>1109679800</v>
      </c>
      <c r="K855" s="34">
        <v>0</v>
      </c>
      <c r="L855" s="89"/>
      <c r="M855" s="52"/>
      <c r="N855" s="50" t="s">
        <v>6117</v>
      </c>
      <c r="O855" s="27" t="s">
        <v>4466</v>
      </c>
      <c r="P855" s="27" t="s">
        <v>4467</v>
      </c>
      <c r="Q855" s="54"/>
    </row>
    <row r="856" spans="2:17" ht="21.75" customHeight="1" x14ac:dyDescent="0.15">
      <c r="B856" s="25">
        <v>2021</v>
      </c>
      <c r="C856" s="27">
        <v>2</v>
      </c>
      <c r="D856" s="62" t="s">
        <v>1646</v>
      </c>
      <c r="E856" s="15" t="s">
        <v>1693</v>
      </c>
      <c r="F856" s="62" t="s">
        <v>16</v>
      </c>
      <c r="G856" s="34">
        <v>1100000000</v>
      </c>
      <c r="H856" s="34">
        <v>2147125000</v>
      </c>
      <c r="I856" s="34"/>
      <c r="J856" s="34">
        <v>3247125000</v>
      </c>
      <c r="K856" s="34">
        <v>3247125000</v>
      </c>
      <c r="L856" s="89" t="s">
        <v>140</v>
      </c>
      <c r="M856" s="52"/>
      <c r="N856" s="50" t="s">
        <v>6138</v>
      </c>
      <c r="O856" s="27" t="s">
        <v>1690</v>
      </c>
      <c r="P856" s="27" t="s">
        <v>1691</v>
      </c>
      <c r="Q856" s="54"/>
    </row>
    <row r="857" spans="2:17" ht="21.75" customHeight="1" x14ac:dyDescent="0.15">
      <c r="B857" s="25">
        <v>2021</v>
      </c>
      <c r="C857" s="27">
        <v>2</v>
      </c>
      <c r="D857" s="62" t="s">
        <v>14</v>
      </c>
      <c r="E857" s="15" t="s">
        <v>3342</v>
      </c>
      <c r="F857" s="62" t="s">
        <v>16</v>
      </c>
      <c r="G857" s="34">
        <v>1092470000</v>
      </c>
      <c r="H857" s="34">
        <v>0</v>
      </c>
      <c r="I857" s="34">
        <v>1582046000</v>
      </c>
      <c r="J857" s="34">
        <v>2674516000</v>
      </c>
      <c r="K857" s="34"/>
      <c r="L857" s="89"/>
      <c r="M857" s="52"/>
      <c r="N857" s="50" t="s">
        <v>6139</v>
      </c>
      <c r="O857" s="27" t="s">
        <v>3343</v>
      </c>
      <c r="P857" s="27" t="s">
        <v>3344</v>
      </c>
      <c r="Q857" s="54"/>
    </row>
    <row r="858" spans="2:17" ht="21.75" customHeight="1" x14ac:dyDescent="0.15">
      <c r="B858" s="25">
        <v>2021</v>
      </c>
      <c r="C858" s="27">
        <v>2</v>
      </c>
      <c r="D858" s="62" t="s">
        <v>14</v>
      </c>
      <c r="E858" s="15" t="s">
        <v>1785</v>
      </c>
      <c r="F858" s="62" t="s">
        <v>16</v>
      </c>
      <c r="G858" s="34">
        <v>1063601530</v>
      </c>
      <c r="H858" s="34"/>
      <c r="I858" s="34">
        <v>12612000</v>
      </c>
      <c r="J858" s="34">
        <v>1076213530</v>
      </c>
      <c r="K858" s="34">
        <v>1076213530</v>
      </c>
      <c r="L858" s="89" t="s">
        <v>140</v>
      </c>
      <c r="M858" s="52"/>
      <c r="N858" s="50" t="s">
        <v>6140</v>
      </c>
      <c r="O858" s="27" t="s">
        <v>1782</v>
      </c>
      <c r="P858" s="27" t="s">
        <v>1783</v>
      </c>
      <c r="Q858" s="54"/>
    </row>
    <row r="859" spans="2:17" ht="21.75" customHeight="1" x14ac:dyDescent="0.15">
      <c r="B859" s="25">
        <v>2021</v>
      </c>
      <c r="C859" s="27">
        <v>2</v>
      </c>
      <c r="D859" s="62" t="s">
        <v>14</v>
      </c>
      <c r="E859" s="15" t="s">
        <v>1784</v>
      </c>
      <c r="F859" s="62" t="s">
        <v>16</v>
      </c>
      <c r="G859" s="34">
        <v>1045584500</v>
      </c>
      <c r="H859" s="34"/>
      <c r="I859" s="34">
        <v>963061000</v>
      </c>
      <c r="J859" s="34">
        <v>2008645500</v>
      </c>
      <c r="K859" s="34">
        <v>2008645500</v>
      </c>
      <c r="L859" s="89" t="s">
        <v>140</v>
      </c>
      <c r="M859" s="52"/>
      <c r="N859" s="50" t="s">
        <v>6140</v>
      </c>
      <c r="O859" s="27" t="s">
        <v>1782</v>
      </c>
      <c r="P859" s="27" t="s">
        <v>1783</v>
      </c>
      <c r="Q859" s="54"/>
    </row>
    <row r="860" spans="2:17" ht="21.75" customHeight="1" x14ac:dyDescent="0.15">
      <c r="B860" s="25">
        <v>2021</v>
      </c>
      <c r="C860" s="27">
        <v>2</v>
      </c>
      <c r="D860" s="62" t="s">
        <v>14</v>
      </c>
      <c r="E860" s="15" t="s">
        <v>1058</v>
      </c>
      <c r="F860" s="62" t="s">
        <v>112</v>
      </c>
      <c r="G860" s="34">
        <v>1000672000</v>
      </c>
      <c r="H860" s="34">
        <v>0</v>
      </c>
      <c r="I860" s="34">
        <v>7418644000</v>
      </c>
      <c r="J860" s="34">
        <v>8419316000</v>
      </c>
      <c r="K860" s="34">
        <v>8419316000</v>
      </c>
      <c r="L860" s="89"/>
      <c r="M860" s="52"/>
      <c r="N860" s="50" t="s">
        <v>6141</v>
      </c>
      <c r="O860" s="27" t="s">
        <v>831</v>
      </c>
      <c r="P860" s="27" t="s">
        <v>832</v>
      </c>
      <c r="Q860" s="54"/>
    </row>
    <row r="861" spans="2:17" ht="21.75" customHeight="1" x14ac:dyDescent="0.15">
      <c r="B861" s="25">
        <v>2021</v>
      </c>
      <c r="C861" s="27">
        <v>2</v>
      </c>
      <c r="D861" s="62" t="s">
        <v>14</v>
      </c>
      <c r="E861" s="15" t="s">
        <v>499</v>
      </c>
      <c r="F861" s="62" t="s">
        <v>16</v>
      </c>
      <c r="G861" s="34">
        <v>1000000000</v>
      </c>
      <c r="H861" s="34">
        <v>1347151000</v>
      </c>
      <c r="I861" s="34">
        <v>2285425000</v>
      </c>
      <c r="J861" s="34">
        <v>4632576000</v>
      </c>
      <c r="K861" s="34">
        <v>4632576000</v>
      </c>
      <c r="L861" s="89"/>
      <c r="M861" s="52"/>
      <c r="N861" s="50" t="s">
        <v>6142</v>
      </c>
      <c r="O861" s="27" t="s">
        <v>500</v>
      </c>
      <c r="P861" s="27" t="s">
        <v>501</v>
      </c>
      <c r="Q861" s="54"/>
    </row>
    <row r="862" spans="2:17" ht="21.75" customHeight="1" x14ac:dyDescent="0.15">
      <c r="B862" s="25">
        <v>2021</v>
      </c>
      <c r="C862" s="27">
        <v>2</v>
      </c>
      <c r="D862" s="62" t="s">
        <v>14</v>
      </c>
      <c r="E862" s="15" t="s">
        <v>1767</v>
      </c>
      <c r="F862" s="62" t="s">
        <v>17</v>
      </c>
      <c r="G862" s="34">
        <v>1000000000</v>
      </c>
      <c r="H862" s="34"/>
      <c r="I862" s="34">
        <v>700000000</v>
      </c>
      <c r="J862" s="34">
        <v>1700000000</v>
      </c>
      <c r="K862" s="34">
        <v>1190000000</v>
      </c>
      <c r="L862" s="89" t="s">
        <v>140</v>
      </c>
      <c r="M862" s="52"/>
      <c r="N862" s="50" t="s">
        <v>6143</v>
      </c>
      <c r="O862" s="27" t="s">
        <v>1768</v>
      </c>
      <c r="P862" s="27" t="s">
        <v>1769</v>
      </c>
      <c r="Q862" s="54"/>
    </row>
    <row r="863" spans="2:17" ht="21.75" customHeight="1" x14ac:dyDescent="0.15">
      <c r="B863" s="25">
        <v>2021</v>
      </c>
      <c r="C863" s="27">
        <v>2</v>
      </c>
      <c r="D863" s="62" t="s">
        <v>14</v>
      </c>
      <c r="E863" s="15" t="s">
        <v>2551</v>
      </c>
      <c r="F863" s="62" t="s">
        <v>16</v>
      </c>
      <c r="G863" s="34">
        <v>1000000000</v>
      </c>
      <c r="H863" s="34">
        <v>1003000000</v>
      </c>
      <c r="I863" s="34">
        <v>1400000000</v>
      </c>
      <c r="J863" s="34">
        <v>3403000000</v>
      </c>
      <c r="K863" s="34">
        <v>3403000000</v>
      </c>
      <c r="L863" s="89"/>
      <c r="M863" s="52"/>
      <c r="N863" s="50" t="s">
        <v>6120</v>
      </c>
      <c r="O863" s="27" t="s">
        <v>2552</v>
      </c>
      <c r="P863" s="27" t="s">
        <v>2553</v>
      </c>
      <c r="Q863" s="54"/>
    </row>
    <row r="864" spans="2:17" ht="21.75" customHeight="1" x14ac:dyDescent="0.15">
      <c r="B864" s="25">
        <v>2021</v>
      </c>
      <c r="C864" s="27">
        <v>2</v>
      </c>
      <c r="D864" s="62" t="s">
        <v>14</v>
      </c>
      <c r="E864" s="15" t="s">
        <v>4079</v>
      </c>
      <c r="F864" s="62" t="s">
        <v>16</v>
      </c>
      <c r="G864" s="34">
        <v>1000000000</v>
      </c>
      <c r="H864" s="34">
        <v>1095573000</v>
      </c>
      <c r="I864" s="34">
        <v>2438568000</v>
      </c>
      <c r="J864" s="34">
        <v>4534141000</v>
      </c>
      <c r="K864" s="34">
        <v>4534141000</v>
      </c>
      <c r="L864" s="89" t="s">
        <v>140</v>
      </c>
      <c r="M864" s="52"/>
      <c r="N864" s="50" t="s">
        <v>6135</v>
      </c>
      <c r="O864" s="27" t="s">
        <v>4080</v>
      </c>
      <c r="P864" s="27" t="s">
        <v>4081</v>
      </c>
      <c r="Q864" s="54"/>
    </row>
    <row r="865" spans="2:17" ht="21.75" customHeight="1" x14ac:dyDescent="0.15">
      <c r="B865" s="25">
        <v>2021</v>
      </c>
      <c r="C865" s="27">
        <v>2</v>
      </c>
      <c r="D865" s="62" t="s">
        <v>14</v>
      </c>
      <c r="E865" s="15" t="s">
        <v>4086</v>
      </c>
      <c r="F865" s="62" t="s">
        <v>16</v>
      </c>
      <c r="G865" s="34">
        <v>1000000000</v>
      </c>
      <c r="H865" s="34">
        <v>1108284000</v>
      </c>
      <c r="I865" s="34">
        <v>806502000</v>
      </c>
      <c r="J865" s="34">
        <v>2914786000</v>
      </c>
      <c r="K865" s="34">
        <v>2914786000</v>
      </c>
      <c r="L865" s="89"/>
      <c r="M865" s="52"/>
      <c r="N865" s="50" t="s">
        <v>6135</v>
      </c>
      <c r="O865" s="27" t="s">
        <v>4087</v>
      </c>
      <c r="P865" s="27" t="s">
        <v>4088</v>
      </c>
      <c r="Q865" s="54"/>
    </row>
    <row r="866" spans="2:17" ht="21.75" customHeight="1" x14ac:dyDescent="0.15">
      <c r="B866" s="25">
        <v>2021</v>
      </c>
      <c r="C866" s="27">
        <v>2</v>
      </c>
      <c r="D866" s="62" t="s">
        <v>14</v>
      </c>
      <c r="E866" s="15" t="s">
        <v>4864</v>
      </c>
      <c r="F866" s="62" t="s">
        <v>16</v>
      </c>
      <c r="G866" s="34">
        <v>1000000000</v>
      </c>
      <c r="H866" s="34">
        <v>472816000</v>
      </c>
      <c r="I866" s="34">
        <v>1044328000</v>
      </c>
      <c r="J866" s="34">
        <v>2517144000</v>
      </c>
      <c r="K866" s="34"/>
      <c r="L866" s="89"/>
      <c r="M866" s="52"/>
      <c r="N866" s="50" t="s">
        <v>6144</v>
      </c>
      <c r="O866" s="27" t="s">
        <v>4865</v>
      </c>
      <c r="P866" s="27" t="s">
        <v>4866</v>
      </c>
      <c r="Q866" s="54"/>
    </row>
    <row r="867" spans="2:17" ht="21.75" customHeight="1" x14ac:dyDescent="0.15">
      <c r="B867" s="25">
        <v>2021</v>
      </c>
      <c r="C867" s="27">
        <v>2</v>
      </c>
      <c r="D867" s="62" t="s">
        <v>14</v>
      </c>
      <c r="E867" s="15" t="s">
        <v>1112</v>
      </c>
      <c r="F867" s="62" t="s">
        <v>16</v>
      </c>
      <c r="G867" s="34">
        <v>1000000000</v>
      </c>
      <c r="H867" s="34">
        <v>1456000000</v>
      </c>
      <c r="I867" s="34">
        <v>1070000000</v>
      </c>
      <c r="J867" s="34">
        <v>3526000000</v>
      </c>
      <c r="K867" s="34">
        <v>2468200000</v>
      </c>
      <c r="L867" s="89"/>
      <c r="M867" s="52"/>
      <c r="N867" s="50" t="s">
        <v>6124</v>
      </c>
      <c r="O867" s="27" t="s">
        <v>877</v>
      </c>
      <c r="P867" s="27" t="s">
        <v>878</v>
      </c>
      <c r="Q867" s="54"/>
    </row>
    <row r="868" spans="2:17" ht="21.75" customHeight="1" x14ac:dyDescent="0.15">
      <c r="B868" s="25">
        <v>2021</v>
      </c>
      <c r="C868" s="27">
        <v>2</v>
      </c>
      <c r="D868" s="62" t="s">
        <v>14</v>
      </c>
      <c r="E868" s="15" t="s">
        <v>3208</v>
      </c>
      <c r="F868" s="62" t="s">
        <v>16</v>
      </c>
      <c r="G868" s="34">
        <v>998197000</v>
      </c>
      <c r="H868" s="34">
        <v>0</v>
      </c>
      <c r="I868" s="34">
        <v>150754000</v>
      </c>
      <c r="J868" s="34">
        <v>1148951000</v>
      </c>
      <c r="K868" s="34">
        <v>1148951000</v>
      </c>
      <c r="L868" s="89"/>
      <c r="M868" s="52"/>
      <c r="N868" s="50" t="s">
        <v>6130</v>
      </c>
      <c r="O868" s="27" t="s">
        <v>3209</v>
      </c>
      <c r="P868" s="27" t="s">
        <v>3210</v>
      </c>
      <c r="Q868" s="54"/>
    </row>
    <row r="869" spans="2:17" ht="21.75" customHeight="1" x14ac:dyDescent="0.15">
      <c r="B869" s="25">
        <v>2021</v>
      </c>
      <c r="C869" s="27">
        <v>2</v>
      </c>
      <c r="D869" s="62" t="s">
        <v>14</v>
      </c>
      <c r="E869" s="15" t="s">
        <v>4092</v>
      </c>
      <c r="F869" s="62" t="s">
        <v>16</v>
      </c>
      <c r="G869" s="34">
        <v>964600000</v>
      </c>
      <c r="H869" s="34">
        <v>0</v>
      </c>
      <c r="I869" s="34">
        <v>3560655000</v>
      </c>
      <c r="J869" s="34">
        <v>4525255000</v>
      </c>
      <c r="K869" s="34">
        <v>4525255000</v>
      </c>
      <c r="L869" s="89" t="s">
        <v>140</v>
      </c>
      <c r="M869" s="52"/>
      <c r="N869" s="50" t="s">
        <v>6135</v>
      </c>
      <c r="O869" s="27" t="s">
        <v>4093</v>
      </c>
      <c r="P869" s="27" t="s">
        <v>4094</v>
      </c>
      <c r="Q869" s="54"/>
    </row>
    <row r="870" spans="2:17" ht="21.75" customHeight="1" x14ac:dyDescent="0.15">
      <c r="B870" s="25">
        <v>2021</v>
      </c>
      <c r="C870" s="27">
        <v>2</v>
      </c>
      <c r="D870" s="62" t="s">
        <v>14</v>
      </c>
      <c r="E870" s="15" t="s">
        <v>3301</v>
      </c>
      <c r="F870" s="62" t="s">
        <v>16</v>
      </c>
      <c r="G870" s="34">
        <v>960992000</v>
      </c>
      <c r="H870" s="34"/>
      <c r="I870" s="34">
        <v>50010000</v>
      </c>
      <c r="J870" s="34">
        <v>1011002000</v>
      </c>
      <c r="K870" s="34">
        <v>161863000</v>
      </c>
      <c r="L870" s="89"/>
      <c r="M870" s="52"/>
      <c r="N870" s="50" t="s">
        <v>6134</v>
      </c>
      <c r="O870" s="27" t="s">
        <v>3296</v>
      </c>
      <c r="P870" s="27" t="s">
        <v>3297</v>
      </c>
      <c r="Q870" s="54"/>
    </row>
    <row r="871" spans="2:17" ht="21.75" customHeight="1" x14ac:dyDescent="0.15">
      <c r="B871" s="25">
        <v>2021</v>
      </c>
      <c r="C871" s="27">
        <v>2</v>
      </c>
      <c r="D871" s="62" t="s">
        <v>14</v>
      </c>
      <c r="E871" s="15" t="s">
        <v>2563</v>
      </c>
      <c r="F871" s="62" t="s">
        <v>16</v>
      </c>
      <c r="G871" s="34">
        <v>944000000</v>
      </c>
      <c r="H871" s="34">
        <v>0</v>
      </c>
      <c r="I871" s="34">
        <v>1770000000</v>
      </c>
      <c r="J871" s="34">
        <v>2714000000</v>
      </c>
      <c r="K871" s="34">
        <v>2714000000</v>
      </c>
      <c r="L871" s="89"/>
      <c r="M871" s="52"/>
      <c r="N871" s="50" t="s">
        <v>6120</v>
      </c>
      <c r="O871" s="27" t="s">
        <v>2552</v>
      </c>
      <c r="P871" s="27" t="s">
        <v>2553</v>
      </c>
      <c r="Q871" s="54"/>
    </row>
    <row r="872" spans="2:17" ht="21.75" customHeight="1" x14ac:dyDescent="0.15">
      <c r="B872" s="25">
        <v>2021</v>
      </c>
      <c r="C872" s="27">
        <v>2</v>
      </c>
      <c r="D872" s="62" t="s">
        <v>14</v>
      </c>
      <c r="E872" s="15" t="s">
        <v>2471</v>
      </c>
      <c r="F872" s="62" t="s">
        <v>16</v>
      </c>
      <c r="G872" s="34">
        <v>937796000</v>
      </c>
      <c r="H872" s="34">
        <v>0</v>
      </c>
      <c r="I872" s="34">
        <v>1507116000</v>
      </c>
      <c r="J872" s="34">
        <f>SUM(G872:I872)</f>
        <v>2444912000</v>
      </c>
      <c r="K872" s="34">
        <v>2444912000</v>
      </c>
      <c r="L872" s="89"/>
      <c r="M872" s="52"/>
      <c r="N872" s="50" t="s">
        <v>6136</v>
      </c>
      <c r="O872" s="27" t="s">
        <v>2472</v>
      </c>
      <c r="P872" s="27" t="s">
        <v>2473</v>
      </c>
      <c r="Q872" s="54"/>
    </row>
    <row r="873" spans="2:17" ht="21.75" customHeight="1" x14ac:dyDescent="0.15">
      <c r="B873" s="25">
        <v>2021</v>
      </c>
      <c r="C873" s="27">
        <v>2</v>
      </c>
      <c r="D873" s="62" t="s">
        <v>14</v>
      </c>
      <c r="E873" s="15" t="s">
        <v>1083</v>
      </c>
      <c r="F873" s="62" t="s">
        <v>16</v>
      </c>
      <c r="G873" s="34">
        <v>935762000</v>
      </c>
      <c r="H873" s="34">
        <v>0</v>
      </c>
      <c r="I873" s="34">
        <v>744106000</v>
      </c>
      <c r="J873" s="34">
        <v>1679868000</v>
      </c>
      <c r="K873" s="34"/>
      <c r="L873" s="89"/>
      <c r="M873" s="52"/>
      <c r="N873" s="50" t="s">
        <v>6145</v>
      </c>
      <c r="O873" s="27" t="s">
        <v>1084</v>
      </c>
      <c r="P873" s="27" t="s">
        <v>1085</v>
      </c>
      <c r="Q873" s="54"/>
    </row>
    <row r="874" spans="2:17" ht="21.75" customHeight="1" x14ac:dyDescent="0.15">
      <c r="B874" s="25">
        <v>2021</v>
      </c>
      <c r="C874" s="27">
        <v>2</v>
      </c>
      <c r="D874" s="62" t="s">
        <v>14</v>
      </c>
      <c r="E874" s="15" t="s">
        <v>3157</v>
      </c>
      <c r="F874" s="62" t="s">
        <v>16</v>
      </c>
      <c r="G874" s="34">
        <v>928340000</v>
      </c>
      <c r="H874" s="34">
        <v>0</v>
      </c>
      <c r="I874" s="34">
        <v>969550000</v>
      </c>
      <c r="J874" s="34">
        <v>1897890000</v>
      </c>
      <c r="K874" s="34">
        <v>0</v>
      </c>
      <c r="L874" s="89"/>
      <c r="M874" s="52"/>
      <c r="N874" s="50" t="s">
        <v>6126</v>
      </c>
      <c r="O874" s="27" t="s">
        <v>3154</v>
      </c>
      <c r="P874" s="27" t="s">
        <v>3155</v>
      </c>
      <c r="Q874" s="54"/>
    </row>
    <row r="875" spans="2:17" ht="21.75" customHeight="1" x14ac:dyDescent="0.15">
      <c r="B875" s="25">
        <v>2021</v>
      </c>
      <c r="C875" s="27">
        <v>2</v>
      </c>
      <c r="D875" s="62" t="s">
        <v>14</v>
      </c>
      <c r="E875" s="15" t="s">
        <v>2684</v>
      </c>
      <c r="F875" s="62" t="s">
        <v>16</v>
      </c>
      <c r="G875" s="34">
        <v>920000000</v>
      </c>
      <c r="H875" s="34">
        <v>206200000</v>
      </c>
      <c r="I875" s="34">
        <v>920000000</v>
      </c>
      <c r="J875" s="34">
        <v>2046200000</v>
      </c>
      <c r="K875" s="34">
        <v>2046200000</v>
      </c>
      <c r="L875" s="89" t="s">
        <v>140</v>
      </c>
      <c r="M875" s="52"/>
      <c r="N875" s="50" t="s">
        <v>6146</v>
      </c>
      <c r="O875" s="27" t="s">
        <v>2352</v>
      </c>
      <c r="P875" s="27" t="s">
        <v>2353</v>
      </c>
      <c r="Q875" s="54"/>
    </row>
    <row r="876" spans="2:17" ht="21.75" customHeight="1" x14ac:dyDescent="0.15">
      <c r="B876" s="25">
        <v>2021</v>
      </c>
      <c r="C876" s="27">
        <v>2</v>
      </c>
      <c r="D876" s="62" t="s">
        <v>14</v>
      </c>
      <c r="E876" s="15" t="s">
        <v>1692</v>
      </c>
      <c r="F876" s="62" t="s">
        <v>16</v>
      </c>
      <c r="G876" s="34">
        <v>900000000</v>
      </c>
      <c r="H876" s="34">
        <v>893555000</v>
      </c>
      <c r="I876" s="34"/>
      <c r="J876" s="34">
        <v>1793555000</v>
      </c>
      <c r="K876" s="34">
        <v>1793555000</v>
      </c>
      <c r="L876" s="89"/>
      <c r="M876" s="52"/>
      <c r="N876" s="50" t="s">
        <v>6138</v>
      </c>
      <c r="O876" s="27" t="s">
        <v>1690</v>
      </c>
      <c r="P876" s="27" t="s">
        <v>1691</v>
      </c>
      <c r="Q876" s="54"/>
    </row>
    <row r="877" spans="2:17" ht="21.75" customHeight="1" x14ac:dyDescent="0.15">
      <c r="B877" s="25">
        <v>2021</v>
      </c>
      <c r="C877" s="27">
        <v>2</v>
      </c>
      <c r="D877" s="62" t="s">
        <v>14</v>
      </c>
      <c r="E877" s="15" t="s">
        <v>2680</v>
      </c>
      <c r="F877" s="62" t="s">
        <v>16</v>
      </c>
      <c r="G877" s="34">
        <v>900000000</v>
      </c>
      <c r="H877" s="34">
        <v>0</v>
      </c>
      <c r="I877" s="34">
        <v>1410000000</v>
      </c>
      <c r="J877" s="34">
        <v>2310000000</v>
      </c>
      <c r="K877" s="34">
        <v>2310000000</v>
      </c>
      <c r="L877" s="89" t="s">
        <v>140</v>
      </c>
      <c r="M877" s="52"/>
      <c r="N877" s="50" t="s">
        <v>6146</v>
      </c>
      <c r="O877" s="27" t="s">
        <v>2352</v>
      </c>
      <c r="P877" s="27" t="s">
        <v>2353</v>
      </c>
      <c r="Q877" s="54"/>
    </row>
    <row r="878" spans="2:17" ht="21.75" customHeight="1" x14ac:dyDescent="0.15">
      <c r="B878" s="25">
        <v>2021</v>
      </c>
      <c r="C878" s="27">
        <v>2</v>
      </c>
      <c r="D878" s="62" t="s">
        <v>14</v>
      </c>
      <c r="E878" s="15" t="s">
        <v>3001</v>
      </c>
      <c r="F878" s="62" t="s">
        <v>16</v>
      </c>
      <c r="G878" s="34">
        <v>900000000</v>
      </c>
      <c r="H878" s="34">
        <v>0</v>
      </c>
      <c r="I878" s="34">
        <v>0</v>
      </c>
      <c r="J878" s="34">
        <v>900000000</v>
      </c>
      <c r="K878" s="34">
        <v>900000000</v>
      </c>
      <c r="L878" s="89">
        <v>0</v>
      </c>
      <c r="M878" s="52">
        <v>0</v>
      </c>
      <c r="N878" s="50" t="s">
        <v>6125</v>
      </c>
      <c r="O878" s="27" t="s">
        <v>3319</v>
      </c>
      <c r="P878" s="27" t="s">
        <v>3320</v>
      </c>
      <c r="Q878" s="54"/>
    </row>
    <row r="879" spans="2:17" ht="21.75" customHeight="1" x14ac:dyDescent="0.15">
      <c r="B879" s="25">
        <v>2021</v>
      </c>
      <c r="C879" s="27">
        <v>2</v>
      </c>
      <c r="D879" s="62" t="s">
        <v>14</v>
      </c>
      <c r="E879" s="15" t="s">
        <v>1688</v>
      </c>
      <c r="F879" s="62" t="s">
        <v>16</v>
      </c>
      <c r="G879" s="34">
        <v>867618000</v>
      </c>
      <c r="H879" s="34"/>
      <c r="I879" s="34">
        <v>1509573000</v>
      </c>
      <c r="J879" s="34">
        <v>2377191000</v>
      </c>
      <c r="K879" s="34">
        <v>2377191000</v>
      </c>
      <c r="L879" s="89"/>
      <c r="M879" s="52"/>
      <c r="N879" s="50" t="s">
        <v>6138</v>
      </c>
      <c r="O879" s="27" t="s">
        <v>1686</v>
      </c>
      <c r="P879" s="27" t="s">
        <v>1687</v>
      </c>
      <c r="Q879" s="54"/>
    </row>
    <row r="880" spans="2:17" ht="21.75" customHeight="1" x14ac:dyDescent="0.15">
      <c r="B880" s="25">
        <v>2021</v>
      </c>
      <c r="C880" s="27">
        <v>2</v>
      </c>
      <c r="D880" s="62" t="s">
        <v>14</v>
      </c>
      <c r="E880" s="15" t="s">
        <v>4006</v>
      </c>
      <c r="F880" s="62" t="s">
        <v>16</v>
      </c>
      <c r="G880" s="34">
        <v>855704000</v>
      </c>
      <c r="H880" s="34">
        <v>0</v>
      </c>
      <c r="I880" s="34">
        <v>633941000</v>
      </c>
      <c r="J880" s="34">
        <v>1489645000</v>
      </c>
      <c r="K880" s="34">
        <v>1424000000</v>
      </c>
      <c r="L880" s="89"/>
      <c r="M880" s="52"/>
      <c r="N880" s="50" t="s">
        <v>6147</v>
      </c>
      <c r="O880" s="27" t="s">
        <v>4007</v>
      </c>
      <c r="P880" s="27" t="s">
        <v>3796</v>
      </c>
      <c r="Q880" s="54"/>
    </row>
    <row r="881" spans="2:17" ht="21.75" customHeight="1" x14ac:dyDescent="0.15">
      <c r="B881" s="25">
        <v>2021</v>
      </c>
      <c r="C881" s="27">
        <v>2</v>
      </c>
      <c r="D881" s="62" t="s">
        <v>14</v>
      </c>
      <c r="E881" s="15" t="s">
        <v>4050</v>
      </c>
      <c r="F881" s="62" t="s">
        <v>16</v>
      </c>
      <c r="G881" s="34">
        <v>817321000</v>
      </c>
      <c r="H881" s="34">
        <v>0</v>
      </c>
      <c r="I881" s="34">
        <v>1482296000</v>
      </c>
      <c r="J881" s="34">
        <v>2299617000</v>
      </c>
      <c r="K881" s="34">
        <v>4911000000</v>
      </c>
      <c r="L881" s="89" t="s">
        <v>140</v>
      </c>
      <c r="M881" s="52"/>
      <c r="N881" s="50" t="s">
        <v>6148</v>
      </c>
      <c r="O881" s="27" t="s">
        <v>3846</v>
      </c>
      <c r="P881" s="27" t="s">
        <v>3847</v>
      </c>
      <c r="Q881" s="54"/>
    </row>
    <row r="882" spans="2:17" ht="21.75" customHeight="1" x14ac:dyDescent="0.15">
      <c r="B882" s="25">
        <v>2021</v>
      </c>
      <c r="C882" s="27">
        <v>2</v>
      </c>
      <c r="D882" s="62" t="s">
        <v>14</v>
      </c>
      <c r="E882" s="15" t="s">
        <v>145</v>
      </c>
      <c r="F882" s="62" t="s">
        <v>112</v>
      </c>
      <c r="G882" s="34">
        <v>815992978</v>
      </c>
      <c r="H882" s="34">
        <v>0</v>
      </c>
      <c r="I882" s="34">
        <v>1789497000</v>
      </c>
      <c r="J882" s="34">
        <v>2605489978</v>
      </c>
      <c r="K882" s="34">
        <v>1823842984.5999999</v>
      </c>
      <c r="L882" s="89"/>
      <c r="M882" s="52"/>
      <c r="N882" s="50" t="s">
        <v>6149</v>
      </c>
      <c r="O882" s="27" t="s">
        <v>141</v>
      </c>
      <c r="P882" s="27" t="s">
        <v>142</v>
      </c>
      <c r="Q882" s="54"/>
    </row>
    <row r="883" spans="2:17" ht="21.75" customHeight="1" x14ac:dyDescent="0.15">
      <c r="B883" s="25">
        <v>2021</v>
      </c>
      <c r="C883" s="27">
        <v>2</v>
      </c>
      <c r="D883" s="62" t="s">
        <v>2543</v>
      </c>
      <c r="E883" s="15" t="s">
        <v>2560</v>
      </c>
      <c r="F883" s="62" t="s">
        <v>2501</v>
      </c>
      <c r="G883" s="34">
        <v>813540000</v>
      </c>
      <c r="H883" s="34">
        <v>834591000</v>
      </c>
      <c r="I883" s="34">
        <v>632056000</v>
      </c>
      <c r="J883" s="34">
        <v>2280187000</v>
      </c>
      <c r="K883" s="34">
        <v>2280187000</v>
      </c>
      <c r="L883" s="89"/>
      <c r="M883" s="52"/>
      <c r="N883" s="50" t="s">
        <v>6127</v>
      </c>
      <c r="O883" s="27" t="s">
        <v>2561</v>
      </c>
      <c r="P883" s="27" t="s">
        <v>2562</v>
      </c>
      <c r="Q883" s="54"/>
    </row>
    <row r="884" spans="2:17" ht="21.75" customHeight="1" x14ac:dyDescent="0.15">
      <c r="B884" s="25">
        <v>2021</v>
      </c>
      <c r="C884" s="27">
        <v>2</v>
      </c>
      <c r="D884" s="62" t="s">
        <v>14</v>
      </c>
      <c r="E884" s="15" t="s">
        <v>1111</v>
      </c>
      <c r="F884" s="62" t="s">
        <v>16</v>
      </c>
      <c r="G884" s="34">
        <v>807000000</v>
      </c>
      <c r="H884" s="34"/>
      <c r="I884" s="34">
        <v>980000000</v>
      </c>
      <c r="J884" s="34">
        <v>1787000000</v>
      </c>
      <c r="K884" s="34">
        <v>1250900000</v>
      </c>
      <c r="L884" s="89"/>
      <c r="M884" s="52"/>
      <c r="N884" s="50" t="s">
        <v>6124</v>
      </c>
      <c r="O884" s="27" t="s">
        <v>877</v>
      </c>
      <c r="P884" s="27" t="s">
        <v>878</v>
      </c>
      <c r="Q884" s="54"/>
    </row>
    <row r="885" spans="2:17" ht="21.75" customHeight="1" x14ac:dyDescent="0.15">
      <c r="B885" s="25">
        <v>2021</v>
      </c>
      <c r="C885" s="27">
        <v>2</v>
      </c>
      <c r="D885" s="62" t="s">
        <v>14</v>
      </c>
      <c r="E885" s="15" t="s">
        <v>4082</v>
      </c>
      <c r="F885" s="62" t="s">
        <v>16</v>
      </c>
      <c r="G885" s="34">
        <v>806781000</v>
      </c>
      <c r="H885" s="34">
        <v>0</v>
      </c>
      <c r="I885" s="34">
        <v>549748000</v>
      </c>
      <c r="J885" s="34">
        <v>1356529000</v>
      </c>
      <c r="K885" s="34">
        <v>1356529000</v>
      </c>
      <c r="L885" s="89" t="s">
        <v>140</v>
      </c>
      <c r="M885" s="52"/>
      <c r="N885" s="50" t="s">
        <v>6135</v>
      </c>
      <c r="O885" s="27" t="s">
        <v>4083</v>
      </c>
      <c r="P885" s="27" t="s">
        <v>4084</v>
      </c>
      <c r="Q885" s="54"/>
    </row>
    <row r="886" spans="2:17" ht="21.75" customHeight="1" x14ac:dyDescent="0.15">
      <c r="B886" s="25">
        <v>2021</v>
      </c>
      <c r="C886" s="27">
        <v>2</v>
      </c>
      <c r="D886" s="62" t="s">
        <v>14</v>
      </c>
      <c r="E886" s="15" t="s">
        <v>440</v>
      </c>
      <c r="F886" s="62" t="s">
        <v>16</v>
      </c>
      <c r="G886" s="34">
        <v>802849000</v>
      </c>
      <c r="H886" s="34">
        <v>637038000</v>
      </c>
      <c r="I886" s="34">
        <v>1495611000</v>
      </c>
      <c r="J886" s="34">
        <v>2935498000</v>
      </c>
      <c r="K886" s="34">
        <v>2935498000</v>
      </c>
      <c r="L886" s="89" t="s">
        <v>140</v>
      </c>
      <c r="M886" s="52"/>
      <c r="N886" s="50" t="s">
        <v>6150</v>
      </c>
      <c r="O886" s="27" t="s">
        <v>441</v>
      </c>
      <c r="P886" s="27" t="s">
        <v>442</v>
      </c>
      <c r="Q886" s="54"/>
    </row>
    <row r="887" spans="2:17" ht="21.75" customHeight="1" x14ac:dyDescent="0.15">
      <c r="B887" s="25">
        <v>2021</v>
      </c>
      <c r="C887" s="27">
        <v>2</v>
      </c>
      <c r="D887" s="62" t="s">
        <v>14</v>
      </c>
      <c r="E887" s="15" t="s">
        <v>425</v>
      </c>
      <c r="F887" s="62" t="s">
        <v>16</v>
      </c>
      <c r="G887" s="34">
        <v>800000000</v>
      </c>
      <c r="H887" s="34">
        <v>1573654000</v>
      </c>
      <c r="I887" s="34">
        <v>830000000</v>
      </c>
      <c r="J887" s="34">
        <v>3203654000</v>
      </c>
      <c r="K887" s="34">
        <v>3203654000</v>
      </c>
      <c r="L887" s="89"/>
      <c r="M887" s="52"/>
      <c r="N887" s="50" t="s">
        <v>6151</v>
      </c>
      <c r="O887" s="27" t="s">
        <v>241</v>
      </c>
      <c r="P887" s="27" t="s">
        <v>242</v>
      </c>
      <c r="Q887" s="54"/>
    </row>
    <row r="888" spans="2:17" ht="21.75" customHeight="1" x14ac:dyDescent="0.15">
      <c r="B888" s="25">
        <v>2021</v>
      </c>
      <c r="C888" s="27">
        <v>2</v>
      </c>
      <c r="D888" s="62" t="s">
        <v>14</v>
      </c>
      <c r="E888" s="15" t="s">
        <v>426</v>
      </c>
      <c r="F888" s="62" t="s">
        <v>112</v>
      </c>
      <c r="G888" s="34">
        <v>800000000</v>
      </c>
      <c r="H888" s="34">
        <v>1292000000</v>
      </c>
      <c r="I888" s="34">
        <v>80000000</v>
      </c>
      <c r="J888" s="34">
        <v>2172000000</v>
      </c>
      <c r="K888" s="34">
        <v>2172000000</v>
      </c>
      <c r="L888" s="89"/>
      <c r="M888" s="52"/>
      <c r="N888" s="50" t="s">
        <v>6151</v>
      </c>
      <c r="O888" s="27" t="s">
        <v>241</v>
      </c>
      <c r="P888" s="27" t="s">
        <v>242</v>
      </c>
      <c r="Q888" s="54"/>
    </row>
    <row r="889" spans="2:17" ht="21.75" customHeight="1" x14ac:dyDescent="0.15">
      <c r="B889" s="25">
        <v>2021</v>
      </c>
      <c r="C889" s="27">
        <v>2</v>
      </c>
      <c r="D889" s="62" t="s">
        <v>14</v>
      </c>
      <c r="E889" s="15" t="s">
        <v>449</v>
      </c>
      <c r="F889" s="62" t="s">
        <v>16</v>
      </c>
      <c r="G889" s="34">
        <v>800000000</v>
      </c>
      <c r="H889" s="34">
        <v>1328384000</v>
      </c>
      <c r="I889" s="34">
        <v>612740000</v>
      </c>
      <c r="J889" s="34">
        <v>2741124000</v>
      </c>
      <c r="K889" s="34">
        <v>2741124000</v>
      </c>
      <c r="L889" s="89" t="s">
        <v>140</v>
      </c>
      <c r="M889" s="52"/>
      <c r="N889" s="50" t="s">
        <v>6152</v>
      </c>
      <c r="O889" s="27" t="s">
        <v>450</v>
      </c>
      <c r="P889" s="27" t="s">
        <v>451</v>
      </c>
      <c r="Q889" s="54"/>
    </row>
    <row r="890" spans="2:17" ht="21.75" customHeight="1" x14ac:dyDescent="0.15">
      <c r="B890" s="25">
        <v>2021</v>
      </c>
      <c r="C890" s="27">
        <v>2</v>
      </c>
      <c r="D890" s="62" t="s">
        <v>14</v>
      </c>
      <c r="E890" s="15" t="s">
        <v>503</v>
      </c>
      <c r="F890" s="62" t="s">
        <v>16</v>
      </c>
      <c r="G890" s="34">
        <v>800000000</v>
      </c>
      <c r="H890" s="34">
        <v>701753900</v>
      </c>
      <c r="I890" s="34">
        <v>1874577000</v>
      </c>
      <c r="J890" s="34">
        <v>3376330900</v>
      </c>
      <c r="K890" s="34">
        <v>3376330900</v>
      </c>
      <c r="L890" s="89"/>
      <c r="M890" s="52"/>
      <c r="N890" s="50" t="s">
        <v>6142</v>
      </c>
      <c r="O890" s="27" t="s">
        <v>500</v>
      </c>
      <c r="P890" s="27" t="s">
        <v>501</v>
      </c>
      <c r="Q890" s="54"/>
    </row>
    <row r="891" spans="2:17" ht="21.75" customHeight="1" x14ac:dyDescent="0.15">
      <c r="B891" s="25">
        <v>2021</v>
      </c>
      <c r="C891" s="27">
        <v>2</v>
      </c>
      <c r="D891" s="62" t="s">
        <v>14</v>
      </c>
      <c r="E891" s="15" t="s">
        <v>1826</v>
      </c>
      <c r="F891" s="62" t="s">
        <v>16</v>
      </c>
      <c r="G891" s="34">
        <v>800000000</v>
      </c>
      <c r="H891" s="34">
        <v>529489670</v>
      </c>
      <c r="I891" s="34">
        <v>6258000</v>
      </c>
      <c r="J891" s="34">
        <v>1335747670</v>
      </c>
      <c r="K891" s="34"/>
      <c r="L891" s="89" t="s">
        <v>140</v>
      </c>
      <c r="M891" s="52"/>
      <c r="N891" s="50" t="s">
        <v>6153</v>
      </c>
      <c r="O891" s="27" t="s">
        <v>1827</v>
      </c>
      <c r="P891" s="27" t="s">
        <v>1828</v>
      </c>
      <c r="Q891" s="54"/>
    </row>
    <row r="892" spans="2:17" ht="21.75" customHeight="1" x14ac:dyDescent="0.15">
      <c r="B892" s="25">
        <v>2021</v>
      </c>
      <c r="C892" s="27">
        <v>2</v>
      </c>
      <c r="D892" s="62" t="s">
        <v>14</v>
      </c>
      <c r="E892" s="15" t="s">
        <v>2557</v>
      </c>
      <c r="F892" s="62" t="s">
        <v>16</v>
      </c>
      <c r="G892" s="34">
        <v>800000000</v>
      </c>
      <c r="H892" s="34">
        <v>324000000</v>
      </c>
      <c r="I892" s="34">
        <v>770000000</v>
      </c>
      <c r="J892" s="34">
        <v>1894000000</v>
      </c>
      <c r="K892" s="34">
        <v>1894000000</v>
      </c>
      <c r="L892" s="89"/>
      <c r="M892" s="52"/>
      <c r="N892" s="50" t="s">
        <v>6120</v>
      </c>
      <c r="O892" s="27" t="s">
        <v>2558</v>
      </c>
      <c r="P892" s="27" t="s">
        <v>2559</v>
      </c>
      <c r="Q892" s="54"/>
    </row>
    <row r="893" spans="2:17" ht="21.75" customHeight="1" x14ac:dyDescent="0.15">
      <c r="B893" s="25">
        <v>2021</v>
      </c>
      <c r="C893" s="27">
        <v>2</v>
      </c>
      <c r="D893" s="62" t="s">
        <v>14</v>
      </c>
      <c r="E893" s="15" t="s">
        <v>2663</v>
      </c>
      <c r="F893" s="62" t="s">
        <v>16</v>
      </c>
      <c r="G893" s="34">
        <v>798000000</v>
      </c>
      <c r="H893" s="34"/>
      <c r="I893" s="34">
        <v>2934000000</v>
      </c>
      <c r="J893" s="34">
        <v>3732000000</v>
      </c>
      <c r="K893" s="34">
        <v>3732000000</v>
      </c>
      <c r="L893" s="89" t="s">
        <v>140</v>
      </c>
      <c r="M893" s="52"/>
      <c r="N893" s="50" t="s">
        <v>6154</v>
      </c>
      <c r="O893" s="27" t="s">
        <v>2664</v>
      </c>
      <c r="P893" s="27" t="s">
        <v>2665</v>
      </c>
      <c r="Q893" s="54"/>
    </row>
    <row r="894" spans="2:17" ht="21.75" customHeight="1" x14ac:dyDescent="0.15">
      <c r="B894" s="25">
        <v>2021</v>
      </c>
      <c r="C894" s="27">
        <v>2</v>
      </c>
      <c r="D894" s="62" t="s">
        <v>14</v>
      </c>
      <c r="E894" s="15" t="s">
        <v>2723</v>
      </c>
      <c r="F894" s="62" t="s">
        <v>16</v>
      </c>
      <c r="G894" s="34">
        <v>790000000</v>
      </c>
      <c r="H894" s="34">
        <v>559526000</v>
      </c>
      <c r="I894" s="34">
        <v>1208208</v>
      </c>
      <c r="J894" s="34">
        <v>1350734208</v>
      </c>
      <c r="K894" s="34">
        <v>1350734208</v>
      </c>
      <c r="L894" s="89" t="s">
        <v>140</v>
      </c>
      <c r="M894" s="52"/>
      <c r="N894" s="50" t="s">
        <v>6155</v>
      </c>
      <c r="O894" s="27" t="s">
        <v>2406</v>
      </c>
      <c r="P894" s="27" t="s">
        <v>2407</v>
      </c>
      <c r="Q894" s="54"/>
    </row>
    <row r="895" spans="2:17" ht="21.75" customHeight="1" x14ac:dyDescent="0.15">
      <c r="B895" s="25">
        <v>2021</v>
      </c>
      <c r="C895" s="27">
        <v>2</v>
      </c>
      <c r="D895" s="62" t="s">
        <v>14</v>
      </c>
      <c r="E895" s="15" t="s">
        <v>4475</v>
      </c>
      <c r="F895" s="62" t="s">
        <v>16</v>
      </c>
      <c r="G895" s="34">
        <v>786833000</v>
      </c>
      <c r="H895" s="34">
        <v>362802000</v>
      </c>
      <c r="I895" s="34">
        <v>10000000</v>
      </c>
      <c r="J895" s="34">
        <v>1159635000</v>
      </c>
      <c r="K895" s="34"/>
      <c r="L895" s="89" t="s">
        <v>140</v>
      </c>
      <c r="M895" s="52"/>
      <c r="N895" s="50" t="s">
        <v>6117</v>
      </c>
      <c r="O895" s="27" t="s">
        <v>4473</v>
      </c>
      <c r="P895" s="27" t="s">
        <v>4474</v>
      </c>
      <c r="Q895" s="54"/>
    </row>
    <row r="896" spans="2:17" ht="21.75" customHeight="1" x14ac:dyDescent="0.15">
      <c r="B896" s="25">
        <v>2021</v>
      </c>
      <c r="C896" s="27">
        <v>2</v>
      </c>
      <c r="D896" s="62" t="s">
        <v>14</v>
      </c>
      <c r="E896" s="15" t="s">
        <v>4115</v>
      </c>
      <c r="F896" s="62" t="s">
        <v>16</v>
      </c>
      <c r="G896" s="34">
        <v>781000000</v>
      </c>
      <c r="H896" s="34">
        <v>486000000</v>
      </c>
      <c r="I896" s="34">
        <v>628000000</v>
      </c>
      <c r="J896" s="34">
        <v>1895000000</v>
      </c>
      <c r="K896" s="34">
        <v>1895000000</v>
      </c>
      <c r="L896" s="89" t="s">
        <v>140</v>
      </c>
      <c r="M896" s="52"/>
      <c r="N896" s="50" t="s">
        <v>6156</v>
      </c>
      <c r="O896" s="27" t="s">
        <v>3966</v>
      </c>
      <c r="P896" s="27" t="s">
        <v>3967</v>
      </c>
      <c r="Q896" s="54"/>
    </row>
    <row r="897" spans="2:17" ht="21.75" customHeight="1" x14ac:dyDescent="0.15">
      <c r="B897" s="25">
        <v>2021</v>
      </c>
      <c r="C897" s="27">
        <v>2</v>
      </c>
      <c r="D897" s="62" t="s">
        <v>14</v>
      </c>
      <c r="E897" s="15" t="s">
        <v>1702</v>
      </c>
      <c r="F897" s="62" t="s">
        <v>16</v>
      </c>
      <c r="G897" s="34">
        <v>778144000</v>
      </c>
      <c r="H897" s="34"/>
      <c r="I897" s="34">
        <v>204584000</v>
      </c>
      <c r="J897" s="34">
        <v>982728000</v>
      </c>
      <c r="K897" s="34"/>
      <c r="L897" s="89"/>
      <c r="M897" s="52"/>
      <c r="N897" s="50" t="s">
        <v>6118</v>
      </c>
      <c r="O897" s="27" t="s">
        <v>1700</v>
      </c>
      <c r="P897" s="27" t="s">
        <v>1701</v>
      </c>
      <c r="Q897" s="54"/>
    </row>
    <row r="898" spans="2:17" ht="21.75" customHeight="1" x14ac:dyDescent="0.15">
      <c r="B898" s="25">
        <v>2021</v>
      </c>
      <c r="C898" s="27">
        <v>2</v>
      </c>
      <c r="D898" s="62" t="s">
        <v>14</v>
      </c>
      <c r="E898" s="15" t="s">
        <v>3214</v>
      </c>
      <c r="F898" s="62" t="s">
        <v>16</v>
      </c>
      <c r="G898" s="34">
        <v>774344000</v>
      </c>
      <c r="H898" s="34">
        <v>0</v>
      </c>
      <c r="I898" s="34">
        <v>119324000</v>
      </c>
      <c r="J898" s="34">
        <v>893668000</v>
      </c>
      <c r="K898" s="34">
        <v>893668000</v>
      </c>
      <c r="L898" s="89" t="s">
        <v>140</v>
      </c>
      <c r="M898" s="52"/>
      <c r="N898" s="50" t="s">
        <v>6130</v>
      </c>
      <c r="O898" s="27" t="s">
        <v>3206</v>
      </c>
      <c r="P898" s="27" t="s">
        <v>3207</v>
      </c>
      <c r="Q898" s="54"/>
    </row>
    <row r="899" spans="2:17" ht="21.75" customHeight="1" x14ac:dyDescent="0.15">
      <c r="B899" s="25">
        <v>2021</v>
      </c>
      <c r="C899" s="27">
        <v>2</v>
      </c>
      <c r="D899" s="62" t="s">
        <v>14</v>
      </c>
      <c r="E899" s="15" t="s">
        <v>4105</v>
      </c>
      <c r="F899" s="62" t="s">
        <v>17</v>
      </c>
      <c r="G899" s="34">
        <v>769041000</v>
      </c>
      <c r="H899" s="34" t="s">
        <v>4106</v>
      </c>
      <c r="I899" s="34">
        <v>673681000</v>
      </c>
      <c r="J899" s="34">
        <v>1442722000</v>
      </c>
      <c r="K899" s="34">
        <v>1442722000</v>
      </c>
      <c r="L899" s="89" t="s">
        <v>3923</v>
      </c>
      <c r="M899" s="52" t="s">
        <v>3940</v>
      </c>
      <c r="N899" s="50" t="s">
        <v>6157</v>
      </c>
      <c r="O899" s="27" t="s">
        <v>3940</v>
      </c>
      <c r="P899" s="27" t="s">
        <v>3941</v>
      </c>
      <c r="Q899" s="54"/>
    </row>
    <row r="900" spans="2:17" ht="21.75" customHeight="1" x14ac:dyDescent="0.15">
      <c r="B900" s="25">
        <v>2021</v>
      </c>
      <c r="C900" s="27">
        <v>2</v>
      </c>
      <c r="D900" s="62" t="s">
        <v>14</v>
      </c>
      <c r="E900" s="15" t="s">
        <v>3187</v>
      </c>
      <c r="F900" s="62" t="s">
        <v>112</v>
      </c>
      <c r="G900" s="34">
        <v>753234000</v>
      </c>
      <c r="H900" s="34">
        <v>0</v>
      </c>
      <c r="I900" s="34">
        <v>706867000</v>
      </c>
      <c r="J900" s="34">
        <v>1460101000</v>
      </c>
      <c r="K900" s="34">
        <v>1022070699.9999999</v>
      </c>
      <c r="L900" s="89">
        <v>0</v>
      </c>
      <c r="M900" s="52">
        <v>0</v>
      </c>
      <c r="N900" s="50" t="s">
        <v>6158</v>
      </c>
      <c r="O900" s="27" t="s">
        <v>3188</v>
      </c>
      <c r="P900" s="27" t="s">
        <v>3189</v>
      </c>
      <c r="Q900" s="54"/>
    </row>
    <row r="901" spans="2:17" ht="21.75" customHeight="1" x14ac:dyDescent="0.15">
      <c r="B901" s="25">
        <v>2021</v>
      </c>
      <c r="C901" s="27">
        <v>2</v>
      </c>
      <c r="D901" s="62" t="s">
        <v>14</v>
      </c>
      <c r="E901" s="15" t="s">
        <v>3204</v>
      </c>
      <c r="F901" s="62" t="s">
        <v>16</v>
      </c>
      <c r="G901" s="34">
        <v>751852000</v>
      </c>
      <c r="H901" s="34">
        <v>0</v>
      </c>
      <c r="I901" s="34">
        <v>2000000</v>
      </c>
      <c r="J901" s="34">
        <v>753852000</v>
      </c>
      <c r="K901" s="34">
        <v>753852000</v>
      </c>
      <c r="L901" s="89"/>
      <c r="M901" s="52"/>
      <c r="N901" s="50" t="s">
        <v>6130</v>
      </c>
      <c r="O901" s="27" t="s">
        <v>3200</v>
      </c>
      <c r="P901" s="27" t="s">
        <v>3201</v>
      </c>
      <c r="Q901" s="54"/>
    </row>
    <row r="902" spans="2:17" ht="21.75" customHeight="1" x14ac:dyDescent="0.15">
      <c r="B902" s="25">
        <v>2021</v>
      </c>
      <c r="C902" s="27">
        <v>2</v>
      </c>
      <c r="D902" s="62" t="s">
        <v>14</v>
      </c>
      <c r="E902" s="15" t="s">
        <v>1803</v>
      </c>
      <c r="F902" s="62" t="s">
        <v>16</v>
      </c>
      <c r="G902" s="34">
        <v>750000000</v>
      </c>
      <c r="H902" s="34">
        <v>460828000</v>
      </c>
      <c r="I902" s="34">
        <v>519423000</v>
      </c>
      <c r="J902" s="34">
        <v>1730251000</v>
      </c>
      <c r="K902" s="34">
        <v>1730251000</v>
      </c>
      <c r="L902" s="89" t="s">
        <v>140</v>
      </c>
      <c r="M902" s="52"/>
      <c r="N902" s="50" t="s">
        <v>6159</v>
      </c>
      <c r="O902" s="27" t="s">
        <v>1504</v>
      </c>
      <c r="P902" s="27" t="s">
        <v>1505</v>
      </c>
      <c r="Q902" s="54"/>
    </row>
    <row r="903" spans="2:17" ht="21.75" customHeight="1" x14ac:dyDescent="0.15">
      <c r="B903" s="25">
        <v>2021</v>
      </c>
      <c r="C903" s="27">
        <v>2</v>
      </c>
      <c r="D903" s="62" t="s">
        <v>14</v>
      </c>
      <c r="E903" s="15" t="s">
        <v>1804</v>
      </c>
      <c r="F903" s="62" t="s">
        <v>16</v>
      </c>
      <c r="G903" s="34">
        <v>750000000</v>
      </c>
      <c r="H903" s="34">
        <v>964511310</v>
      </c>
      <c r="I903" s="34"/>
      <c r="J903" s="34">
        <v>1714511310</v>
      </c>
      <c r="K903" s="34">
        <v>1714511310</v>
      </c>
      <c r="L903" s="89" t="s">
        <v>140</v>
      </c>
      <c r="M903" s="52"/>
      <c r="N903" s="50" t="s">
        <v>6159</v>
      </c>
      <c r="O903" s="27" t="s">
        <v>1798</v>
      </c>
      <c r="P903" s="27" t="s">
        <v>1799</v>
      </c>
      <c r="Q903" s="54"/>
    </row>
    <row r="904" spans="2:17" ht="21.75" customHeight="1" x14ac:dyDescent="0.15">
      <c r="B904" s="25">
        <v>2021</v>
      </c>
      <c r="C904" s="27">
        <v>2</v>
      </c>
      <c r="D904" s="62" t="s">
        <v>14</v>
      </c>
      <c r="E904" s="15" t="s">
        <v>3156</v>
      </c>
      <c r="F904" s="62" t="s">
        <v>16</v>
      </c>
      <c r="G904" s="34">
        <v>741000000</v>
      </c>
      <c r="H904" s="34">
        <v>1891386000</v>
      </c>
      <c r="I904" s="34">
        <v>929000</v>
      </c>
      <c r="J904" s="34">
        <v>2633315000</v>
      </c>
      <c r="K904" s="34">
        <v>2633315000</v>
      </c>
      <c r="L904" s="89"/>
      <c r="M904" s="52"/>
      <c r="N904" s="50" t="s">
        <v>6126</v>
      </c>
      <c r="O904" s="27" t="s">
        <v>2941</v>
      </c>
      <c r="P904" s="27" t="s">
        <v>3152</v>
      </c>
      <c r="Q904" s="54"/>
    </row>
    <row r="905" spans="2:17" ht="21.75" customHeight="1" x14ac:dyDescent="0.15">
      <c r="B905" s="25">
        <v>2021</v>
      </c>
      <c r="C905" s="27">
        <v>2</v>
      </c>
      <c r="D905" s="62" t="s">
        <v>14</v>
      </c>
      <c r="E905" s="15" t="s">
        <v>1829</v>
      </c>
      <c r="F905" s="62" t="s">
        <v>16</v>
      </c>
      <c r="G905" s="34">
        <v>724390000</v>
      </c>
      <c r="H905" s="34"/>
      <c r="I905" s="34">
        <v>507951000</v>
      </c>
      <c r="J905" s="34">
        <v>1232341000</v>
      </c>
      <c r="K905" s="34">
        <v>1232341000</v>
      </c>
      <c r="L905" s="89"/>
      <c r="M905" s="52"/>
      <c r="N905" s="50" t="s">
        <v>6153</v>
      </c>
      <c r="O905" s="27" t="s">
        <v>1522</v>
      </c>
      <c r="P905" s="27" t="s">
        <v>1523</v>
      </c>
      <c r="Q905" s="54"/>
    </row>
    <row r="906" spans="2:17" ht="21.75" customHeight="1" x14ac:dyDescent="0.15">
      <c r="B906" s="25">
        <v>2021</v>
      </c>
      <c r="C906" s="27">
        <v>2</v>
      </c>
      <c r="D906" s="62" t="s">
        <v>14</v>
      </c>
      <c r="E906" s="15" t="s">
        <v>2474</v>
      </c>
      <c r="F906" s="62" t="s">
        <v>16</v>
      </c>
      <c r="G906" s="34">
        <v>720000000</v>
      </c>
      <c r="H906" s="34">
        <v>610116000</v>
      </c>
      <c r="I906" s="34">
        <v>1589284000</v>
      </c>
      <c r="J906" s="34">
        <v>2919400000</v>
      </c>
      <c r="K906" s="34">
        <v>2919400000</v>
      </c>
      <c r="L906" s="89"/>
      <c r="M906" s="52"/>
      <c r="N906" s="50" t="s">
        <v>6136</v>
      </c>
      <c r="O906" s="27" t="s">
        <v>2461</v>
      </c>
      <c r="P906" s="27" t="s">
        <v>2462</v>
      </c>
      <c r="Q906" s="54"/>
    </row>
    <row r="907" spans="2:17" ht="21.75" customHeight="1" x14ac:dyDescent="0.15">
      <c r="B907" s="25">
        <v>2021</v>
      </c>
      <c r="C907" s="27">
        <v>2</v>
      </c>
      <c r="D907" s="62" t="s">
        <v>14</v>
      </c>
      <c r="E907" s="15" t="s">
        <v>439</v>
      </c>
      <c r="F907" s="62" t="s">
        <v>16</v>
      </c>
      <c r="G907" s="34">
        <v>704000000</v>
      </c>
      <c r="H907" s="34"/>
      <c r="I907" s="34">
        <v>694574000</v>
      </c>
      <c r="J907" s="34">
        <v>1398574000</v>
      </c>
      <c r="K907" s="34">
        <v>1398574000</v>
      </c>
      <c r="L907" s="89"/>
      <c r="M907" s="52"/>
      <c r="N907" s="50" t="s">
        <v>6150</v>
      </c>
      <c r="O907" s="27" t="s">
        <v>290</v>
      </c>
      <c r="P907" s="27" t="s">
        <v>291</v>
      </c>
      <c r="Q907" s="54"/>
    </row>
    <row r="908" spans="2:17" ht="21.75" customHeight="1" x14ac:dyDescent="0.15">
      <c r="B908" s="25">
        <v>2021</v>
      </c>
      <c r="C908" s="27">
        <v>2</v>
      </c>
      <c r="D908" s="62" t="s">
        <v>14</v>
      </c>
      <c r="E908" s="15" t="s">
        <v>3211</v>
      </c>
      <c r="F908" s="62" t="s">
        <v>16</v>
      </c>
      <c r="G908" s="34">
        <v>701336000</v>
      </c>
      <c r="H908" s="34">
        <v>0</v>
      </c>
      <c r="I908" s="34">
        <v>58098000</v>
      </c>
      <c r="J908" s="34">
        <v>759434000</v>
      </c>
      <c r="K908" s="34">
        <v>759434000</v>
      </c>
      <c r="L908" s="89"/>
      <c r="M908" s="52"/>
      <c r="N908" s="50" t="s">
        <v>6130</v>
      </c>
      <c r="O908" s="27" t="s">
        <v>3212</v>
      </c>
      <c r="P908" s="27" t="s">
        <v>3213</v>
      </c>
      <c r="Q908" s="54"/>
    </row>
    <row r="909" spans="2:17" ht="21.75" customHeight="1" x14ac:dyDescent="0.15">
      <c r="B909" s="25">
        <v>2021</v>
      </c>
      <c r="C909" s="27">
        <v>2</v>
      </c>
      <c r="D909" s="62" t="s">
        <v>14</v>
      </c>
      <c r="E909" s="15" t="s">
        <v>419</v>
      </c>
      <c r="F909" s="62" t="s">
        <v>16</v>
      </c>
      <c r="G909" s="34">
        <v>700000000</v>
      </c>
      <c r="H909" s="34">
        <v>743117000</v>
      </c>
      <c r="I909" s="34">
        <v>359818800</v>
      </c>
      <c r="J909" s="34">
        <v>1802935800</v>
      </c>
      <c r="K909" s="34">
        <v>1802935800</v>
      </c>
      <c r="L909" s="89" t="s">
        <v>140</v>
      </c>
      <c r="M909" s="52"/>
      <c r="N909" s="50" t="s">
        <v>6151</v>
      </c>
      <c r="O909" s="27" t="s">
        <v>420</v>
      </c>
      <c r="P909" s="27" t="s">
        <v>421</v>
      </c>
      <c r="Q909" s="54"/>
    </row>
    <row r="910" spans="2:17" ht="21.75" customHeight="1" x14ac:dyDescent="0.15">
      <c r="B910" s="25">
        <v>2021</v>
      </c>
      <c r="C910" s="27">
        <v>2</v>
      </c>
      <c r="D910" s="62" t="s">
        <v>14</v>
      </c>
      <c r="E910" s="15" t="s">
        <v>422</v>
      </c>
      <c r="F910" s="62" t="s">
        <v>16</v>
      </c>
      <c r="G910" s="34">
        <v>700000000</v>
      </c>
      <c r="H910" s="34">
        <v>1453668000</v>
      </c>
      <c r="I910" s="34">
        <v>0</v>
      </c>
      <c r="J910" s="34">
        <v>2153668000</v>
      </c>
      <c r="K910" s="34">
        <v>2153668000</v>
      </c>
      <c r="L910" s="89"/>
      <c r="M910" s="52"/>
      <c r="N910" s="50" t="s">
        <v>6151</v>
      </c>
      <c r="O910" s="27" t="s">
        <v>420</v>
      </c>
      <c r="P910" s="27" t="s">
        <v>421</v>
      </c>
      <c r="Q910" s="54"/>
    </row>
    <row r="911" spans="2:17" ht="21.75" customHeight="1" x14ac:dyDescent="0.15">
      <c r="B911" s="25">
        <v>2021</v>
      </c>
      <c r="C911" s="27">
        <v>2</v>
      </c>
      <c r="D911" s="62" t="s">
        <v>14</v>
      </c>
      <c r="E911" s="15" t="s">
        <v>471</v>
      </c>
      <c r="F911" s="62" t="s">
        <v>16</v>
      </c>
      <c r="G911" s="34">
        <v>700000000</v>
      </c>
      <c r="H911" s="34">
        <v>1244207560</v>
      </c>
      <c r="I911" s="34">
        <v>968000</v>
      </c>
      <c r="J911" s="34">
        <v>1945175560</v>
      </c>
      <c r="K911" s="34">
        <v>1945175560</v>
      </c>
      <c r="L911" s="89"/>
      <c r="M911" s="52"/>
      <c r="N911" s="50" t="s">
        <v>6160</v>
      </c>
      <c r="O911" s="27" t="s">
        <v>328</v>
      </c>
      <c r="P911" s="27" t="s">
        <v>329</v>
      </c>
      <c r="Q911" s="54"/>
    </row>
    <row r="912" spans="2:17" ht="21.75" customHeight="1" x14ac:dyDescent="0.15">
      <c r="B912" s="25">
        <v>2021</v>
      </c>
      <c r="C912" s="27">
        <v>2</v>
      </c>
      <c r="D912" s="62" t="s">
        <v>14</v>
      </c>
      <c r="E912" s="15" t="s">
        <v>1689</v>
      </c>
      <c r="F912" s="62" t="s">
        <v>16</v>
      </c>
      <c r="G912" s="34">
        <v>700000000</v>
      </c>
      <c r="H912" s="34">
        <v>689163000</v>
      </c>
      <c r="I912" s="34">
        <v>415243000</v>
      </c>
      <c r="J912" s="34">
        <v>1804406000</v>
      </c>
      <c r="K912" s="34">
        <v>1804406000</v>
      </c>
      <c r="L912" s="89"/>
      <c r="M912" s="52"/>
      <c r="N912" s="50" t="s">
        <v>6138</v>
      </c>
      <c r="O912" s="27" t="s">
        <v>1690</v>
      </c>
      <c r="P912" s="27" t="s">
        <v>1691</v>
      </c>
      <c r="Q912" s="54"/>
    </row>
    <row r="913" spans="2:17" ht="21.75" customHeight="1" x14ac:dyDescent="0.15">
      <c r="B913" s="25">
        <v>2021</v>
      </c>
      <c r="C913" s="27">
        <v>2</v>
      </c>
      <c r="D913" s="62" t="s">
        <v>14</v>
      </c>
      <c r="E913" s="15" t="s">
        <v>1709</v>
      </c>
      <c r="F913" s="62" t="s">
        <v>16</v>
      </c>
      <c r="G913" s="34">
        <v>700000000</v>
      </c>
      <c r="H913" s="34">
        <v>849170000</v>
      </c>
      <c r="I913" s="34">
        <v>3688000</v>
      </c>
      <c r="J913" s="34">
        <v>1552858000</v>
      </c>
      <c r="K913" s="34">
        <v>1552858000</v>
      </c>
      <c r="L913" s="89"/>
      <c r="M913" s="52"/>
      <c r="N913" s="50" t="s">
        <v>6118</v>
      </c>
      <c r="O913" s="27" t="s">
        <v>1710</v>
      </c>
      <c r="P913" s="27" t="s">
        <v>1711</v>
      </c>
      <c r="Q913" s="54"/>
    </row>
    <row r="914" spans="2:17" ht="21.75" customHeight="1" x14ac:dyDescent="0.15">
      <c r="B914" s="25">
        <v>2021</v>
      </c>
      <c r="C914" s="27">
        <v>2</v>
      </c>
      <c r="D914" s="62" t="s">
        <v>14</v>
      </c>
      <c r="E914" s="15" t="s">
        <v>4047</v>
      </c>
      <c r="F914" s="62" t="s">
        <v>16</v>
      </c>
      <c r="G914" s="34">
        <v>700000000</v>
      </c>
      <c r="H914" s="34">
        <v>1325883100</v>
      </c>
      <c r="I914" s="34">
        <v>0</v>
      </c>
      <c r="J914" s="34">
        <v>2025883100</v>
      </c>
      <c r="K914" s="34">
        <v>3259989000</v>
      </c>
      <c r="L914" s="89" t="s">
        <v>140</v>
      </c>
      <c r="M914" s="52"/>
      <c r="N914" s="50" t="s">
        <v>6148</v>
      </c>
      <c r="O914" s="27" t="s">
        <v>4048</v>
      </c>
      <c r="P914" s="27" t="s">
        <v>4049</v>
      </c>
      <c r="Q914" s="54"/>
    </row>
    <row r="915" spans="2:17" ht="21.75" customHeight="1" x14ac:dyDescent="0.15">
      <c r="B915" s="25">
        <v>2021</v>
      </c>
      <c r="C915" s="27">
        <v>2</v>
      </c>
      <c r="D915" s="62" t="s">
        <v>14</v>
      </c>
      <c r="E915" s="15" t="s">
        <v>4078</v>
      </c>
      <c r="F915" s="62" t="s">
        <v>112</v>
      </c>
      <c r="G915" s="34">
        <v>700000000</v>
      </c>
      <c r="H915" s="34">
        <v>0</v>
      </c>
      <c r="I915" s="34">
        <v>1110596000</v>
      </c>
      <c r="J915" s="34">
        <v>1810596000</v>
      </c>
      <c r="K915" s="34">
        <v>1810596000</v>
      </c>
      <c r="L915" s="89" t="s">
        <v>140</v>
      </c>
      <c r="M915" s="52"/>
      <c r="N915" s="50" t="s">
        <v>6161</v>
      </c>
      <c r="O915" s="27" t="s">
        <v>3893</v>
      </c>
      <c r="P915" s="27" t="s">
        <v>3894</v>
      </c>
      <c r="Q915" s="54"/>
    </row>
    <row r="916" spans="2:17" ht="21.75" customHeight="1" x14ac:dyDescent="0.15">
      <c r="B916" s="25">
        <v>2021</v>
      </c>
      <c r="C916" s="27">
        <v>2</v>
      </c>
      <c r="D916" s="62" t="s">
        <v>14</v>
      </c>
      <c r="E916" s="15" t="s">
        <v>3686</v>
      </c>
      <c r="F916" s="62" t="s">
        <v>16</v>
      </c>
      <c r="G916" s="34">
        <v>691587000</v>
      </c>
      <c r="H916" s="34">
        <v>813858000</v>
      </c>
      <c r="I916" s="34">
        <v>58442000</v>
      </c>
      <c r="J916" s="34">
        <v>1563887000</v>
      </c>
      <c r="K916" s="34">
        <v>1563887000</v>
      </c>
      <c r="L916" s="89" t="s">
        <v>140</v>
      </c>
      <c r="M916" s="52"/>
      <c r="N916" s="50" t="s">
        <v>6162</v>
      </c>
      <c r="O916" s="27" t="s">
        <v>3687</v>
      </c>
      <c r="P916" s="27" t="s">
        <v>3623</v>
      </c>
      <c r="Q916" s="54"/>
    </row>
    <row r="917" spans="2:17" ht="21.75" customHeight="1" x14ac:dyDescent="0.15">
      <c r="B917" s="25">
        <v>2021</v>
      </c>
      <c r="C917" s="27">
        <v>2</v>
      </c>
      <c r="D917" s="62" t="s">
        <v>14</v>
      </c>
      <c r="E917" s="15" t="s">
        <v>1028</v>
      </c>
      <c r="F917" s="62" t="s">
        <v>16</v>
      </c>
      <c r="G917" s="34">
        <v>686000000</v>
      </c>
      <c r="H917" s="34">
        <v>0</v>
      </c>
      <c r="I917" s="34">
        <v>2035000000</v>
      </c>
      <c r="J917" s="34">
        <v>2721000000</v>
      </c>
      <c r="K917" s="34">
        <v>2721000000</v>
      </c>
      <c r="L917" s="89"/>
      <c r="M917" s="52"/>
      <c r="N917" s="50" t="s">
        <v>6163</v>
      </c>
      <c r="O917" s="27" t="s">
        <v>1029</v>
      </c>
      <c r="P917" s="27" t="s">
        <v>1030</v>
      </c>
      <c r="Q917" s="54"/>
    </row>
    <row r="918" spans="2:17" ht="21.75" customHeight="1" x14ac:dyDescent="0.15">
      <c r="B918" s="25">
        <v>2021</v>
      </c>
      <c r="C918" s="27">
        <v>2</v>
      </c>
      <c r="D918" s="62" t="s">
        <v>2543</v>
      </c>
      <c r="E918" s="15" t="s">
        <v>4443</v>
      </c>
      <c r="F918" s="62" t="s">
        <v>4444</v>
      </c>
      <c r="G918" s="34">
        <v>682000000</v>
      </c>
      <c r="H918" s="34">
        <v>1891252000</v>
      </c>
      <c r="I918" s="34">
        <v>151488000</v>
      </c>
      <c r="J918" s="34">
        <v>2724740000</v>
      </c>
      <c r="K918" s="34">
        <v>2724740000</v>
      </c>
      <c r="L918" s="89" t="s">
        <v>140</v>
      </c>
      <c r="M918" s="52"/>
      <c r="N918" s="50" t="s">
        <v>6164</v>
      </c>
      <c r="O918" s="27" t="s">
        <v>4326</v>
      </c>
      <c r="P918" s="27" t="s">
        <v>4327</v>
      </c>
      <c r="Q918" s="54"/>
    </row>
    <row r="919" spans="2:17" ht="21.75" customHeight="1" x14ac:dyDescent="0.15">
      <c r="B919" s="25">
        <v>2021</v>
      </c>
      <c r="C919" s="27">
        <v>2</v>
      </c>
      <c r="D919" s="62" t="s">
        <v>14</v>
      </c>
      <c r="E919" s="15" t="s">
        <v>1840</v>
      </c>
      <c r="F919" s="62" t="s">
        <v>16</v>
      </c>
      <c r="G919" s="34">
        <v>681067000</v>
      </c>
      <c r="H919" s="34"/>
      <c r="I919" s="34">
        <v>969120000</v>
      </c>
      <c r="J919" s="34">
        <v>1650187000</v>
      </c>
      <c r="K919" s="34">
        <v>1155130900</v>
      </c>
      <c r="L919" s="89" t="s">
        <v>140</v>
      </c>
      <c r="M919" s="52"/>
      <c r="N919" s="50" t="s">
        <v>6165</v>
      </c>
      <c r="O919" s="27" t="s">
        <v>1568</v>
      </c>
      <c r="P919" s="27" t="s">
        <v>1569</v>
      </c>
      <c r="Q919" s="54"/>
    </row>
    <row r="920" spans="2:17" ht="21.75" customHeight="1" x14ac:dyDescent="0.15">
      <c r="B920" s="25">
        <v>2021</v>
      </c>
      <c r="C920" s="27">
        <v>2</v>
      </c>
      <c r="D920" s="62" t="s">
        <v>14</v>
      </c>
      <c r="E920" s="15" t="s">
        <v>949</v>
      </c>
      <c r="F920" s="62" t="s">
        <v>37</v>
      </c>
      <c r="G920" s="34">
        <v>678097700</v>
      </c>
      <c r="H920" s="34"/>
      <c r="I920" s="34">
        <v>22000000</v>
      </c>
      <c r="J920" s="34">
        <v>700097700</v>
      </c>
      <c r="K920" s="34"/>
      <c r="L920" s="89"/>
      <c r="M920" s="52"/>
      <c r="N920" s="50" t="s">
        <v>6166</v>
      </c>
      <c r="O920" s="27" t="s">
        <v>5035</v>
      </c>
      <c r="P920" s="27" t="s">
        <v>5036</v>
      </c>
      <c r="Q920" s="54"/>
    </row>
    <row r="921" spans="2:17" ht="21.75" customHeight="1" x14ac:dyDescent="0.15">
      <c r="B921" s="25">
        <v>2021</v>
      </c>
      <c r="C921" s="27">
        <v>2</v>
      </c>
      <c r="D921" s="62" t="s">
        <v>14</v>
      </c>
      <c r="E921" s="15" t="s">
        <v>520</v>
      </c>
      <c r="F921" s="62" t="s">
        <v>16</v>
      </c>
      <c r="G921" s="34">
        <v>677672000</v>
      </c>
      <c r="H921" s="34">
        <v>0</v>
      </c>
      <c r="I921" s="34">
        <v>687277000</v>
      </c>
      <c r="J921" s="34">
        <v>1364949000</v>
      </c>
      <c r="K921" s="34">
        <v>2126669000</v>
      </c>
      <c r="L921" s="89"/>
      <c r="M921" s="52"/>
      <c r="N921" s="50" t="s">
        <v>6167</v>
      </c>
      <c r="O921" s="27" t="s">
        <v>518</v>
      </c>
      <c r="P921" s="27" t="s">
        <v>519</v>
      </c>
      <c r="Q921" s="54"/>
    </row>
    <row r="922" spans="2:17" ht="21.75" customHeight="1" x14ac:dyDescent="0.15">
      <c r="B922" s="25">
        <v>2021</v>
      </c>
      <c r="C922" s="27">
        <v>2</v>
      </c>
      <c r="D922" s="62" t="s">
        <v>14</v>
      </c>
      <c r="E922" s="15" t="s">
        <v>3308</v>
      </c>
      <c r="F922" s="62" t="s">
        <v>16</v>
      </c>
      <c r="G922" s="34">
        <v>666296000</v>
      </c>
      <c r="H922" s="34">
        <v>0</v>
      </c>
      <c r="I922" s="34">
        <v>764642000</v>
      </c>
      <c r="J922" s="34">
        <v>1430938000</v>
      </c>
      <c r="K922" s="34">
        <v>1430938000</v>
      </c>
      <c r="L922" s="89">
        <v>0</v>
      </c>
      <c r="M922" s="52">
        <v>0</v>
      </c>
      <c r="N922" s="50" t="s">
        <v>6168</v>
      </c>
      <c r="O922" s="27" t="s">
        <v>3029</v>
      </c>
      <c r="P922" s="27" t="s">
        <v>3030</v>
      </c>
      <c r="Q922" s="54"/>
    </row>
    <row r="923" spans="2:17" ht="21.75" customHeight="1" x14ac:dyDescent="0.15">
      <c r="B923" s="25">
        <v>2021</v>
      </c>
      <c r="C923" s="27">
        <v>2</v>
      </c>
      <c r="D923" s="62" t="s">
        <v>14</v>
      </c>
      <c r="E923" s="15" t="s">
        <v>4454</v>
      </c>
      <c r="F923" s="62" t="s">
        <v>16</v>
      </c>
      <c r="G923" s="34">
        <v>662734000</v>
      </c>
      <c r="H923" s="34"/>
      <c r="I923" s="34">
        <v>749454000</v>
      </c>
      <c r="J923" s="34">
        <v>1412188000</v>
      </c>
      <c r="K923" s="34"/>
      <c r="L923" s="89" t="s">
        <v>140</v>
      </c>
      <c r="M923" s="52"/>
      <c r="N923" s="50" t="s">
        <v>6117</v>
      </c>
      <c r="O923" s="27" t="s">
        <v>4330</v>
      </c>
      <c r="P923" s="27" t="s">
        <v>4331</v>
      </c>
      <c r="Q923" s="54"/>
    </row>
    <row r="924" spans="2:17" ht="21.75" customHeight="1" x14ac:dyDescent="0.15">
      <c r="B924" s="25">
        <v>2021</v>
      </c>
      <c r="C924" s="27">
        <v>2</v>
      </c>
      <c r="D924" s="62" t="s">
        <v>14</v>
      </c>
      <c r="E924" s="15" t="s">
        <v>3974</v>
      </c>
      <c r="F924" s="62" t="s">
        <v>16</v>
      </c>
      <c r="G924" s="34">
        <v>650000000</v>
      </c>
      <c r="H924" s="34">
        <v>764873990</v>
      </c>
      <c r="I924" s="34">
        <v>645419010</v>
      </c>
      <c r="J924" s="34">
        <v>2060293000</v>
      </c>
      <c r="K924" s="34">
        <v>2060293000</v>
      </c>
      <c r="L924" s="89" t="s">
        <v>140</v>
      </c>
      <c r="M924" s="52"/>
      <c r="N924" s="50" t="s">
        <v>6121</v>
      </c>
      <c r="O924" s="27" t="s">
        <v>3769</v>
      </c>
      <c r="P924" s="27" t="s">
        <v>3770</v>
      </c>
      <c r="Q924" s="54"/>
    </row>
    <row r="925" spans="2:17" ht="21.75" customHeight="1" x14ac:dyDescent="0.15">
      <c r="B925" s="25">
        <v>2021</v>
      </c>
      <c r="C925" s="27">
        <v>2</v>
      </c>
      <c r="D925" s="62" t="s">
        <v>14</v>
      </c>
      <c r="E925" s="15" t="s">
        <v>1685</v>
      </c>
      <c r="F925" s="62" t="s">
        <v>16</v>
      </c>
      <c r="G925" s="34">
        <v>648395000</v>
      </c>
      <c r="H925" s="34"/>
      <c r="I925" s="34">
        <v>851229000</v>
      </c>
      <c r="J925" s="34">
        <v>1499624000</v>
      </c>
      <c r="K925" s="34">
        <v>1499624000</v>
      </c>
      <c r="L925" s="89"/>
      <c r="M925" s="52"/>
      <c r="N925" s="50" t="s">
        <v>6138</v>
      </c>
      <c r="O925" s="27" t="s">
        <v>1686</v>
      </c>
      <c r="P925" s="27" t="s">
        <v>1687</v>
      </c>
      <c r="Q925" s="54"/>
    </row>
    <row r="926" spans="2:17" ht="21.75" customHeight="1" x14ac:dyDescent="0.15">
      <c r="B926" s="25">
        <v>2021</v>
      </c>
      <c r="C926" s="27">
        <v>2</v>
      </c>
      <c r="D926" s="62" t="s">
        <v>14</v>
      </c>
      <c r="E926" s="15" t="s">
        <v>4015</v>
      </c>
      <c r="F926" s="62" t="s">
        <v>16</v>
      </c>
      <c r="G926" s="34">
        <v>640000000</v>
      </c>
      <c r="H926" s="34">
        <v>1332000000</v>
      </c>
      <c r="I926" s="34">
        <v>650000000</v>
      </c>
      <c r="J926" s="34">
        <v>2622000000</v>
      </c>
      <c r="K926" s="34">
        <v>2653000000</v>
      </c>
      <c r="L926" s="89"/>
      <c r="M926" s="52"/>
      <c r="N926" s="50" t="s">
        <v>6147</v>
      </c>
      <c r="O926" s="27" t="s">
        <v>3791</v>
      </c>
      <c r="P926" s="27" t="s">
        <v>3792</v>
      </c>
      <c r="Q926" s="54"/>
    </row>
    <row r="927" spans="2:17" ht="21.75" customHeight="1" x14ac:dyDescent="0.15">
      <c r="B927" s="25">
        <v>2021</v>
      </c>
      <c r="C927" s="27">
        <v>2</v>
      </c>
      <c r="D927" s="62" t="s">
        <v>14</v>
      </c>
      <c r="E927" s="15" t="s">
        <v>517</v>
      </c>
      <c r="F927" s="62" t="s">
        <v>16</v>
      </c>
      <c r="G927" s="34">
        <v>635000000</v>
      </c>
      <c r="H927" s="34">
        <v>635587800</v>
      </c>
      <c r="I927" s="34">
        <v>633000000</v>
      </c>
      <c r="J927" s="34">
        <v>1903587800</v>
      </c>
      <c r="K927" s="34">
        <v>1903587800</v>
      </c>
      <c r="L927" s="89" t="s">
        <v>140</v>
      </c>
      <c r="M927" s="52"/>
      <c r="N927" s="50" t="s">
        <v>6167</v>
      </c>
      <c r="O927" s="27" t="s">
        <v>518</v>
      </c>
      <c r="P927" s="27" t="s">
        <v>519</v>
      </c>
      <c r="Q927" s="54"/>
    </row>
    <row r="928" spans="2:17" ht="21.75" customHeight="1" x14ac:dyDescent="0.15">
      <c r="B928" s="25">
        <v>2021</v>
      </c>
      <c r="C928" s="27">
        <v>2</v>
      </c>
      <c r="D928" s="62" t="s">
        <v>14</v>
      </c>
      <c r="E928" s="15" t="s">
        <v>4016</v>
      </c>
      <c r="F928" s="62" t="s">
        <v>16</v>
      </c>
      <c r="G928" s="34">
        <v>635000000</v>
      </c>
      <c r="H928" s="34">
        <v>1345000000</v>
      </c>
      <c r="I928" s="34">
        <v>728000000</v>
      </c>
      <c r="J928" s="34">
        <v>2708000000</v>
      </c>
      <c r="K928" s="34">
        <v>2749000000</v>
      </c>
      <c r="L928" s="89"/>
      <c r="M928" s="52"/>
      <c r="N928" s="50" t="s">
        <v>6147</v>
      </c>
      <c r="O928" s="27" t="s">
        <v>3791</v>
      </c>
      <c r="P928" s="27" t="s">
        <v>3792</v>
      </c>
      <c r="Q928" s="54"/>
    </row>
    <row r="929" spans="2:17" ht="21.75" customHeight="1" x14ac:dyDescent="0.15">
      <c r="B929" s="25">
        <v>2021</v>
      </c>
      <c r="C929" s="27">
        <v>2</v>
      </c>
      <c r="D929" s="62" t="s">
        <v>14</v>
      </c>
      <c r="E929" s="15" t="s">
        <v>1781</v>
      </c>
      <c r="F929" s="62" t="s">
        <v>16</v>
      </c>
      <c r="G929" s="34">
        <v>630655000</v>
      </c>
      <c r="H929" s="34"/>
      <c r="I929" s="34">
        <v>1582405000</v>
      </c>
      <c r="J929" s="34">
        <v>2213060000</v>
      </c>
      <c r="K929" s="34">
        <v>2213060000</v>
      </c>
      <c r="L929" s="89" t="s">
        <v>140</v>
      </c>
      <c r="M929" s="52"/>
      <c r="N929" s="50" t="s">
        <v>6140</v>
      </c>
      <c r="O929" s="27" t="s">
        <v>1782</v>
      </c>
      <c r="P929" s="27" t="s">
        <v>1783</v>
      </c>
      <c r="Q929" s="54"/>
    </row>
    <row r="930" spans="2:17" ht="21.75" customHeight="1" x14ac:dyDescent="0.15">
      <c r="B930" s="25">
        <v>2021</v>
      </c>
      <c r="C930" s="27">
        <v>2</v>
      </c>
      <c r="D930" s="62" t="s">
        <v>14</v>
      </c>
      <c r="E930" s="15" t="s">
        <v>452</v>
      </c>
      <c r="F930" s="62" t="s">
        <v>16</v>
      </c>
      <c r="G930" s="34">
        <v>620000000</v>
      </c>
      <c r="H930" s="34">
        <v>617517000</v>
      </c>
      <c r="I930" s="34">
        <v>754284000</v>
      </c>
      <c r="J930" s="34">
        <v>1991801000</v>
      </c>
      <c r="K930" s="34">
        <v>1991801000</v>
      </c>
      <c r="L930" s="89"/>
      <c r="M930" s="52"/>
      <c r="N930" s="50" t="s">
        <v>6152</v>
      </c>
      <c r="O930" s="27" t="s">
        <v>450</v>
      </c>
      <c r="P930" s="27" t="s">
        <v>451</v>
      </c>
      <c r="Q930" s="54"/>
    </row>
    <row r="931" spans="2:17" ht="21.75" customHeight="1" x14ac:dyDescent="0.15">
      <c r="B931" s="25">
        <v>2021</v>
      </c>
      <c r="C931" s="27">
        <v>2</v>
      </c>
      <c r="D931" s="62" t="s">
        <v>14</v>
      </c>
      <c r="E931" s="15" t="s">
        <v>3345</v>
      </c>
      <c r="F931" s="62" t="s">
        <v>16</v>
      </c>
      <c r="G931" s="34">
        <v>619517000</v>
      </c>
      <c r="H931" s="34">
        <v>0</v>
      </c>
      <c r="I931" s="34">
        <v>1004477000</v>
      </c>
      <c r="J931" s="34">
        <v>1623994000</v>
      </c>
      <c r="K931" s="34"/>
      <c r="L931" s="89"/>
      <c r="M931" s="52"/>
      <c r="N931" s="50" t="s">
        <v>6139</v>
      </c>
      <c r="O931" s="27" t="s">
        <v>3346</v>
      </c>
      <c r="P931" s="27" t="s">
        <v>3347</v>
      </c>
      <c r="Q931" s="54"/>
    </row>
    <row r="932" spans="2:17" ht="21.75" customHeight="1" x14ac:dyDescent="0.15">
      <c r="B932" s="25">
        <v>2021</v>
      </c>
      <c r="C932" s="27">
        <v>2</v>
      </c>
      <c r="D932" s="62" t="s">
        <v>14</v>
      </c>
      <c r="E932" s="15" t="s">
        <v>1728</v>
      </c>
      <c r="F932" s="62" t="s">
        <v>16</v>
      </c>
      <c r="G932" s="34">
        <v>610000000</v>
      </c>
      <c r="H932" s="34"/>
      <c r="I932" s="34">
        <v>1970000000</v>
      </c>
      <c r="J932" s="34">
        <v>2580000000</v>
      </c>
      <c r="K932" s="34">
        <v>200000000</v>
      </c>
      <c r="L932" s="89"/>
      <c r="M932" s="52"/>
      <c r="N932" s="50" t="s">
        <v>6169</v>
      </c>
      <c r="O932" s="27" t="s">
        <v>1726</v>
      </c>
      <c r="P932" s="27" t="s">
        <v>1727</v>
      </c>
      <c r="Q932" s="54"/>
    </row>
    <row r="933" spans="2:17" ht="21.75" customHeight="1" x14ac:dyDescent="0.15">
      <c r="B933" s="25">
        <v>2021</v>
      </c>
      <c r="C933" s="27">
        <v>2</v>
      </c>
      <c r="D933" s="62" t="s">
        <v>14</v>
      </c>
      <c r="E933" s="15" t="s">
        <v>456</v>
      </c>
      <c r="F933" s="62" t="s">
        <v>16</v>
      </c>
      <c r="G933" s="34">
        <v>609273000</v>
      </c>
      <c r="H933" s="34">
        <v>0</v>
      </c>
      <c r="I933" s="34">
        <v>520375000</v>
      </c>
      <c r="J933" s="34">
        <v>1129648000</v>
      </c>
      <c r="K933" s="34">
        <v>609273000</v>
      </c>
      <c r="L933" s="89"/>
      <c r="M933" s="52"/>
      <c r="N933" s="50" t="s">
        <v>6160</v>
      </c>
      <c r="O933" s="27" t="s">
        <v>457</v>
      </c>
      <c r="P933" s="27" t="s">
        <v>458</v>
      </c>
      <c r="Q933" s="54"/>
    </row>
    <row r="934" spans="2:17" ht="21.75" customHeight="1" x14ac:dyDescent="0.15">
      <c r="B934" s="25">
        <v>2021</v>
      </c>
      <c r="C934" s="27">
        <v>2</v>
      </c>
      <c r="D934" s="62" t="s">
        <v>14</v>
      </c>
      <c r="E934" s="15" t="s">
        <v>4107</v>
      </c>
      <c r="F934" s="62" t="s">
        <v>16</v>
      </c>
      <c r="G934" s="34">
        <v>608158000</v>
      </c>
      <c r="H934" s="34" t="s">
        <v>4106</v>
      </c>
      <c r="I934" s="34">
        <v>759462000</v>
      </c>
      <c r="J934" s="34">
        <v>1367620000</v>
      </c>
      <c r="K934" s="34">
        <v>1367620000</v>
      </c>
      <c r="L934" s="89" t="s">
        <v>3923</v>
      </c>
      <c r="M934" s="52" t="s">
        <v>3940</v>
      </c>
      <c r="N934" s="50" t="s">
        <v>6157</v>
      </c>
      <c r="O934" s="27" t="s">
        <v>3940</v>
      </c>
      <c r="P934" s="27" t="s">
        <v>3941</v>
      </c>
      <c r="Q934" s="54"/>
    </row>
    <row r="935" spans="2:17" ht="21.75" customHeight="1" x14ac:dyDescent="0.15">
      <c r="B935" s="25">
        <v>2021</v>
      </c>
      <c r="C935" s="27">
        <v>2</v>
      </c>
      <c r="D935" s="62" t="s">
        <v>14</v>
      </c>
      <c r="E935" s="15" t="s">
        <v>465</v>
      </c>
      <c r="F935" s="62" t="s">
        <v>16</v>
      </c>
      <c r="G935" s="34">
        <v>600000000</v>
      </c>
      <c r="H935" s="34"/>
      <c r="I935" s="34">
        <v>695750000</v>
      </c>
      <c r="J935" s="34">
        <v>1295750000</v>
      </c>
      <c r="K935" s="34">
        <v>600000000</v>
      </c>
      <c r="L935" s="89"/>
      <c r="M935" s="52"/>
      <c r="N935" s="50" t="s">
        <v>6160</v>
      </c>
      <c r="O935" s="27" t="s">
        <v>463</v>
      </c>
      <c r="P935" s="27" t="s">
        <v>464</v>
      </c>
      <c r="Q935" s="54"/>
    </row>
    <row r="936" spans="2:17" ht="21.75" customHeight="1" x14ac:dyDescent="0.15">
      <c r="B936" s="25">
        <v>2021</v>
      </c>
      <c r="C936" s="27">
        <v>2</v>
      </c>
      <c r="D936" s="62" t="s">
        <v>14</v>
      </c>
      <c r="E936" s="15" t="s">
        <v>470</v>
      </c>
      <c r="F936" s="62" t="s">
        <v>112</v>
      </c>
      <c r="G936" s="34">
        <v>600000000</v>
      </c>
      <c r="H936" s="34">
        <v>515426607</v>
      </c>
      <c r="I936" s="34">
        <v>1293000</v>
      </c>
      <c r="J936" s="34">
        <v>1116719607</v>
      </c>
      <c r="K936" s="34">
        <v>1116719607</v>
      </c>
      <c r="L936" s="89"/>
      <c r="M936" s="52"/>
      <c r="N936" s="50" t="s">
        <v>6160</v>
      </c>
      <c r="O936" s="27" t="s">
        <v>328</v>
      </c>
      <c r="P936" s="27" t="s">
        <v>329</v>
      </c>
      <c r="Q936" s="54"/>
    </row>
    <row r="937" spans="2:17" ht="21.75" customHeight="1" x14ac:dyDescent="0.15">
      <c r="B937" s="25">
        <v>2021</v>
      </c>
      <c r="C937" s="27">
        <v>2</v>
      </c>
      <c r="D937" s="62" t="s">
        <v>14</v>
      </c>
      <c r="E937" s="15" t="s">
        <v>1699</v>
      </c>
      <c r="F937" s="62" t="s">
        <v>16</v>
      </c>
      <c r="G937" s="34">
        <v>600000000</v>
      </c>
      <c r="H937" s="34">
        <v>249101000</v>
      </c>
      <c r="I937" s="34">
        <v>527440000</v>
      </c>
      <c r="J937" s="34">
        <v>1376541000</v>
      </c>
      <c r="K937" s="34">
        <v>1376541000</v>
      </c>
      <c r="L937" s="89"/>
      <c r="M937" s="52"/>
      <c r="N937" s="50" t="s">
        <v>6118</v>
      </c>
      <c r="O937" s="27" t="s">
        <v>1700</v>
      </c>
      <c r="P937" s="27" t="s">
        <v>1701</v>
      </c>
      <c r="Q937" s="54"/>
    </row>
    <row r="938" spans="2:17" ht="21.75" customHeight="1" x14ac:dyDescent="0.15">
      <c r="B938" s="25">
        <v>2021</v>
      </c>
      <c r="C938" s="27">
        <v>2</v>
      </c>
      <c r="D938" s="62" t="s">
        <v>14</v>
      </c>
      <c r="E938" s="15" t="s">
        <v>2699</v>
      </c>
      <c r="F938" s="62" t="s">
        <v>16</v>
      </c>
      <c r="G938" s="34">
        <v>600000000</v>
      </c>
      <c r="H938" s="34">
        <v>1093440000</v>
      </c>
      <c r="I938" s="34">
        <v>596219000</v>
      </c>
      <c r="J938" s="34">
        <v>2289659000</v>
      </c>
      <c r="K938" s="34">
        <v>2289659000</v>
      </c>
      <c r="L938" s="89"/>
      <c r="M938" s="52"/>
      <c r="N938" s="50" t="s">
        <v>6170</v>
      </c>
      <c r="O938" s="27" t="s">
        <v>2371</v>
      </c>
      <c r="P938" s="27" t="s">
        <v>2372</v>
      </c>
      <c r="Q938" s="54"/>
    </row>
    <row r="939" spans="2:17" ht="21.75" customHeight="1" x14ac:dyDescent="0.15">
      <c r="B939" s="25">
        <v>2021</v>
      </c>
      <c r="C939" s="27">
        <v>2</v>
      </c>
      <c r="D939" s="62" t="s">
        <v>14</v>
      </c>
      <c r="E939" s="15" t="s">
        <v>3978</v>
      </c>
      <c r="F939" s="62" t="s">
        <v>16</v>
      </c>
      <c r="G939" s="34">
        <v>600000000</v>
      </c>
      <c r="H939" s="34">
        <v>455000000</v>
      </c>
      <c r="I939" s="34">
        <v>1140000000</v>
      </c>
      <c r="J939" s="34">
        <v>2195000000</v>
      </c>
      <c r="K939" s="34">
        <v>2195000000</v>
      </c>
      <c r="L939" s="89" t="s">
        <v>140</v>
      </c>
      <c r="M939" s="52"/>
      <c r="N939" s="50" t="s">
        <v>6121</v>
      </c>
      <c r="O939" s="27" t="s">
        <v>3774</v>
      </c>
      <c r="P939" s="27" t="s">
        <v>3775</v>
      </c>
      <c r="Q939" s="54"/>
    </row>
    <row r="940" spans="2:17" ht="21.75" customHeight="1" x14ac:dyDescent="0.15">
      <c r="B940" s="25">
        <v>2021</v>
      </c>
      <c r="C940" s="27">
        <v>2</v>
      </c>
      <c r="D940" s="62" t="s">
        <v>14</v>
      </c>
      <c r="E940" s="15" t="s">
        <v>4089</v>
      </c>
      <c r="F940" s="62" t="s">
        <v>16</v>
      </c>
      <c r="G940" s="34">
        <v>600000000</v>
      </c>
      <c r="H940" s="34">
        <v>1578315000</v>
      </c>
      <c r="I940" s="34">
        <v>3124000</v>
      </c>
      <c r="J940" s="34">
        <v>2181439000</v>
      </c>
      <c r="K940" s="34">
        <v>2181439000</v>
      </c>
      <c r="L940" s="89" t="s">
        <v>140</v>
      </c>
      <c r="M940" s="52"/>
      <c r="N940" s="50" t="s">
        <v>6135</v>
      </c>
      <c r="O940" s="27" t="s">
        <v>4090</v>
      </c>
      <c r="P940" s="27" t="s">
        <v>4091</v>
      </c>
      <c r="Q940" s="54"/>
    </row>
    <row r="941" spans="2:17" ht="21.75" customHeight="1" x14ac:dyDescent="0.15">
      <c r="B941" s="25">
        <v>2021</v>
      </c>
      <c r="C941" s="27">
        <v>2</v>
      </c>
      <c r="D941" s="62" t="s">
        <v>1646</v>
      </c>
      <c r="E941" s="15" t="s">
        <v>1832</v>
      </c>
      <c r="F941" s="62" t="s">
        <v>16</v>
      </c>
      <c r="G941" s="34">
        <v>599203000</v>
      </c>
      <c r="H941" s="34"/>
      <c r="I941" s="34">
        <v>4533749000</v>
      </c>
      <c r="J941" s="34">
        <v>5132952000</v>
      </c>
      <c r="K941" s="34"/>
      <c r="L941" s="89" t="s">
        <v>140</v>
      </c>
      <c r="M941" s="52"/>
      <c r="N941" s="50" t="s">
        <v>6171</v>
      </c>
      <c r="O941" s="27" t="s">
        <v>778</v>
      </c>
      <c r="P941" s="27" t="s">
        <v>1831</v>
      </c>
      <c r="Q941" s="54"/>
    </row>
    <row r="942" spans="2:17" ht="21.75" customHeight="1" x14ac:dyDescent="0.15">
      <c r="B942" s="25">
        <v>2021</v>
      </c>
      <c r="C942" s="27">
        <v>2</v>
      </c>
      <c r="D942" s="62" t="s">
        <v>14</v>
      </c>
      <c r="E942" s="15" t="s">
        <v>541</v>
      </c>
      <c r="F942" s="62" t="s">
        <v>16</v>
      </c>
      <c r="G942" s="34">
        <v>589787000</v>
      </c>
      <c r="H942" s="34"/>
      <c r="I942" s="34">
        <v>946360000</v>
      </c>
      <c r="J942" s="34">
        <f>SUM(G942:I942)</f>
        <v>1536147000</v>
      </c>
      <c r="K942" s="34">
        <v>589787000</v>
      </c>
      <c r="L942" s="89"/>
      <c r="M942" s="52"/>
      <c r="N942" s="50" t="s">
        <v>6132</v>
      </c>
      <c r="O942" s="27" t="s">
        <v>542</v>
      </c>
      <c r="P942" s="27" t="s">
        <v>543</v>
      </c>
      <c r="Q942" s="54"/>
    </row>
    <row r="943" spans="2:17" ht="21.75" customHeight="1" x14ac:dyDescent="0.15">
      <c r="B943" s="25">
        <v>2021</v>
      </c>
      <c r="C943" s="27">
        <v>2</v>
      </c>
      <c r="D943" s="62" t="s">
        <v>14</v>
      </c>
      <c r="E943" s="15" t="s">
        <v>3337</v>
      </c>
      <c r="F943" s="62" t="s">
        <v>16</v>
      </c>
      <c r="G943" s="34">
        <v>589437000</v>
      </c>
      <c r="H943" s="34">
        <v>0</v>
      </c>
      <c r="I943" s="34">
        <v>8957758000</v>
      </c>
      <c r="J943" s="34">
        <v>9547195000</v>
      </c>
      <c r="K943" s="34"/>
      <c r="L943" s="89"/>
      <c r="M943" s="52"/>
      <c r="N943" s="50" t="s">
        <v>6137</v>
      </c>
      <c r="O943" s="27" t="s">
        <v>3338</v>
      </c>
      <c r="P943" s="27" t="s">
        <v>3339</v>
      </c>
      <c r="Q943" s="54"/>
    </row>
    <row r="944" spans="2:17" ht="21.75" customHeight="1" x14ac:dyDescent="0.15">
      <c r="B944" s="25">
        <v>2021</v>
      </c>
      <c r="C944" s="27">
        <v>2</v>
      </c>
      <c r="D944" s="62" t="s">
        <v>14</v>
      </c>
      <c r="E944" s="15" t="s">
        <v>1900</v>
      </c>
      <c r="F944" s="62" t="s">
        <v>16</v>
      </c>
      <c r="G944" s="34">
        <v>581107290</v>
      </c>
      <c r="H944" s="34"/>
      <c r="I944" s="34">
        <v>1399400000</v>
      </c>
      <c r="J944" s="34">
        <v>1980507290</v>
      </c>
      <c r="K944" s="34">
        <v>1980507290</v>
      </c>
      <c r="L944" s="89" t="s">
        <v>140</v>
      </c>
      <c r="M944" s="52"/>
      <c r="N944" s="50" t="s">
        <v>6172</v>
      </c>
      <c r="O944" s="27" t="s">
        <v>1601</v>
      </c>
      <c r="P944" s="27" t="s">
        <v>1602</v>
      </c>
      <c r="Q944" s="54"/>
    </row>
    <row r="945" spans="2:17" ht="21.75" customHeight="1" x14ac:dyDescent="0.15">
      <c r="B945" s="25">
        <v>2021</v>
      </c>
      <c r="C945" s="27">
        <v>2</v>
      </c>
      <c r="D945" s="62" t="s">
        <v>1646</v>
      </c>
      <c r="E945" s="15" t="s">
        <v>1696</v>
      </c>
      <c r="F945" s="62" t="s">
        <v>16</v>
      </c>
      <c r="G945" s="34">
        <v>569263000</v>
      </c>
      <c r="H945" s="34"/>
      <c r="I945" s="34">
        <v>4500000000</v>
      </c>
      <c r="J945" s="34">
        <v>5069263000</v>
      </c>
      <c r="K945" s="34">
        <v>5069263000</v>
      </c>
      <c r="L945" s="89" t="s">
        <v>140</v>
      </c>
      <c r="M945" s="52"/>
      <c r="N945" s="50" t="s">
        <v>6118</v>
      </c>
      <c r="O945" s="27" t="s">
        <v>1697</v>
      </c>
      <c r="P945" s="27" t="s">
        <v>1698</v>
      </c>
      <c r="Q945" s="54"/>
    </row>
    <row r="946" spans="2:17" ht="21.75" customHeight="1" x14ac:dyDescent="0.15">
      <c r="B946" s="25">
        <v>2021</v>
      </c>
      <c r="C946" s="27">
        <v>2</v>
      </c>
      <c r="D946" s="62" t="s">
        <v>14</v>
      </c>
      <c r="E946" s="15" t="s">
        <v>479</v>
      </c>
      <c r="F946" s="62" t="s">
        <v>16</v>
      </c>
      <c r="G946" s="34">
        <v>567236000</v>
      </c>
      <c r="H946" s="34">
        <v>0</v>
      </c>
      <c r="I946" s="34">
        <v>577599000</v>
      </c>
      <c r="J946" s="34">
        <v>1144835000</v>
      </c>
      <c r="K946" s="34">
        <v>0</v>
      </c>
      <c r="L946" s="89"/>
      <c r="M946" s="52"/>
      <c r="N946" s="50" t="s">
        <v>6160</v>
      </c>
      <c r="O946" s="27" t="s">
        <v>477</v>
      </c>
      <c r="P946" s="27" t="s">
        <v>478</v>
      </c>
      <c r="Q946" s="54"/>
    </row>
    <row r="947" spans="2:17" ht="21.75" customHeight="1" x14ac:dyDescent="0.15">
      <c r="B947" s="25">
        <v>2021</v>
      </c>
      <c r="C947" s="27">
        <v>2</v>
      </c>
      <c r="D947" s="62" t="s">
        <v>14</v>
      </c>
      <c r="E947" s="15" t="s">
        <v>4051</v>
      </c>
      <c r="F947" s="62" t="s">
        <v>16</v>
      </c>
      <c r="G947" s="34">
        <v>554991000</v>
      </c>
      <c r="H947" s="34">
        <v>0</v>
      </c>
      <c r="I947" s="34">
        <v>1422967000</v>
      </c>
      <c r="J947" s="34">
        <v>1977958000</v>
      </c>
      <c r="K947" s="34">
        <v>3692000000</v>
      </c>
      <c r="L947" s="89"/>
      <c r="M947" s="52"/>
      <c r="N947" s="50" t="s">
        <v>6148</v>
      </c>
      <c r="O947" s="27" t="s">
        <v>3846</v>
      </c>
      <c r="P947" s="27" t="s">
        <v>3847</v>
      </c>
      <c r="Q947" s="54"/>
    </row>
    <row r="948" spans="2:17" ht="21.75" customHeight="1" x14ac:dyDescent="0.15">
      <c r="B948" s="25">
        <v>2021</v>
      </c>
      <c r="C948" s="27">
        <v>2</v>
      </c>
      <c r="D948" s="62" t="s">
        <v>14</v>
      </c>
      <c r="E948" s="15" t="s">
        <v>1786</v>
      </c>
      <c r="F948" s="62" t="s">
        <v>16</v>
      </c>
      <c r="G948" s="34">
        <v>542000000</v>
      </c>
      <c r="H948" s="34">
        <v>550372000</v>
      </c>
      <c r="I948" s="34">
        <v>412941000</v>
      </c>
      <c r="J948" s="34">
        <v>1505313000</v>
      </c>
      <c r="K948" s="34">
        <v>1505313000</v>
      </c>
      <c r="L948" s="89"/>
      <c r="M948" s="52"/>
      <c r="N948" s="50" t="s">
        <v>6140</v>
      </c>
      <c r="O948" s="27" t="s">
        <v>1499</v>
      </c>
      <c r="P948" s="27" t="s">
        <v>1500</v>
      </c>
      <c r="Q948" s="54"/>
    </row>
    <row r="949" spans="2:17" ht="21.75" customHeight="1" x14ac:dyDescent="0.15">
      <c r="B949" s="25">
        <v>2021</v>
      </c>
      <c r="C949" s="27">
        <v>2</v>
      </c>
      <c r="D949" s="62" t="s">
        <v>14</v>
      </c>
      <c r="E949" s="15" t="s">
        <v>1057</v>
      </c>
      <c r="F949" s="62" t="s">
        <v>112</v>
      </c>
      <c r="G949" s="34">
        <v>540220000</v>
      </c>
      <c r="H949" s="34">
        <v>0</v>
      </c>
      <c r="I949" s="34">
        <v>150000000</v>
      </c>
      <c r="J949" s="34">
        <v>690220000</v>
      </c>
      <c r="K949" s="34">
        <v>690220000</v>
      </c>
      <c r="L949" s="89"/>
      <c r="M949" s="52"/>
      <c r="N949" s="50" t="s">
        <v>6141</v>
      </c>
      <c r="O949" s="27" t="s">
        <v>831</v>
      </c>
      <c r="P949" s="27" t="s">
        <v>832</v>
      </c>
      <c r="Q949" s="54"/>
    </row>
    <row r="950" spans="2:17" ht="21.75" customHeight="1" x14ac:dyDescent="0.15">
      <c r="B950" s="25">
        <v>2021</v>
      </c>
      <c r="C950" s="27">
        <v>2</v>
      </c>
      <c r="D950" s="62" t="s">
        <v>15</v>
      </c>
      <c r="E950" s="15" t="s">
        <v>991</v>
      </c>
      <c r="F950" s="62" t="s">
        <v>16</v>
      </c>
      <c r="G950" s="34">
        <v>531803000</v>
      </c>
      <c r="H950" s="34">
        <v>0</v>
      </c>
      <c r="I950" s="34">
        <v>18197000</v>
      </c>
      <c r="J950" s="34">
        <v>550000000</v>
      </c>
      <c r="K950" s="34">
        <v>0</v>
      </c>
      <c r="L950" s="89"/>
      <c r="M950" s="52"/>
      <c r="N950" s="50" t="s">
        <v>6173</v>
      </c>
      <c r="O950" s="27" t="s">
        <v>982</v>
      </c>
      <c r="P950" s="27" t="s">
        <v>983</v>
      </c>
      <c r="Q950" s="54"/>
    </row>
    <row r="951" spans="2:17" ht="21.75" customHeight="1" x14ac:dyDescent="0.15">
      <c r="B951" s="25">
        <v>2021</v>
      </c>
      <c r="C951" s="27">
        <v>2</v>
      </c>
      <c r="D951" s="62" t="s">
        <v>14</v>
      </c>
      <c r="E951" s="15" t="s">
        <v>3291</v>
      </c>
      <c r="F951" s="62" t="s">
        <v>16</v>
      </c>
      <c r="G951" s="34">
        <v>521818000</v>
      </c>
      <c r="H951" s="34">
        <v>128072000</v>
      </c>
      <c r="I951" s="34">
        <v>5813754000</v>
      </c>
      <c r="J951" s="34">
        <v>6463644000</v>
      </c>
      <c r="K951" s="34">
        <v>6463644000</v>
      </c>
      <c r="L951" s="89" t="s">
        <v>140</v>
      </c>
      <c r="M951" s="52"/>
      <c r="N951" s="50" t="s">
        <v>6134</v>
      </c>
      <c r="O951" s="27" t="s">
        <v>3293</v>
      </c>
      <c r="P951" s="27" t="s">
        <v>3294</v>
      </c>
      <c r="Q951" s="54"/>
    </row>
    <row r="952" spans="2:17" ht="21.75" customHeight="1" x14ac:dyDescent="0.15">
      <c r="B952" s="25">
        <v>2021</v>
      </c>
      <c r="C952" s="27">
        <v>2</v>
      </c>
      <c r="D952" s="62" t="s">
        <v>1646</v>
      </c>
      <c r="E952" s="15" t="s">
        <v>1712</v>
      </c>
      <c r="F952" s="62" t="s">
        <v>17</v>
      </c>
      <c r="G952" s="34">
        <v>511444000</v>
      </c>
      <c r="H952" s="34"/>
      <c r="I952" s="34">
        <v>3776163000</v>
      </c>
      <c r="J952" s="34">
        <v>4287607000</v>
      </c>
      <c r="K952" s="34">
        <v>2169657000</v>
      </c>
      <c r="L952" s="89"/>
      <c r="M952" s="52"/>
      <c r="N952" s="50" t="s">
        <v>6118</v>
      </c>
      <c r="O952" s="27" t="s">
        <v>1713</v>
      </c>
      <c r="P952" s="27" t="s">
        <v>1714</v>
      </c>
      <c r="Q952" s="54"/>
    </row>
    <row r="953" spans="2:17" ht="21.75" customHeight="1" x14ac:dyDescent="0.15">
      <c r="B953" s="25">
        <v>2021</v>
      </c>
      <c r="C953" s="27">
        <v>2</v>
      </c>
      <c r="D953" s="62" t="s">
        <v>14</v>
      </c>
      <c r="E953" s="15" t="s">
        <v>468</v>
      </c>
      <c r="F953" s="62" t="s">
        <v>112</v>
      </c>
      <c r="G953" s="34">
        <v>508672000</v>
      </c>
      <c r="H953" s="34">
        <v>200000000</v>
      </c>
      <c r="I953" s="34">
        <v>950016000</v>
      </c>
      <c r="J953" s="34">
        <v>1658688000</v>
      </c>
      <c r="K953" s="34">
        <v>1658688000</v>
      </c>
      <c r="L953" s="89"/>
      <c r="M953" s="52"/>
      <c r="N953" s="50" t="s">
        <v>6160</v>
      </c>
      <c r="O953" s="27" t="s">
        <v>328</v>
      </c>
      <c r="P953" s="27" t="s">
        <v>329</v>
      </c>
      <c r="Q953" s="54"/>
    </row>
    <row r="954" spans="2:17" ht="21.75" customHeight="1" x14ac:dyDescent="0.15">
      <c r="B954" s="25">
        <v>2021</v>
      </c>
      <c r="C954" s="27">
        <v>2</v>
      </c>
      <c r="D954" s="62" t="s">
        <v>14</v>
      </c>
      <c r="E954" s="15" t="s">
        <v>2526</v>
      </c>
      <c r="F954" s="62" t="s">
        <v>16</v>
      </c>
      <c r="G954" s="34">
        <v>503078000</v>
      </c>
      <c r="H954" s="34">
        <v>372706000</v>
      </c>
      <c r="I954" s="34">
        <v>596507000</v>
      </c>
      <c r="J954" s="34">
        <f>SUM(G954:I954)</f>
        <v>1472291000</v>
      </c>
      <c r="K954" s="34">
        <v>1472291000</v>
      </c>
      <c r="L954" s="89" t="s">
        <v>537</v>
      </c>
      <c r="M954" s="52"/>
      <c r="N954" s="50" t="s">
        <v>6174</v>
      </c>
      <c r="O954" s="27" t="s">
        <v>2523</v>
      </c>
      <c r="P954" s="27" t="s">
        <v>2511</v>
      </c>
      <c r="Q954" s="54"/>
    </row>
    <row r="955" spans="2:17" ht="21.75" customHeight="1" x14ac:dyDescent="0.15">
      <c r="B955" s="25">
        <v>2021</v>
      </c>
      <c r="C955" s="27">
        <v>2</v>
      </c>
      <c r="D955" s="62" t="s">
        <v>14</v>
      </c>
      <c r="E955" s="15" t="s">
        <v>446</v>
      </c>
      <c r="F955" s="62" t="s">
        <v>16</v>
      </c>
      <c r="G955" s="34">
        <v>500000000</v>
      </c>
      <c r="H955" s="34">
        <v>569122000</v>
      </c>
      <c r="I955" s="34">
        <v>534569000</v>
      </c>
      <c r="J955" s="34">
        <v>1603691000</v>
      </c>
      <c r="K955" s="34">
        <v>1603691000</v>
      </c>
      <c r="L955" s="89" t="s">
        <v>140</v>
      </c>
      <c r="M955" s="52"/>
      <c r="N955" s="50" t="s">
        <v>6152</v>
      </c>
      <c r="O955" s="27" t="s">
        <v>447</v>
      </c>
      <c r="P955" s="27" t="s">
        <v>448</v>
      </c>
      <c r="Q955" s="54"/>
    </row>
    <row r="956" spans="2:17" ht="21.75" customHeight="1" x14ac:dyDescent="0.15">
      <c r="B956" s="25">
        <v>2021</v>
      </c>
      <c r="C956" s="27">
        <v>2</v>
      </c>
      <c r="D956" s="62" t="s">
        <v>14</v>
      </c>
      <c r="E956" s="15" t="s">
        <v>522</v>
      </c>
      <c r="F956" s="62" t="s">
        <v>16</v>
      </c>
      <c r="G956" s="34">
        <v>500000000</v>
      </c>
      <c r="H956" s="34">
        <v>932446900</v>
      </c>
      <c r="I956" s="34">
        <v>0</v>
      </c>
      <c r="J956" s="34">
        <v>1432446900</v>
      </c>
      <c r="K956" s="34">
        <v>0</v>
      </c>
      <c r="L956" s="89" t="s">
        <v>140</v>
      </c>
      <c r="M956" s="52"/>
      <c r="N956" s="50" t="s">
        <v>6167</v>
      </c>
      <c r="O956" s="27" t="s">
        <v>523</v>
      </c>
      <c r="P956" s="27" t="s">
        <v>524</v>
      </c>
      <c r="Q956" s="54"/>
    </row>
    <row r="957" spans="2:17" ht="21.75" customHeight="1" x14ac:dyDescent="0.15">
      <c r="B957" s="25">
        <v>2021</v>
      </c>
      <c r="C957" s="27">
        <v>2</v>
      </c>
      <c r="D957" s="62" t="s">
        <v>14</v>
      </c>
      <c r="E957" s="15" t="s">
        <v>4449</v>
      </c>
      <c r="F957" s="62" t="s">
        <v>112</v>
      </c>
      <c r="G957" s="34">
        <v>500000000</v>
      </c>
      <c r="H957" s="34">
        <v>339651450</v>
      </c>
      <c r="I957" s="34">
        <v>346660000</v>
      </c>
      <c r="J957" s="34">
        <v>1186311450</v>
      </c>
      <c r="K957" s="34">
        <v>949049160</v>
      </c>
      <c r="L957" s="89" t="s">
        <v>140</v>
      </c>
      <c r="M957" s="52"/>
      <c r="N957" s="50" t="s">
        <v>6117</v>
      </c>
      <c r="O957" s="27" t="s">
        <v>4450</v>
      </c>
      <c r="P957" s="27" t="s">
        <v>4451</v>
      </c>
      <c r="Q957" s="54"/>
    </row>
    <row r="958" spans="2:17" ht="21.75" customHeight="1" x14ac:dyDescent="0.15">
      <c r="B958" s="25">
        <v>2021</v>
      </c>
      <c r="C958" s="27">
        <v>2</v>
      </c>
      <c r="D958" s="62" t="s">
        <v>14</v>
      </c>
      <c r="E958" s="15" t="s">
        <v>205</v>
      </c>
      <c r="F958" s="62" t="s">
        <v>16</v>
      </c>
      <c r="G958" s="34">
        <v>500000000</v>
      </c>
      <c r="H958" s="34">
        <v>886544000</v>
      </c>
      <c r="I958" s="34">
        <v>557935000</v>
      </c>
      <c r="J958" s="34">
        <v>1944479000</v>
      </c>
      <c r="K958" s="34">
        <v>1944479000</v>
      </c>
      <c r="L958" s="89"/>
      <c r="M958" s="52"/>
      <c r="N958" s="50" t="s">
        <v>6129</v>
      </c>
      <c r="O958" s="27" t="s">
        <v>206</v>
      </c>
      <c r="P958" s="27" t="s">
        <v>207</v>
      </c>
      <c r="Q958" s="54"/>
    </row>
    <row r="959" spans="2:17" ht="21.75" customHeight="1" x14ac:dyDescent="0.15">
      <c r="B959" s="25">
        <v>2021</v>
      </c>
      <c r="C959" s="27">
        <v>2</v>
      </c>
      <c r="D959" s="62" t="s">
        <v>14</v>
      </c>
      <c r="E959" s="15" t="s">
        <v>3351</v>
      </c>
      <c r="F959" s="62" t="s">
        <v>16</v>
      </c>
      <c r="G959" s="34">
        <v>491926000</v>
      </c>
      <c r="H959" s="34">
        <v>0</v>
      </c>
      <c r="I959" s="34">
        <v>800390000</v>
      </c>
      <c r="J959" s="34">
        <v>1292316000</v>
      </c>
      <c r="K959" s="34"/>
      <c r="L959" s="89"/>
      <c r="M959" s="52"/>
      <c r="N959" s="50" t="s">
        <v>6139</v>
      </c>
      <c r="O959" s="27" t="s">
        <v>3346</v>
      </c>
      <c r="P959" s="27" t="s">
        <v>3347</v>
      </c>
      <c r="Q959" s="54"/>
    </row>
    <row r="960" spans="2:17" ht="21.75" customHeight="1" x14ac:dyDescent="0.15">
      <c r="B960" s="25">
        <v>2021</v>
      </c>
      <c r="C960" s="27">
        <v>2</v>
      </c>
      <c r="D960" s="62" t="s">
        <v>14</v>
      </c>
      <c r="E960" s="15" t="s">
        <v>3412</v>
      </c>
      <c r="F960" s="62" t="s">
        <v>16</v>
      </c>
      <c r="G960" s="34">
        <v>489328000</v>
      </c>
      <c r="H960" s="34">
        <v>0</v>
      </c>
      <c r="I960" s="34">
        <v>0</v>
      </c>
      <c r="J960" s="34">
        <v>489328000</v>
      </c>
      <c r="K960" s="34">
        <v>0</v>
      </c>
      <c r="L960" s="89"/>
      <c r="M960" s="52"/>
      <c r="N960" s="50" t="s">
        <v>6175</v>
      </c>
      <c r="O960" s="27" t="s">
        <v>3101</v>
      </c>
      <c r="P960" s="27" t="s">
        <v>3102</v>
      </c>
      <c r="Q960" s="54"/>
    </row>
    <row r="961" spans="2:17" ht="21.75" customHeight="1" x14ac:dyDescent="0.15">
      <c r="B961" s="25">
        <v>2021</v>
      </c>
      <c r="C961" s="27">
        <v>2</v>
      </c>
      <c r="D961" s="62" t="s">
        <v>14</v>
      </c>
      <c r="E961" s="15" t="s">
        <v>1846</v>
      </c>
      <c r="F961" s="62" t="s">
        <v>16</v>
      </c>
      <c r="G961" s="34">
        <v>483737000</v>
      </c>
      <c r="H961" s="34"/>
      <c r="I961" s="34">
        <v>64844000</v>
      </c>
      <c r="J961" s="34">
        <v>548581000</v>
      </c>
      <c r="K961" s="34">
        <v>384006700</v>
      </c>
      <c r="L961" s="89" t="s">
        <v>140</v>
      </c>
      <c r="M961" s="52"/>
      <c r="N961" s="50" t="s">
        <v>6165</v>
      </c>
      <c r="O961" s="27" t="s">
        <v>1847</v>
      </c>
      <c r="P961" s="27" t="s">
        <v>1848</v>
      </c>
      <c r="Q961" s="54"/>
    </row>
    <row r="962" spans="2:17" ht="21.75" customHeight="1" x14ac:dyDescent="0.15">
      <c r="B962" s="25">
        <v>2021</v>
      </c>
      <c r="C962" s="27">
        <v>2</v>
      </c>
      <c r="D962" s="62" t="s">
        <v>14</v>
      </c>
      <c r="E962" s="15" t="s">
        <v>3182</v>
      </c>
      <c r="F962" s="62" t="s">
        <v>112</v>
      </c>
      <c r="G962" s="34">
        <v>482000000</v>
      </c>
      <c r="H962" s="34">
        <v>0</v>
      </c>
      <c r="I962" s="34">
        <v>0</v>
      </c>
      <c r="J962" s="34">
        <v>482000000</v>
      </c>
      <c r="K962" s="34">
        <v>337400000</v>
      </c>
      <c r="L962" s="89">
        <v>0</v>
      </c>
      <c r="M962" s="52">
        <v>0</v>
      </c>
      <c r="N962" s="50" t="s">
        <v>6158</v>
      </c>
      <c r="O962" s="27" t="s">
        <v>2958</v>
      </c>
      <c r="P962" s="27" t="s">
        <v>2959</v>
      </c>
      <c r="Q962" s="54"/>
    </row>
    <row r="963" spans="2:17" ht="21.75" customHeight="1" x14ac:dyDescent="0.15">
      <c r="B963" s="25">
        <v>2021</v>
      </c>
      <c r="C963" s="27">
        <v>2</v>
      </c>
      <c r="D963" s="62" t="s">
        <v>14</v>
      </c>
      <c r="E963" s="15" t="s">
        <v>4453</v>
      </c>
      <c r="F963" s="62" t="s">
        <v>17</v>
      </c>
      <c r="G963" s="34">
        <v>481797000</v>
      </c>
      <c r="H963" s="34"/>
      <c r="I963" s="34">
        <v>1500000</v>
      </c>
      <c r="J963" s="34">
        <v>483297000</v>
      </c>
      <c r="K963" s="34">
        <v>338307000</v>
      </c>
      <c r="L963" s="89"/>
      <c r="M963" s="52"/>
      <c r="N963" s="50" t="s">
        <v>6117</v>
      </c>
      <c r="O963" s="27" t="s">
        <v>4450</v>
      </c>
      <c r="P963" s="27" t="s">
        <v>4451</v>
      </c>
      <c r="Q963" s="54"/>
    </row>
    <row r="964" spans="2:17" ht="21.75" customHeight="1" x14ac:dyDescent="0.15">
      <c r="B964" s="25">
        <v>2021</v>
      </c>
      <c r="C964" s="27">
        <v>2</v>
      </c>
      <c r="D964" s="62" t="s">
        <v>14</v>
      </c>
      <c r="E964" s="15" t="s">
        <v>508</v>
      </c>
      <c r="F964" s="62" t="s">
        <v>16</v>
      </c>
      <c r="G964" s="34">
        <v>476476000</v>
      </c>
      <c r="H964" s="34"/>
      <c r="I964" s="34">
        <v>179454000</v>
      </c>
      <c r="J964" s="34">
        <v>655930000</v>
      </c>
      <c r="K964" s="34"/>
      <c r="L964" s="89" t="s">
        <v>140</v>
      </c>
      <c r="M964" s="52"/>
      <c r="N964" s="50" t="s">
        <v>6176</v>
      </c>
      <c r="O964" s="27" t="s">
        <v>363</v>
      </c>
      <c r="P964" s="27" t="s">
        <v>364</v>
      </c>
      <c r="Q964" s="54"/>
    </row>
    <row r="965" spans="2:17" ht="21.75" customHeight="1" x14ac:dyDescent="0.15">
      <c r="B965" s="25">
        <v>2021</v>
      </c>
      <c r="C965" s="27">
        <v>2</v>
      </c>
      <c r="D965" s="62" t="s">
        <v>15</v>
      </c>
      <c r="E965" s="15" t="s">
        <v>1889</v>
      </c>
      <c r="F965" s="62" t="s">
        <v>37</v>
      </c>
      <c r="G965" s="34">
        <v>471459600</v>
      </c>
      <c r="H965" s="34"/>
      <c r="I965" s="34"/>
      <c r="J965" s="34">
        <v>471459600</v>
      </c>
      <c r="K965" s="34">
        <v>471459600</v>
      </c>
      <c r="L965" s="89" t="s">
        <v>140</v>
      </c>
      <c r="M965" s="52"/>
      <c r="N965" s="50" t="s">
        <v>6133</v>
      </c>
      <c r="O965" s="27" t="s">
        <v>1591</v>
      </c>
      <c r="P965" s="27" t="s">
        <v>1592</v>
      </c>
      <c r="Q965" s="54"/>
    </row>
    <row r="966" spans="2:17" ht="21.75" customHeight="1" x14ac:dyDescent="0.15">
      <c r="B966" s="25">
        <v>2021</v>
      </c>
      <c r="C966" s="27">
        <v>2</v>
      </c>
      <c r="D966" s="62" t="s">
        <v>14</v>
      </c>
      <c r="E966" s="15" t="s">
        <v>1894</v>
      </c>
      <c r="F966" s="62" t="s">
        <v>16</v>
      </c>
      <c r="G966" s="34">
        <v>462110000</v>
      </c>
      <c r="H966" s="34"/>
      <c r="I966" s="34">
        <v>9100000</v>
      </c>
      <c r="J966" s="34">
        <v>471210000</v>
      </c>
      <c r="K966" s="34">
        <v>471210000</v>
      </c>
      <c r="L966" s="89"/>
      <c r="M966" s="52"/>
      <c r="N966" s="50" t="s">
        <v>6133</v>
      </c>
      <c r="O966" s="27" t="s">
        <v>1895</v>
      </c>
      <c r="P966" s="27" t="s">
        <v>1896</v>
      </c>
      <c r="Q966" s="54"/>
    </row>
    <row r="967" spans="2:17" ht="21.75" customHeight="1" x14ac:dyDescent="0.15">
      <c r="B967" s="25">
        <v>2021</v>
      </c>
      <c r="C967" s="27">
        <v>2</v>
      </c>
      <c r="D967" s="62" t="s">
        <v>14</v>
      </c>
      <c r="E967" s="15" t="s">
        <v>466</v>
      </c>
      <c r="F967" s="62" t="s">
        <v>112</v>
      </c>
      <c r="G967" s="34">
        <v>446135000</v>
      </c>
      <c r="H967" s="34">
        <v>0</v>
      </c>
      <c r="I967" s="34">
        <v>1936040000</v>
      </c>
      <c r="J967" s="34">
        <v>2382175000</v>
      </c>
      <c r="K967" s="34">
        <v>2382175000</v>
      </c>
      <c r="L967" s="89"/>
      <c r="M967" s="52"/>
      <c r="N967" s="50" t="s">
        <v>6160</v>
      </c>
      <c r="O967" s="27" t="s">
        <v>328</v>
      </c>
      <c r="P967" s="27" t="s">
        <v>329</v>
      </c>
      <c r="Q967" s="54"/>
    </row>
    <row r="968" spans="2:17" ht="21.75" customHeight="1" x14ac:dyDescent="0.15">
      <c r="B968" s="25">
        <v>2021</v>
      </c>
      <c r="C968" s="27">
        <v>2</v>
      </c>
      <c r="D968" s="62" t="s">
        <v>14</v>
      </c>
      <c r="E968" s="15" t="s">
        <v>1120</v>
      </c>
      <c r="F968" s="62" t="s">
        <v>16</v>
      </c>
      <c r="G968" s="34">
        <v>442164000</v>
      </c>
      <c r="H968" s="34">
        <v>0</v>
      </c>
      <c r="I968" s="34">
        <v>1839187000</v>
      </c>
      <c r="J968" s="34">
        <v>2281351000</v>
      </c>
      <c r="K968" s="34">
        <v>2281351000</v>
      </c>
      <c r="L968" s="89"/>
      <c r="M968" s="52"/>
      <c r="N968" s="50" t="s">
        <v>6124</v>
      </c>
      <c r="O968" s="27" t="s">
        <v>881</v>
      </c>
      <c r="P968" s="27" t="s">
        <v>882</v>
      </c>
      <c r="Q968" s="54"/>
    </row>
    <row r="969" spans="2:17" ht="21.75" customHeight="1" x14ac:dyDescent="0.15">
      <c r="B969" s="25">
        <v>2021</v>
      </c>
      <c r="C969" s="27">
        <v>2</v>
      </c>
      <c r="D969" s="62" t="s">
        <v>14</v>
      </c>
      <c r="E969" s="15" t="s">
        <v>1719</v>
      </c>
      <c r="F969" s="62" t="s">
        <v>16</v>
      </c>
      <c r="G969" s="34">
        <v>427344000</v>
      </c>
      <c r="H969" s="34"/>
      <c r="I969" s="34">
        <v>179936000</v>
      </c>
      <c r="J969" s="34">
        <v>607280000</v>
      </c>
      <c r="K969" s="34">
        <v>607280000</v>
      </c>
      <c r="L969" s="89" t="s">
        <v>140</v>
      </c>
      <c r="M969" s="52"/>
      <c r="N969" s="50" t="s">
        <v>6169</v>
      </c>
      <c r="O969" s="27" t="s">
        <v>1465</v>
      </c>
      <c r="P969" s="27" t="s">
        <v>1466</v>
      </c>
      <c r="Q969" s="54"/>
    </row>
    <row r="970" spans="2:17" ht="21.75" customHeight="1" x14ac:dyDescent="0.15">
      <c r="B970" s="25">
        <v>2021</v>
      </c>
      <c r="C970" s="27">
        <v>2</v>
      </c>
      <c r="D970" s="62" t="s">
        <v>14</v>
      </c>
      <c r="E970" s="15" t="s">
        <v>3180</v>
      </c>
      <c r="F970" s="62" t="s">
        <v>112</v>
      </c>
      <c r="G970" s="34">
        <v>412782000</v>
      </c>
      <c r="H970" s="34">
        <v>0</v>
      </c>
      <c r="I970" s="34">
        <v>163850000</v>
      </c>
      <c r="J970" s="34">
        <v>576632000</v>
      </c>
      <c r="K970" s="34">
        <v>403642400</v>
      </c>
      <c r="L970" s="89">
        <v>0</v>
      </c>
      <c r="M970" s="52">
        <v>0</v>
      </c>
      <c r="N970" s="50" t="s">
        <v>6158</v>
      </c>
      <c r="O970" s="27" t="s">
        <v>2953</v>
      </c>
      <c r="P970" s="27" t="s">
        <v>2954</v>
      </c>
      <c r="Q970" s="54"/>
    </row>
    <row r="971" spans="2:17" ht="21.75" customHeight="1" x14ac:dyDescent="0.15">
      <c r="B971" s="25">
        <v>2021</v>
      </c>
      <c r="C971" s="27">
        <v>2</v>
      </c>
      <c r="D971" s="62" t="s">
        <v>14</v>
      </c>
      <c r="E971" s="15" t="s">
        <v>4718</v>
      </c>
      <c r="F971" s="62" t="s">
        <v>2550</v>
      </c>
      <c r="G971" s="34">
        <v>405290960</v>
      </c>
      <c r="H971" s="34">
        <v>0</v>
      </c>
      <c r="I971" s="34">
        <v>266054000</v>
      </c>
      <c r="J971" s="34">
        <f>SUM(G971:I971)</f>
        <v>671344960</v>
      </c>
      <c r="K971" s="34">
        <v>0</v>
      </c>
      <c r="L971" s="89"/>
      <c r="M971" s="52"/>
      <c r="N971" s="50" t="s">
        <v>6177</v>
      </c>
      <c r="O971" s="27" t="s">
        <v>4719</v>
      </c>
      <c r="P971" s="27" t="s">
        <v>4720</v>
      </c>
      <c r="Q971" s="54"/>
    </row>
    <row r="972" spans="2:17" ht="21.75" customHeight="1" x14ac:dyDescent="0.15">
      <c r="B972" s="25">
        <v>2021</v>
      </c>
      <c r="C972" s="27">
        <v>2</v>
      </c>
      <c r="D972" s="62" t="s">
        <v>14</v>
      </c>
      <c r="E972" s="15" t="s">
        <v>531</v>
      </c>
      <c r="F972" s="62" t="s">
        <v>16</v>
      </c>
      <c r="G972" s="34">
        <v>400000000</v>
      </c>
      <c r="H972" s="34">
        <v>642646830</v>
      </c>
      <c r="I972" s="34">
        <v>11611000</v>
      </c>
      <c r="J972" s="34">
        <v>1054257830</v>
      </c>
      <c r="K972" s="34">
        <v>1804308000</v>
      </c>
      <c r="L972" s="89" t="s">
        <v>140</v>
      </c>
      <c r="M972" s="52"/>
      <c r="N972" s="50" t="s">
        <v>6178</v>
      </c>
      <c r="O972" s="27" t="s">
        <v>523</v>
      </c>
      <c r="P972" s="27" t="s">
        <v>524</v>
      </c>
      <c r="Q972" s="54"/>
    </row>
    <row r="973" spans="2:17" ht="21.75" customHeight="1" x14ac:dyDescent="0.15">
      <c r="B973" s="25">
        <v>2021</v>
      </c>
      <c r="C973" s="27">
        <v>2</v>
      </c>
      <c r="D973" s="62" t="s">
        <v>14</v>
      </c>
      <c r="E973" s="15" t="s">
        <v>1720</v>
      </c>
      <c r="F973" s="62" t="s">
        <v>16</v>
      </c>
      <c r="G973" s="34">
        <v>400000000</v>
      </c>
      <c r="H973" s="34">
        <v>438598000</v>
      </c>
      <c r="I973" s="34"/>
      <c r="J973" s="34">
        <v>838598000</v>
      </c>
      <c r="K973" s="34">
        <v>838598000</v>
      </c>
      <c r="L973" s="89" t="s">
        <v>140</v>
      </c>
      <c r="M973" s="52"/>
      <c r="N973" s="50" t="s">
        <v>6179</v>
      </c>
      <c r="O973" s="27" t="s">
        <v>1465</v>
      </c>
      <c r="P973" s="27" t="s">
        <v>1466</v>
      </c>
      <c r="Q973" s="54"/>
    </row>
    <row r="974" spans="2:17" ht="21.75" customHeight="1" x14ac:dyDescent="0.15">
      <c r="B974" s="25">
        <v>2021</v>
      </c>
      <c r="C974" s="27">
        <v>2</v>
      </c>
      <c r="D974" s="62" t="s">
        <v>14</v>
      </c>
      <c r="E974" s="15" t="s">
        <v>208</v>
      </c>
      <c r="F974" s="62" t="s">
        <v>16</v>
      </c>
      <c r="G974" s="34">
        <v>400000000</v>
      </c>
      <c r="H974" s="34">
        <v>1932276000</v>
      </c>
      <c r="I974" s="34">
        <v>9217000</v>
      </c>
      <c r="J974" s="34">
        <v>2341493000</v>
      </c>
      <c r="K974" s="34">
        <v>2341493000</v>
      </c>
      <c r="L974" s="89"/>
      <c r="M974" s="52"/>
      <c r="N974" s="50" t="s">
        <v>6180</v>
      </c>
      <c r="O974" s="27" t="s">
        <v>206</v>
      </c>
      <c r="P974" s="27" t="s">
        <v>207</v>
      </c>
      <c r="Q974" s="54"/>
    </row>
    <row r="975" spans="2:17" ht="21.75" customHeight="1" x14ac:dyDescent="0.15">
      <c r="B975" s="25">
        <v>2021</v>
      </c>
      <c r="C975" s="27">
        <v>2</v>
      </c>
      <c r="D975" s="62" t="s">
        <v>14</v>
      </c>
      <c r="E975" s="15" t="s">
        <v>5054</v>
      </c>
      <c r="F975" s="62" t="s">
        <v>16</v>
      </c>
      <c r="G975" s="34">
        <v>400000000</v>
      </c>
      <c r="H975" s="34">
        <v>415000000</v>
      </c>
      <c r="I975" s="34">
        <v>420699000</v>
      </c>
      <c r="J975" s="34">
        <f>SUM(G975:I975)</f>
        <v>1235699000</v>
      </c>
      <c r="K975" s="34">
        <v>1235699000</v>
      </c>
      <c r="L975" s="89" t="s">
        <v>5055</v>
      </c>
      <c r="M975" s="52"/>
      <c r="N975" s="50" t="s">
        <v>6181</v>
      </c>
      <c r="O975" s="27" t="s">
        <v>5056</v>
      </c>
      <c r="P975" s="27" t="s">
        <v>5057</v>
      </c>
      <c r="Q975" s="54"/>
    </row>
    <row r="976" spans="2:17" ht="21.75" customHeight="1" x14ac:dyDescent="0.15">
      <c r="B976" s="25">
        <v>2021</v>
      </c>
      <c r="C976" s="27">
        <v>2</v>
      </c>
      <c r="D976" s="62" t="s">
        <v>14</v>
      </c>
      <c r="E976" s="15" t="s">
        <v>5058</v>
      </c>
      <c r="F976" s="62" t="s">
        <v>16</v>
      </c>
      <c r="G976" s="34">
        <v>400000000</v>
      </c>
      <c r="H976" s="34">
        <v>465516000</v>
      </c>
      <c r="I976" s="34">
        <v>612338000</v>
      </c>
      <c r="J976" s="34">
        <f>SUM(G976:I976)</f>
        <v>1477854000</v>
      </c>
      <c r="K976" s="34">
        <v>1477854000</v>
      </c>
      <c r="L976" s="89" t="s">
        <v>5059</v>
      </c>
      <c r="M976" s="52"/>
      <c r="N976" s="50" t="s">
        <v>6181</v>
      </c>
      <c r="O976" s="27" t="s">
        <v>5060</v>
      </c>
      <c r="P976" s="27" t="s">
        <v>5061</v>
      </c>
      <c r="Q976" s="54"/>
    </row>
    <row r="977" spans="2:17" ht="21.75" customHeight="1" x14ac:dyDescent="0.15">
      <c r="B977" s="25">
        <v>2021</v>
      </c>
      <c r="C977" s="27">
        <v>2</v>
      </c>
      <c r="D977" s="62" t="s">
        <v>14</v>
      </c>
      <c r="E977" s="15" t="s">
        <v>462</v>
      </c>
      <c r="F977" s="62" t="s">
        <v>16</v>
      </c>
      <c r="G977" s="34">
        <v>388505000</v>
      </c>
      <c r="H977" s="34">
        <v>0</v>
      </c>
      <c r="I977" s="34">
        <v>388752000</v>
      </c>
      <c r="J977" s="34">
        <v>777257000</v>
      </c>
      <c r="K977" s="34">
        <v>0</v>
      </c>
      <c r="L977" s="89"/>
      <c r="M977" s="52"/>
      <c r="N977" s="50" t="s">
        <v>6182</v>
      </c>
      <c r="O977" s="27" t="s">
        <v>463</v>
      </c>
      <c r="P977" s="27" t="s">
        <v>464</v>
      </c>
      <c r="Q977" s="54"/>
    </row>
    <row r="978" spans="2:17" ht="21.75" customHeight="1" x14ac:dyDescent="0.15">
      <c r="B978" s="25">
        <v>2021</v>
      </c>
      <c r="C978" s="27">
        <v>2</v>
      </c>
      <c r="D978" s="62" t="s">
        <v>14</v>
      </c>
      <c r="E978" s="15" t="s">
        <v>3179</v>
      </c>
      <c r="F978" s="62" t="s">
        <v>112</v>
      </c>
      <c r="G978" s="34">
        <v>375809000</v>
      </c>
      <c r="H978" s="34">
        <v>0</v>
      </c>
      <c r="I978" s="34">
        <v>1786158000</v>
      </c>
      <c r="J978" s="34">
        <v>2161967000</v>
      </c>
      <c r="K978" s="34">
        <v>1513376900</v>
      </c>
      <c r="L978" s="89">
        <v>0</v>
      </c>
      <c r="M978" s="52">
        <v>0</v>
      </c>
      <c r="N978" s="50" t="s">
        <v>6183</v>
      </c>
      <c r="O978" s="27" t="s">
        <v>2958</v>
      </c>
      <c r="P978" s="27" t="s">
        <v>2959</v>
      </c>
      <c r="Q978" s="54"/>
    </row>
    <row r="979" spans="2:17" ht="21.75" customHeight="1" x14ac:dyDescent="0.15">
      <c r="B979" s="25">
        <v>2021</v>
      </c>
      <c r="C979" s="27">
        <v>2</v>
      </c>
      <c r="D979" s="62" t="s">
        <v>14</v>
      </c>
      <c r="E979" s="15" t="s">
        <v>164</v>
      </c>
      <c r="F979" s="62" t="s">
        <v>16</v>
      </c>
      <c r="G979" s="34">
        <v>355187000</v>
      </c>
      <c r="H979" s="34"/>
      <c r="I979" s="34">
        <v>1993461600</v>
      </c>
      <c r="J979" s="34">
        <v>2348648600</v>
      </c>
      <c r="K979" s="34">
        <v>2348648600</v>
      </c>
      <c r="L979" s="89"/>
      <c r="M979" s="52"/>
      <c r="N979" s="50" t="s">
        <v>6184</v>
      </c>
      <c r="O979" s="27" t="s">
        <v>165</v>
      </c>
      <c r="P979" s="27" t="s">
        <v>166</v>
      </c>
      <c r="Q979" s="54"/>
    </row>
    <row r="980" spans="2:17" ht="21.75" customHeight="1" x14ac:dyDescent="0.15">
      <c r="B980" s="25">
        <v>2021</v>
      </c>
      <c r="C980" s="27">
        <v>2</v>
      </c>
      <c r="D980" s="62" t="s">
        <v>14</v>
      </c>
      <c r="E980" s="15" t="s">
        <v>3153</v>
      </c>
      <c r="F980" s="62" t="s">
        <v>16</v>
      </c>
      <c r="G980" s="34">
        <v>345867000</v>
      </c>
      <c r="H980" s="34">
        <v>0</v>
      </c>
      <c r="I980" s="34">
        <v>781496000</v>
      </c>
      <c r="J980" s="34">
        <v>1127363000</v>
      </c>
      <c r="K980" s="34">
        <v>1127363000</v>
      </c>
      <c r="L980" s="89"/>
      <c r="M980" s="52"/>
      <c r="N980" s="50" t="s">
        <v>6185</v>
      </c>
      <c r="O980" s="27" t="s">
        <v>3154</v>
      </c>
      <c r="P980" s="27" t="s">
        <v>3155</v>
      </c>
      <c r="Q980" s="54"/>
    </row>
    <row r="981" spans="2:17" ht="21.75" customHeight="1" x14ac:dyDescent="0.15">
      <c r="B981" s="25">
        <v>2021</v>
      </c>
      <c r="C981" s="27">
        <v>2</v>
      </c>
      <c r="D981" s="62" t="s">
        <v>14</v>
      </c>
      <c r="E981" s="15" t="s">
        <v>4521</v>
      </c>
      <c r="F981" s="62" t="s">
        <v>17</v>
      </c>
      <c r="G981" s="34">
        <v>338011000</v>
      </c>
      <c r="H981" s="34">
        <v>0</v>
      </c>
      <c r="I981" s="34">
        <v>0</v>
      </c>
      <c r="J981" s="34">
        <v>338011000</v>
      </c>
      <c r="K981" s="34">
        <v>236607699.99999997</v>
      </c>
      <c r="L981" s="89"/>
      <c r="M981" s="52"/>
      <c r="N981" s="50" t="s">
        <v>6186</v>
      </c>
      <c r="O981" s="27" t="s">
        <v>4385</v>
      </c>
      <c r="P981" s="27" t="s">
        <v>4386</v>
      </c>
      <c r="Q981" s="54"/>
    </row>
    <row r="982" spans="2:17" ht="21.75" customHeight="1" x14ac:dyDescent="0.15">
      <c r="B982" s="25">
        <v>2021</v>
      </c>
      <c r="C982" s="27">
        <v>2</v>
      </c>
      <c r="D982" s="62" t="s">
        <v>14</v>
      </c>
      <c r="E982" s="15" t="s">
        <v>1706</v>
      </c>
      <c r="F982" s="62" t="s">
        <v>17</v>
      </c>
      <c r="G982" s="34">
        <v>336913000</v>
      </c>
      <c r="H982" s="34"/>
      <c r="I982" s="34">
        <v>871415000</v>
      </c>
      <c r="J982" s="34">
        <v>1208328000</v>
      </c>
      <c r="K982" s="34">
        <v>845930000</v>
      </c>
      <c r="L982" s="89"/>
      <c r="M982" s="52"/>
      <c r="N982" s="50" t="s">
        <v>6187</v>
      </c>
      <c r="O982" s="27" t="s">
        <v>1704</v>
      </c>
      <c r="P982" s="27" t="s">
        <v>1705</v>
      </c>
      <c r="Q982" s="54"/>
    </row>
    <row r="983" spans="2:17" ht="21.75" customHeight="1" x14ac:dyDescent="0.15">
      <c r="B983" s="25">
        <v>2021</v>
      </c>
      <c r="C983" s="27">
        <v>2</v>
      </c>
      <c r="D983" s="62" t="s">
        <v>14</v>
      </c>
      <c r="E983" s="15" t="s">
        <v>3350</v>
      </c>
      <c r="F983" s="62" t="s">
        <v>16</v>
      </c>
      <c r="G983" s="34">
        <v>332432000</v>
      </c>
      <c r="H983" s="34">
        <v>0</v>
      </c>
      <c r="I983" s="34">
        <v>832867000</v>
      </c>
      <c r="J983" s="34">
        <v>1165299000</v>
      </c>
      <c r="K983" s="34"/>
      <c r="L983" s="89"/>
      <c r="M983" s="52"/>
      <c r="N983" s="50" t="s">
        <v>6188</v>
      </c>
      <c r="O983" s="27" t="s">
        <v>3346</v>
      </c>
      <c r="P983" s="27" t="s">
        <v>3347</v>
      </c>
      <c r="Q983" s="54"/>
    </row>
    <row r="984" spans="2:17" ht="21.75" customHeight="1" x14ac:dyDescent="0.15">
      <c r="B984" s="25">
        <v>2021</v>
      </c>
      <c r="C984" s="27">
        <v>2</v>
      </c>
      <c r="D984" s="62" t="s">
        <v>14</v>
      </c>
      <c r="E984" s="15" t="s">
        <v>1820</v>
      </c>
      <c r="F984" s="62" t="s">
        <v>16</v>
      </c>
      <c r="G984" s="34">
        <v>317200000</v>
      </c>
      <c r="H984" s="34"/>
      <c r="I984" s="34">
        <v>546600000</v>
      </c>
      <c r="J984" s="34">
        <v>863800000</v>
      </c>
      <c r="K984" s="34">
        <v>691040000</v>
      </c>
      <c r="L984" s="89"/>
      <c r="M984" s="52"/>
      <c r="N984" s="50" t="s">
        <v>6189</v>
      </c>
      <c r="O984" s="27" t="s">
        <v>1814</v>
      </c>
      <c r="P984" s="27" t="s">
        <v>1815</v>
      </c>
      <c r="Q984" s="54"/>
    </row>
    <row r="985" spans="2:17" ht="21.75" customHeight="1" x14ac:dyDescent="0.15">
      <c r="B985" s="25">
        <v>2021</v>
      </c>
      <c r="C985" s="27">
        <v>2</v>
      </c>
      <c r="D985" s="62" t="s">
        <v>2543</v>
      </c>
      <c r="E985" s="15" t="s">
        <v>4431</v>
      </c>
      <c r="F985" s="62" t="s">
        <v>2534</v>
      </c>
      <c r="G985" s="34">
        <v>303705000</v>
      </c>
      <c r="H985" s="34">
        <v>0</v>
      </c>
      <c r="I985" s="34">
        <v>2244800000</v>
      </c>
      <c r="J985" s="34">
        <f>SUM(G985:I985)</f>
        <v>2548505000</v>
      </c>
      <c r="K985" s="34">
        <v>1783953000</v>
      </c>
      <c r="L985" s="89"/>
      <c r="M985" s="52"/>
      <c r="N985" s="50" t="s">
        <v>6164</v>
      </c>
      <c r="O985" s="27" t="s">
        <v>4432</v>
      </c>
      <c r="P985" s="27" t="s">
        <v>4433</v>
      </c>
      <c r="Q985" s="54"/>
    </row>
    <row r="986" spans="2:17" ht="21.75" customHeight="1" x14ac:dyDescent="0.15">
      <c r="B986" s="25">
        <v>2021</v>
      </c>
      <c r="C986" s="27">
        <v>2</v>
      </c>
      <c r="D986" s="62" t="s">
        <v>14</v>
      </c>
      <c r="E986" s="15" t="s">
        <v>1813</v>
      </c>
      <c r="F986" s="62" t="s">
        <v>17</v>
      </c>
      <c r="G986" s="34">
        <v>303627000</v>
      </c>
      <c r="H986" s="34"/>
      <c r="I986" s="34">
        <v>2140980000</v>
      </c>
      <c r="J986" s="34">
        <v>2444607000</v>
      </c>
      <c r="K986" s="34">
        <v>1711224900</v>
      </c>
      <c r="L986" s="89" t="s">
        <v>140</v>
      </c>
      <c r="M986" s="52"/>
      <c r="N986" s="50" t="s">
        <v>6189</v>
      </c>
      <c r="O986" s="27" t="s">
        <v>1814</v>
      </c>
      <c r="P986" s="27" t="s">
        <v>1815</v>
      </c>
      <c r="Q986" s="54"/>
    </row>
    <row r="987" spans="2:17" ht="21.75" customHeight="1" x14ac:dyDescent="0.15">
      <c r="B987" s="25">
        <v>2021</v>
      </c>
      <c r="C987" s="27">
        <v>2</v>
      </c>
      <c r="D987" s="62" t="s">
        <v>15</v>
      </c>
      <c r="E987" s="15" t="s">
        <v>429</v>
      </c>
      <c r="F987" s="62" t="s">
        <v>16</v>
      </c>
      <c r="G987" s="34">
        <v>300000000</v>
      </c>
      <c r="H987" s="34"/>
      <c r="I987" s="34"/>
      <c r="J987" s="34">
        <v>300000000</v>
      </c>
      <c r="K987" s="34">
        <v>300000000</v>
      </c>
      <c r="L987" s="89" t="s">
        <v>140</v>
      </c>
      <c r="M987" s="52"/>
      <c r="N987" s="50" t="s">
        <v>6190</v>
      </c>
      <c r="O987" s="27" t="s">
        <v>430</v>
      </c>
      <c r="P987" s="27" t="s">
        <v>431</v>
      </c>
      <c r="Q987" s="54"/>
    </row>
    <row r="988" spans="2:17" ht="21.75" customHeight="1" x14ac:dyDescent="0.15">
      <c r="B988" s="25">
        <v>2021</v>
      </c>
      <c r="C988" s="27">
        <v>2</v>
      </c>
      <c r="D988" s="62" t="s">
        <v>14</v>
      </c>
      <c r="E988" s="15" t="s">
        <v>1773</v>
      </c>
      <c r="F988" s="62" t="s">
        <v>16</v>
      </c>
      <c r="G988" s="34">
        <v>300000000</v>
      </c>
      <c r="H988" s="34"/>
      <c r="I988" s="34">
        <v>820000000</v>
      </c>
      <c r="J988" s="34">
        <v>1120000000</v>
      </c>
      <c r="K988" s="34">
        <v>1120000000</v>
      </c>
      <c r="L988" s="89"/>
      <c r="M988" s="52"/>
      <c r="N988" s="50" t="s">
        <v>6191</v>
      </c>
      <c r="O988" s="27" t="s">
        <v>1768</v>
      </c>
      <c r="P988" s="27" t="s">
        <v>1769</v>
      </c>
      <c r="Q988" s="54"/>
    </row>
    <row r="989" spans="2:17" ht="21.75" customHeight="1" x14ac:dyDescent="0.15">
      <c r="B989" s="25">
        <v>2021</v>
      </c>
      <c r="C989" s="27">
        <v>2</v>
      </c>
      <c r="D989" s="62" t="s">
        <v>15</v>
      </c>
      <c r="E989" s="15" t="s">
        <v>1774</v>
      </c>
      <c r="F989" s="62" t="s">
        <v>37</v>
      </c>
      <c r="G989" s="34">
        <v>300000000</v>
      </c>
      <c r="H989" s="34"/>
      <c r="I989" s="34">
        <v>300000000</v>
      </c>
      <c r="J989" s="34">
        <v>600000000</v>
      </c>
      <c r="K989" s="34">
        <v>600000000</v>
      </c>
      <c r="L989" s="89" t="s">
        <v>140</v>
      </c>
      <c r="M989" s="52"/>
      <c r="N989" s="50" t="s">
        <v>6191</v>
      </c>
      <c r="O989" s="27" t="s">
        <v>1768</v>
      </c>
      <c r="P989" s="27" t="s">
        <v>1769</v>
      </c>
      <c r="Q989" s="54"/>
    </row>
    <row r="990" spans="2:17" ht="21.75" customHeight="1" x14ac:dyDescent="0.15">
      <c r="B990" s="25">
        <v>2021</v>
      </c>
      <c r="C990" s="27">
        <v>2</v>
      </c>
      <c r="D990" s="62" t="s">
        <v>14</v>
      </c>
      <c r="E990" s="15" t="s">
        <v>4711</v>
      </c>
      <c r="F990" s="62" t="s">
        <v>2550</v>
      </c>
      <c r="G990" s="34">
        <v>300000000</v>
      </c>
      <c r="H990" s="34">
        <v>16951000</v>
      </c>
      <c r="I990" s="34">
        <v>370411000</v>
      </c>
      <c r="J990" s="34">
        <f>SUM(G990:I990)</f>
        <v>687362000</v>
      </c>
      <c r="K990" s="34">
        <v>0</v>
      </c>
      <c r="L990" s="89"/>
      <c r="M990" s="52"/>
      <c r="N990" s="50" t="s">
        <v>6192</v>
      </c>
      <c r="O990" s="27" t="s">
        <v>4712</v>
      </c>
      <c r="P990" s="27" t="s">
        <v>4713</v>
      </c>
      <c r="Q990" s="54"/>
    </row>
    <row r="991" spans="2:17" ht="21.75" customHeight="1" x14ac:dyDescent="0.15">
      <c r="B991" s="25">
        <v>2021</v>
      </c>
      <c r="C991" s="27">
        <v>2</v>
      </c>
      <c r="D991" s="62" t="s">
        <v>14</v>
      </c>
      <c r="E991" s="15" t="s">
        <v>4725</v>
      </c>
      <c r="F991" s="62" t="s">
        <v>197</v>
      </c>
      <c r="G991" s="34">
        <v>296376000</v>
      </c>
      <c r="H991" s="34">
        <v>0</v>
      </c>
      <c r="I991" s="34">
        <v>230000000</v>
      </c>
      <c r="J991" s="34">
        <f>SUM(G991:I991)</f>
        <v>526376000</v>
      </c>
      <c r="K991" s="34">
        <v>0</v>
      </c>
      <c r="L991" s="89" t="s">
        <v>537</v>
      </c>
      <c r="M991" s="52"/>
      <c r="N991" s="50" t="s">
        <v>6192</v>
      </c>
      <c r="O991" s="27" t="s">
        <v>4722</v>
      </c>
      <c r="P991" s="27" t="s">
        <v>4723</v>
      </c>
      <c r="Q991" s="54"/>
    </row>
    <row r="992" spans="2:17" ht="21.75" customHeight="1" x14ac:dyDescent="0.15">
      <c r="B992" s="25">
        <v>2021</v>
      </c>
      <c r="C992" s="27">
        <v>2</v>
      </c>
      <c r="D992" s="62" t="s">
        <v>14</v>
      </c>
      <c r="E992" s="15" t="s">
        <v>1845</v>
      </c>
      <c r="F992" s="62" t="s">
        <v>37</v>
      </c>
      <c r="G992" s="34">
        <v>291296480</v>
      </c>
      <c r="H992" s="34"/>
      <c r="I992" s="34"/>
      <c r="J992" s="34">
        <v>291296480</v>
      </c>
      <c r="K992" s="34">
        <v>291296480</v>
      </c>
      <c r="L992" s="89"/>
      <c r="M992" s="52"/>
      <c r="N992" s="50" t="s">
        <v>6193</v>
      </c>
      <c r="O992" s="27" t="s">
        <v>1565</v>
      </c>
      <c r="P992" s="27" t="s">
        <v>1566</v>
      </c>
      <c r="Q992" s="54"/>
    </row>
    <row r="993" spans="2:17" ht="21.75" customHeight="1" x14ac:dyDescent="0.15">
      <c r="B993" s="25">
        <v>2021</v>
      </c>
      <c r="C993" s="27">
        <v>2</v>
      </c>
      <c r="D993" s="62" t="s">
        <v>14</v>
      </c>
      <c r="E993" s="15" t="s">
        <v>4685</v>
      </c>
      <c r="F993" s="62" t="s">
        <v>37</v>
      </c>
      <c r="G993" s="34">
        <v>291219000</v>
      </c>
      <c r="H993" s="34">
        <v>0</v>
      </c>
      <c r="I993" s="34">
        <v>93621000</v>
      </c>
      <c r="J993" s="34">
        <v>384840000</v>
      </c>
      <c r="K993" s="34"/>
      <c r="L993" s="89"/>
      <c r="M993" s="52"/>
      <c r="N993" s="50" t="s">
        <v>6194</v>
      </c>
      <c r="O993" s="27" t="s">
        <v>4686</v>
      </c>
      <c r="P993" s="27" t="s">
        <v>4687</v>
      </c>
      <c r="Q993" s="54"/>
    </row>
    <row r="994" spans="2:17" ht="21.75" customHeight="1" x14ac:dyDescent="0.15">
      <c r="B994" s="25">
        <v>2021</v>
      </c>
      <c r="C994" s="27">
        <v>2</v>
      </c>
      <c r="D994" s="62" t="s">
        <v>14</v>
      </c>
      <c r="E994" s="15" t="s">
        <v>530</v>
      </c>
      <c r="F994" s="62" t="s">
        <v>112</v>
      </c>
      <c r="G994" s="34">
        <v>289590470</v>
      </c>
      <c r="H994" s="34">
        <v>0</v>
      </c>
      <c r="I994" s="34">
        <v>989617000</v>
      </c>
      <c r="J994" s="34">
        <v>1279207470</v>
      </c>
      <c r="K994" s="34">
        <v>2616000000</v>
      </c>
      <c r="L994" s="89" t="s">
        <v>140</v>
      </c>
      <c r="M994" s="52"/>
      <c r="N994" s="50" t="s">
        <v>6178</v>
      </c>
      <c r="O994" s="27" t="s">
        <v>523</v>
      </c>
      <c r="P994" s="27" t="s">
        <v>524</v>
      </c>
      <c r="Q994" s="54"/>
    </row>
    <row r="995" spans="2:17" ht="21.75" customHeight="1" x14ac:dyDescent="0.15">
      <c r="B995" s="25">
        <v>2021</v>
      </c>
      <c r="C995" s="27">
        <v>2</v>
      </c>
      <c r="D995" s="62" t="s">
        <v>2543</v>
      </c>
      <c r="E995" s="15" t="s">
        <v>4438</v>
      </c>
      <c r="F995" s="62" t="s">
        <v>2550</v>
      </c>
      <c r="G995" s="34">
        <v>270000000</v>
      </c>
      <c r="H995" s="34">
        <v>172016450</v>
      </c>
      <c r="I995" s="34">
        <v>0</v>
      </c>
      <c r="J995" s="34">
        <f>SUM(G995:I995)</f>
        <v>442016450</v>
      </c>
      <c r="K995" s="34">
        <v>309411000</v>
      </c>
      <c r="L995" s="89"/>
      <c r="M995" s="52"/>
      <c r="N995" s="50" t="s">
        <v>6164</v>
      </c>
      <c r="O995" s="27" t="s">
        <v>4436</v>
      </c>
      <c r="P995" s="27" t="s">
        <v>4437</v>
      </c>
      <c r="Q995" s="54"/>
    </row>
    <row r="996" spans="2:17" ht="21.75" customHeight="1" x14ac:dyDescent="0.15">
      <c r="B996" s="25">
        <v>2021</v>
      </c>
      <c r="C996" s="27">
        <v>2</v>
      </c>
      <c r="D996" s="62" t="s">
        <v>14</v>
      </c>
      <c r="E996" s="15" t="s">
        <v>1113</v>
      </c>
      <c r="F996" s="62" t="s">
        <v>112</v>
      </c>
      <c r="G996" s="34">
        <v>269752000</v>
      </c>
      <c r="H996" s="34">
        <v>0</v>
      </c>
      <c r="I996" s="34">
        <v>1922906000</v>
      </c>
      <c r="J996" s="34">
        <v>2192658000</v>
      </c>
      <c r="K996" s="34">
        <v>2192658000</v>
      </c>
      <c r="L996" s="89"/>
      <c r="M996" s="52"/>
      <c r="N996" s="50" t="s">
        <v>6195</v>
      </c>
      <c r="O996" s="27" t="s">
        <v>1114</v>
      </c>
      <c r="P996" s="27" t="s">
        <v>1115</v>
      </c>
      <c r="Q996" s="54"/>
    </row>
    <row r="997" spans="2:17" ht="21.75" customHeight="1" x14ac:dyDescent="0.15">
      <c r="B997" s="25">
        <v>2021</v>
      </c>
      <c r="C997" s="27">
        <v>2</v>
      </c>
      <c r="D997" s="62" t="s">
        <v>14</v>
      </c>
      <c r="E997" s="15" t="s">
        <v>3352</v>
      </c>
      <c r="F997" s="62" t="s">
        <v>16</v>
      </c>
      <c r="G997" s="34">
        <v>267798000</v>
      </c>
      <c r="H997" s="34">
        <v>0</v>
      </c>
      <c r="I997" s="34">
        <v>517480000</v>
      </c>
      <c r="J997" s="34">
        <v>785278000</v>
      </c>
      <c r="K997" s="34"/>
      <c r="L997" s="89"/>
      <c r="M997" s="52"/>
      <c r="N997" s="50" t="s">
        <v>6188</v>
      </c>
      <c r="O997" s="27" t="s">
        <v>3346</v>
      </c>
      <c r="P997" s="27" t="s">
        <v>3347</v>
      </c>
      <c r="Q997" s="54"/>
    </row>
    <row r="998" spans="2:17" ht="21.75" customHeight="1" x14ac:dyDescent="0.15">
      <c r="B998" s="25">
        <v>2021</v>
      </c>
      <c r="C998" s="27">
        <v>2</v>
      </c>
      <c r="D998" s="62" t="s">
        <v>14</v>
      </c>
      <c r="E998" s="15" t="s">
        <v>1026</v>
      </c>
      <c r="F998" s="62" t="s">
        <v>37</v>
      </c>
      <c r="G998" s="34">
        <v>250000000</v>
      </c>
      <c r="H998" s="34">
        <v>170969000</v>
      </c>
      <c r="I998" s="34">
        <v>515722000</v>
      </c>
      <c r="J998" s="34">
        <v>936691000</v>
      </c>
      <c r="K998" s="34">
        <v>936691000</v>
      </c>
      <c r="L998" s="89" t="s">
        <v>140</v>
      </c>
      <c r="M998" s="52"/>
      <c r="N998" s="50" t="s">
        <v>6196</v>
      </c>
      <c r="O998" s="27" t="s">
        <v>788</v>
      </c>
      <c r="P998" s="27" t="s">
        <v>789</v>
      </c>
      <c r="Q998" s="54"/>
    </row>
    <row r="999" spans="2:17" ht="21.75" customHeight="1" x14ac:dyDescent="0.15">
      <c r="B999" s="25">
        <v>2021</v>
      </c>
      <c r="C999" s="27">
        <v>2</v>
      </c>
      <c r="D999" s="62" t="s">
        <v>14</v>
      </c>
      <c r="E999" s="15" t="s">
        <v>1117</v>
      </c>
      <c r="F999" s="62" t="s">
        <v>37</v>
      </c>
      <c r="G999" s="34">
        <v>233104450</v>
      </c>
      <c r="H999" s="34"/>
      <c r="I999" s="34">
        <v>0</v>
      </c>
      <c r="J999" s="34">
        <v>233104450</v>
      </c>
      <c r="K999" s="34">
        <v>233104450</v>
      </c>
      <c r="L999" s="89"/>
      <c r="M999" s="52"/>
      <c r="N999" s="50" t="s">
        <v>6195</v>
      </c>
      <c r="O999" s="27" t="s">
        <v>1114</v>
      </c>
      <c r="P999" s="27" t="s">
        <v>1115</v>
      </c>
      <c r="Q999" s="54"/>
    </row>
    <row r="1000" spans="2:17" ht="21.75" customHeight="1" x14ac:dyDescent="0.15">
      <c r="B1000" s="25">
        <v>2021</v>
      </c>
      <c r="C1000" s="27">
        <v>2</v>
      </c>
      <c r="D1000" s="62" t="s">
        <v>14</v>
      </c>
      <c r="E1000" s="15" t="s">
        <v>1041</v>
      </c>
      <c r="F1000" s="62" t="s">
        <v>17</v>
      </c>
      <c r="G1000" s="34">
        <v>230000000</v>
      </c>
      <c r="H1000" s="34">
        <v>0</v>
      </c>
      <c r="I1000" s="34">
        <v>100000000</v>
      </c>
      <c r="J1000" s="34">
        <v>330000000</v>
      </c>
      <c r="K1000" s="34">
        <v>70000000</v>
      </c>
      <c r="L1000" s="89"/>
      <c r="M1000" s="52"/>
      <c r="N1000" s="50" t="s">
        <v>6197</v>
      </c>
      <c r="O1000" s="27" t="s">
        <v>796</v>
      </c>
      <c r="P1000" s="27" t="s">
        <v>797</v>
      </c>
      <c r="Q1000" s="54"/>
    </row>
    <row r="1001" spans="2:17" ht="21.75" customHeight="1" x14ac:dyDescent="0.15">
      <c r="B1001" s="25">
        <v>2021</v>
      </c>
      <c r="C1001" s="27">
        <v>2</v>
      </c>
      <c r="D1001" s="62" t="s">
        <v>14</v>
      </c>
      <c r="E1001" s="15" t="s">
        <v>4046</v>
      </c>
      <c r="F1001" s="62" t="s">
        <v>37</v>
      </c>
      <c r="G1001" s="34">
        <v>229741000</v>
      </c>
      <c r="H1001" s="34">
        <v>0</v>
      </c>
      <c r="I1001" s="34">
        <v>127259000</v>
      </c>
      <c r="J1001" s="34">
        <v>357000000</v>
      </c>
      <c r="K1001" s="34">
        <v>357000000</v>
      </c>
      <c r="L1001" s="89" t="s">
        <v>140</v>
      </c>
      <c r="M1001" s="52"/>
      <c r="N1001" s="50" t="s">
        <v>6198</v>
      </c>
      <c r="O1001" s="27" t="s">
        <v>3849</v>
      </c>
      <c r="P1001" s="27" t="s">
        <v>3850</v>
      </c>
      <c r="Q1001" s="54"/>
    </row>
    <row r="1002" spans="2:17" ht="21.75" customHeight="1" x14ac:dyDescent="0.15">
      <c r="B1002" s="25">
        <v>2021</v>
      </c>
      <c r="C1002" s="27">
        <v>2</v>
      </c>
      <c r="D1002" s="62" t="s">
        <v>14</v>
      </c>
      <c r="E1002" s="15" t="s">
        <v>3417</v>
      </c>
      <c r="F1002" s="62" t="s">
        <v>112</v>
      </c>
      <c r="G1002" s="34">
        <v>224949000</v>
      </c>
      <c r="H1002" s="34">
        <v>0</v>
      </c>
      <c r="I1002" s="34">
        <v>1695039000</v>
      </c>
      <c r="J1002" s="34">
        <v>1919988000</v>
      </c>
      <c r="K1002" s="34">
        <v>1343991600</v>
      </c>
      <c r="L1002" s="89" t="s">
        <v>140</v>
      </c>
      <c r="M1002" s="52"/>
      <c r="N1002" s="50" t="s">
        <v>6199</v>
      </c>
      <c r="O1002" s="27" t="s">
        <v>3418</v>
      </c>
      <c r="P1002" s="27" t="s">
        <v>3419</v>
      </c>
      <c r="Q1002" s="54"/>
    </row>
    <row r="1003" spans="2:17" ht="21.75" customHeight="1" x14ac:dyDescent="0.15">
      <c r="B1003" s="25">
        <v>2021</v>
      </c>
      <c r="C1003" s="27">
        <v>2</v>
      </c>
      <c r="D1003" s="62" t="s">
        <v>14</v>
      </c>
      <c r="E1003" s="15" t="s">
        <v>4726</v>
      </c>
      <c r="F1003" s="62" t="s">
        <v>37</v>
      </c>
      <c r="G1003" s="34">
        <v>221952600</v>
      </c>
      <c r="H1003" s="34">
        <v>0</v>
      </c>
      <c r="I1003" s="34">
        <v>207128000</v>
      </c>
      <c r="J1003" s="34">
        <f>SUM(G1003:I1003)</f>
        <v>429080600</v>
      </c>
      <c r="K1003" s="34">
        <v>0</v>
      </c>
      <c r="L1003" s="89" t="s">
        <v>537</v>
      </c>
      <c r="M1003" s="52"/>
      <c r="N1003" s="50" t="s">
        <v>6192</v>
      </c>
      <c r="O1003" s="27" t="s">
        <v>4719</v>
      </c>
      <c r="P1003" s="27" t="s">
        <v>4720</v>
      </c>
      <c r="Q1003" s="54"/>
    </row>
    <row r="1004" spans="2:17" ht="21.75" customHeight="1" x14ac:dyDescent="0.15">
      <c r="B1004" s="25">
        <v>2021</v>
      </c>
      <c r="C1004" s="27">
        <v>2</v>
      </c>
      <c r="D1004" s="62" t="s">
        <v>14</v>
      </c>
      <c r="E1004" s="15" t="s">
        <v>4103</v>
      </c>
      <c r="F1004" s="62" t="s">
        <v>16</v>
      </c>
      <c r="G1004" s="34">
        <v>221668000</v>
      </c>
      <c r="H1004" s="34">
        <v>0</v>
      </c>
      <c r="I1004" s="34">
        <v>795911000</v>
      </c>
      <c r="J1004" s="34">
        <v>1017579000</v>
      </c>
      <c r="K1004" s="34">
        <v>1017579000</v>
      </c>
      <c r="L1004" s="89" t="s">
        <v>140</v>
      </c>
      <c r="M1004" s="52"/>
      <c r="N1004" s="50" t="s">
        <v>6200</v>
      </c>
      <c r="O1004" s="27" t="s">
        <v>3924</v>
      </c>
      <c r="P1004" s="27" t="s">
        <v>3925</v>
      </c>
      <c r="Q1004" s="54"/>
    </row>
    <row r="1005" spans="2:17" ht="21.75" customHeight="1" x14ac:dyDescent="0.15">
      <c r="B1005" s="25">
        <v>2021</v>
      </c>
      <c r="C1005" s="27">
        <v>2</v>
      </c>
      <c r="D1005" s="62" t="s">
        <v>14</v>
      </c>
      <c r="E1005" s="15" t="s">
        <v>3198</v>
      </c>
      <c r="F1005" s="62" t="s">
        <v>37</v>
      </c>
      <c r="G1005" s="34">
        <v>219508000</v>
      </c>
      <c r="H1005" s="34">
        <v>141395160</v>
      </c>
      <c r="I1005" s="34">
        <v>29818000</v>
      </c>
      <c r="J1005" s="34">
        <v>390721160</v>
      </c>
      <c r="K1005" s="34">
        <v>390721160</v>
      </c>
      <c r="L1005" s="89" t="s">
        <v>140</v>
      </c>
      <c r="M1005" s="52"/>
      <c r="N1005" s="50" t="s">
        <v>6201</v>
      </c>
      <c r="O1005" s="27" t="s">
        <v>3196</v>
      </c>
      <c r="P1005" s="27" t="s">
        <v>3197</v>
      </c>
      <c r="Q1005" s="54"/>
    </row>
    <row r="1006" spans="2:17" ht="21.75" customHeight="1" x14ac:dyDescent="0.15">
      <c r="B1006" s="25">
        <v>2021</v>
      </c>
      <c r="C1006" s="27">
        <v>2</v>
      </c>
      <c r="D1006" s="62" t="s">
        <v>14</v>
      </c>
      <c r="E1006" s="15" t="s">
        <v>3181</v>
      </c>
      <c r="F1006" s="62" t="s">
        <v>112</v>
      </c>
      <c r="G1006" s="34">
        <v>218127000</v>
      </c>
      <c r="H1006" s="34">
        <v>0</v>
      </c>
      <c r="I1006" s="34">
        <v>43889000</v>
      </c>
      <c r="J1006" s="34">
        <v>262016000</v>
      </c>
      <c r="K1006" s="34">
        <v>183411200</v>
      </c>
      <c r="L1006" s="89">
        <v>0</v>
      </c>
      <c r="M1006" s="52">
        <v>0</v>
      </c>
      <c r="N1006" s="50" t="s">
        <v>6183</v>
      </c>
      <c r="O1006" s="27" t="s">
        <v>2953</v>
      </c>
      <c r="P1006" s="27" t="s">
        <v>2954</v>
      </c>
      <c r="Q1006" s="54"/>
    </row>
    <row r="1007" spans="2:17" ht="21.75" customHeight="1" x14ac:dyDescent="0.15">
      <c r="B1007" s="25">
        <v>2021</v>
      </c>
      <c r="C1007" s="27">
        <v>2</v>
      </c>
      <c r="D1007" s="62" t="s">
        <v>14</v>
      </c>
      <c r="E1007" s="15" t="s">
        <v>3159</v>
      </c>
      <c r="F1007" s="62" t="s">
        <v>16</v>
      </c>
      <c r="G1007" s="34">
        <v>210000000</v>
      </c>
      <c r="H1007" s="34">
        <v>912872000</v>
      </c>
      <c r="I1007" s="34">
        <v>131014000</v>
      </c>
      <c r="J1007" s="34">
        <v>1253886000</v>
      </c>
      <c r="K1007" s="34">
        <v>0</v>
      </c>
      <c r="L1007" s="89" t="s">
        <v>140</v>
      </c>
      <c r="M1007" s="52"/>
      <c r="N1007" s="50" t="s">
        <v>6185</v>
      </c>
      <c r="O1007" s="27" t="s">
        <v>2941</v>
      </c>
      <c r="P1007" s="27" t="s">
        <v>3152</v>
      </c>
      <c r="Q1007" s="54"/>
    </row>
    <row r="1008" spans="2:17" ht="21.75" customHeight="1" x14ac:dyDescent="0.15">
      <c r="B1008" s="25">
        <v>2021</v>
      </c>
      <c r="C1008" s="27">
        <v>2</v>
      </c>
      <c r="D1008" s="62" t="s">
        <v>14</v>
      </c>
      <c r="E1008" s="15" t="s">
        <v>4118</v>
      </c>
      <c r="F1008" s="62" t="s">
        <v>37</v>
      </c>
      <c r="G1008" s="34">
        <v>202004000</v>
      </c>
      <c r="H1008" s="34">
        <v>187891000</v>
      </c>
      <c r="I1008" s="34">
        <v>116809000</v>
      </c>
      <c r="J1008" s="34">
        <v>506704000</v>
      </c>
      <c r="K1008" s="34">
        <v>0</v>
      </c>
      <c r="L1008" s="89" t="s">
        <v>140</v>
      </c>
      <c r="M1008" s="52"/>
      <c r="N1008" s="50" t="s">
        <v>6202</v>
      </c>
      <c r="O1008" s="27" t="s">
        <v>3969</v>
      </c>
      <c r="P1008" s="27" t="s">
        <v>3970</v>
      </c>
      <c r="Q1008" s="54"/>
    </row>
    <row r="1009" spans="2:17" ht="21.75" customHeight="1" x14ac:dyDescent="0.15">
      <c r="B1009" s="25">
        <v>2021</v>
      </c>
      <c r="C1009" s="27">
        <v>2</v>
      </c>
      <c r="D1009" s="62" t="s">
        <v>14</v>
      </c>
      <c r="E1009" s="15" t="s">
        <v>521</v>
      </c>
      <c r="F1009" s="62" t="s">
        <v>16</v>
      </c>
      <c r="G1009" s="34">
        <v>200000000</v>
      </c>
      <c r="H1009" s="34">
        <v>630802000</v>
      </c>
      <c r="I1009" s="34">
        <v>15000000</v>
      </c>
      <c r="J1009" s="34">
        <v>845802000</v>
      </c>
      <c r="K1009" s="34">
        <v>0</v>
      </c>
      <c r="L1009" s="89"/>
      <c r="M1009" s="52"/>
      <c r="N1009" s="50" t="s">
        <v>6178</v>
      </c>
      <c r="O1009" s="27" t="s">
        <v>380</v>
      </c>
      <c r="P1009" s="27" t="s">
        <v>381</v>
      </c>
      <c r="Q1009" s="54"/>
    </row>
    <row r="1010" spans="2:17" ht="21.75" customHeight="1" x14ac:dyDescent="0.15">
      <c r="B1010" s="25">
        <v>2021</v>
      </c>
      <c r="C1010" s="27">
        <v>2</v>
      </c>
      <c r="D1010" s="62" t="s">
        <v>14</v>
      </c>
      <c r="E1010" s="15" t="s">
        <v>3160</v>
      </c>
      <c r="F1010" s="62" t="s">
        <v>16</v>
      </c>
      <c r="G1010" s="34">
        <v>200000000</v>
      </c>
      <c r="H1010" s="34">
        <v>759814000</v>
      </c>
      <c r="I1010" s="34">
        <v>78225000</v>
      </c>
      <c r="J1010" s="34">
        <v>1038039000</v>
      </c>
      <c r="K1010" s="34">
        <v>0</v>
      </c>
      <c r="L1010" s="89"/>
      <c r="M1010" s="52"/>
      <c r="N1010" s="50" t="s">
        <v>6185</v>
      </c>
      <c r="O1010" s="27" t="s">
        <v>3154</v>
      </c>
      <c r="P1010" s="27" t="s">
        <v>3155</v>
      </c>
      <c r="Q1010" s="54"/>
    </row>
    <row r="1011" spans="2:17" ht="21.75" customHeight="1" x14ac:dyDescent="0.15">
      <c r="B1011" s="25">
        <v>2021</v>
      </c>
      <c r="C1011" s="27">
        <v>2</v>
      </c>
      <c r="D1011" s="62" t="s">
        <v>14</v>
      </c>
      <c r="E1011" s="15" t="s">
        <v>3314</v>
      </c>
      <c r="F1011" s="62" t="s">
        <v>16</v>
      </c>
      <c r="G1011" s="34">
        <v>200000000</v>
      </c>
      <c r="H1011" s="34">
        <v>0</v>
      </c>
      <c r="I1011" s="34">
        <v>0</v>
      </c>
      <c r="J1011" s="34">
        <v>200000000</v>
      </c>
      <c r="K1011" s="34">
        <v>200000000</v>
      </c>
      <c r="L1011" s="89" t="s">
        <v>140</v>
      </c>
      <c r="M1011" s="52">
        <v>0</v>
      </c>
      <c r="N1011" s="50" t="s">
        <v>6203</v>
      </c>
      <c r="O1011" s="27" t="s">
        <v>3043</v>
      </c>
      <c r="P1011" s="27" t="s">
        <v>3044</v>
      </c>
      <c r="Q1011" s="54"/>
    </row>
    <row r="1012" spans="2:17" ht="21.75" customHeight="1" x14ac:dyDescent="0.15">
      <c r="B1012" s="25">
        <v>2021</v>
      </c>
      <c r="C1012" s="27">
        <v>2</v>
      </c>
      <c r="D1012" s="62" t="s">
        <v>14</v>
      </c>
      <c r="E1012" s="15" t="s">
        <v>3315</v>
      </c>
      <c r="F1012" s="62" t="s">
        <v>16</v>
      </c>
      <c r="G1012" s="34">
        <v>200000000</v>
      </c>
      <c r="H1012" s="34">
        <v>0</v>
      </c>
      <c r="I1012" s="34">
        <v>0</v>
      </c>
      <c r="J1012" s="34">
        <v>200000000</v>
      </c>
      <c r="K1012" s="34">
        <v>200000000</v>
      </c>
      <c r="L1012" s="89" t="s">
        <v>140</v>
      </c>
      <c r="M1012" s="52">
        <v>0</v>
      </c>
      <c r="N1012" s="50" t="s">
        <v>6203</v>
      </c>
      <c r="O1012" s="27" t="s">
        <v>3043</v>
      </c>
      <c r="P1012" s="27" t="s">
        <v>3044</v>
      </c>
      <c r="Q1012" s="54"/>
    </row>
    <row r="1013" spans="2:17" ht="21.75" customHeight="1" x14ac:dyDescent="0.15">
      <c r="B1013" s="25">
        <v>2021</v>
      </c>
      <c r="C1013" s="27">
        <v>2</v>
      </c>
      <c r="D1013" s="62" t="s">
        <v>14</v>
      </c>
      <c r="E1013" s="15" t="s">
        <v>3316</v>
      </c>
      <c r="F1013" s="62" t="s">
        <v>16</v>
      </c>
      <c r="G1013" s="34">
        <v>200000000</v>
      </c>
      <c r="H1013" s="34">
        <v>0</v>
      </c>
      <c r="I1013" s="34">
        <v>0</v>
      </c>
      <c r="J1013" s="34">
        <v>200000000</v>
      </c>
      <c r="K1013" s="34">
        <v>200000000</v>
      </c>
      <c r="L1013" s="89" t="s">
        <v>140</v>
      </c>
      <c r="M1013" s="52">
        <v>0</v>
      </c>
      <c r="N1013" s="50" t="s">
        <v>6203</v>
      </c>
      <c r="O1013" s="27" t="s">
        <v>3046</v>
      </c>
      <c r="P1013" s="27" t="s">
        <v>3047</v>
      </c>
      <c r="Q1013" s="54"/>
    </row>
    <row r="1014" spans="2:17" ht="21.75" customHeight="1" x14ac:dyDescent="0.15">
      <c r="B1014" s="25">
        <v>2021</v>
      </c>
      <c r="C1014" s="27">
        <v>2</v>
      </c>
      <c r="D1014" s="62" t="s">
        <v>14</v>
      </c>
      <c r="E1014" s="15" t="s">
        <v>3317</v>
      </c>
      <c r="F1014" s="62" t="s">
        <v>16</v>
      </c>
      <c r="G1014" s="34">
        <v>200000000</v>
      </c>
      <c r="H1014" s="34">
        <v>0</v>
      </c>
      <c r="I1014" s="34">
        <v>0</v>
      </c>
      <c r="J1014" s="34">
        <v>200000000</v>
      </c>
      <c r="K1014" s="34">
        <v>200000000</v>
      </c>
      <c r="L1014" s="89">
        <v>0</v>
      </c>
      <c r="M1014" s="52">
        <v>0</v>
      </c>
      <c r="N1014" s="50" t="s">
        <v>6203</v>
      </c>
      <c r="O1014" s="27" t="s">
        <v>3046</v>
      </c>
      <c r="P1014" s="27" t="s">
        <v>3047</v>
      </c>
      <c r="Q1014" s="54"/>
    </row>
    <row r="1015" spans="2:17" ht="21.75" customHeight="1" x14ac:dyDescent="0.15">
      <c r="B1015" s="25">
        <v>2021</v>
      </c>
      <c r="C1015" s="27">
        <v>2</v>
      </c>
      <c r="D1015" s="62" t="s">
        <v>14</v>
      </c>
      <c r="E1015" s="15" t="s">
        <v>3302</v>
      </c>
      <c r="F1015" s="62" t="s">
        <v>16</v>
      </c>
      <c r="G1015" s="34">
        <v>198674000</v>
      </c>
      <c r="H1015" s="34"/>
      <c r="I1015" s="34">
        <v>262689000</v>
      </c>
      <c r="J1015" s="34">
        <v>461363000</v>
      </c>
      <c r="K1015" s="34">
        <v>322954100</v>
      </c>
      <c r="L1015" s="89"/>
      <c r="M1015" s="52"/>
      <c r="N1015" s="50" t="s">
        <v>6204</v>
      </c>
      <c r="O1015" s="27" t="s">
        <v>3303</v>
      </c>
      <c r="P1015" s="27" t="s">
        <v>3304</v>
      </c>
      <c r="Q1015" s="54"/>
    </row>
    <row r="1016" spans="2:17" ht="21.75" customHeight="1" x14ac:dyDescent="0.15">
      <c r="B1016" s="25">
        <v>2021</v>
      </c>
      <c r="C1016" s="27">
        <v>2</v>
      </c>
      <c r="D1016" s="62" t="s">
        <v>14</v>
      </c>
      <c r="E1016" s="15" t="s">
        <v>1893</v>
      </c>
      <c r="F1016" s="62" t="s">
        <v>37</v>
      </c>
      <c r="G1016" s="34">
        <v>195396810</v>
      </c>
      <c r="H1016" s="34"/>
      <c r="I1016" s="34"/>
      <c r="J1016" s="34">
        <v>195396810</v>
      </c>
      <c r="K1016" s="34">
        <v>136777767</v>
      </c>
      <c r="L1016" s="89"/>
      <c r="M1016" s="52"/>
      <c r="N1016" s="50" t="s">
        <v>6205</v>
      </c>
      <c r="O1016" s="27" t="s">
        <v>1591</v>
      </c>
      <c r="P1016" s="27" t="s">
        <v>1592</v>
      </c>
      <c r="Q1016" s="54"/>
    </row>
    <row r="1017" spans="2:17" ht="21.75" customHeight="1" x14ac:dyDescent="0.15">
      <c r="B1017" s="25">
        <v>2021</v>
      </c>
      <c r="C1017" s="27">
        <v>2</v>
      </c>
      <c r="D1017" s="62" t="s">
        <v>14</v>
      </c>
      <c r="E1017" s="15" t="s">
        <v>4724</v>
      </c>
      <c r="F1017" s="62" t="s">
        <v>2550</v>
      </c>
      <c r="G1017" s="34">
        <v>193750380</v>
      </c>
      <c r="H1017" s="34">
        <v>0</v>
      </c>
      <c r="I1017" s="34">
        <v>26020000</v>
      </c>
      <c r="J1017" s="34">
        <f>SUM(G1017:I1017)</f>
        <v>219770380</v>
      </c>
      <c r="K1017" s="34">
        <v>0</v>
      </c>
      <c r="L1017" s="89"/>
      <c r="M1017" s="52"/>
      <c r="N1017" s="50" t="s">
        <v>6192</v>
      </c>
      <c r="O1017" s="27" t="s">
        <v>4719</v>
      </c>
      <c r="P1017" s="27" t="s">
        <v>4720</v>
      </c>
      <c r="Q1017" s="54"/>
    </row>
    <row r="1018" spans="2:17" ht="21.75" customHeight="1" x14ac:dyDescent="0.15">
      <c r="B1018" s="25">
        <v>2021</v>
      </c>
      <c r="C1018" s="27">
        <v>2</v>
      </c>
      <c r="D1018" s="62" t="s">
        <v>14</v>
      </c>
      <c r="E1018" s="15" t="s">
        <v>3353</v>
      </c>
      <c r="F1018" s="62" t="s">
        <v>16</v>
      </c>
      <c r="G1018" s="34">
        <v>191188000</v>
      </c>
      <c r="H1018" s="34">
        <v>0</v>
      </c>
      <c r="I1018" s="34">
        <v>719433000</v>
      </c>
      <c r="J1018" s="34">
        <v>910621000</v>
      </c>
      <c r="K1018" s="34"/>
      <c r="L1018" s="89"/>
      <c r="M1018" s="52"/>
      <c r="N1018" s="50" t="s">
        <v>6188</v>
      </c>
      <c r="O1018" s="27" t="s">
        <v>3346</v>
      </c>
      <c r="P1018" s="27" t="s">
        <v>3347</v>
      </c>
      <c r="Q1018" s="54"/>
    </row>
    <row r="1019" spans="2:17" ht="21.75" customHeight="1" x14ac:dyDescent="0.15">
      <c r="B1019" s="25">
        <v>2021</v>
      </c>
      <c r="C1019" s="27">
        <v>2</v>
      </c>
      <c r="D1019" s="62" t="s">
        <v>14</v>
      </c>
      <c r="E1019" s="15" t="s">
        <v>3249</v>
      </c>
      <c r="F1019" s="62" t="s">
        <v>17</v>
      </c>
      <c r="G1019" s="34">
        <v>190555000</v>
      </c>
      <c r="H1019" s="34">
        <v>0</v>
      </c>
      <c r="I1019" s="34">
        <v>338124000</v>
      </c>
      <c r="J1019" s="34">
        <v>528679000</v>
      </c>
      <c r="K1019" s="34">
        <v>528679000</v>
      </c>
      <c r="L1019" s="89">
        <v>0</v>
      </c>
      <c r="M1019" s="52">
        <v>0</v>
      </c>
      <c r="N1019" s="50" t="s">
        <v>6206</v>
      </c>
      <c r="O1019" s="27" t="s">
        <v>2989</v>
      </c>
      <c r="P1019" s="27" t="s">
        <v>2990</v>
      </c>
      <c r="Q1019" s="54"/>
    </row>
    <row r="1020" spans="2:17" ht="21.75" customHeight="1" x14ac:dyDescent="0.15">
      <c r="B1020" s="25">
        <v>2021</v>
      </c>
      <c r="C1020" s="27">
        <v>2</v>
      </c>
      <c r="D1020" s="62" t="s">
        <v>14</v>
      </c>
      <c r="E1020" s="15" t="s">
        <v>1056</v>
      </c>
      <c r="F1020" s="62" t="s">
        <v>112</v>
      </c>
      <c r="G1020" s="34">
        <v>183268000</v>
      </c>
      <c r="H1020" s="34">
        <v>0</v>
      </c>
      <c r="I1020" s="34">
        <v>1197067000</v>
      </c>
      <c r="J1020" s="34">
        <v>1380335000</v>
      </c>
      <c r="K1020" s="34">
        <v>1380335000</v>
      </c>
      <c r="L1020" s="89"/>
      <c r="M1020" s="52"/>
      <c r="N1020" s="50" t="s">
        <v>6207</v>
      </c>
      <c r="O1020" s="27" t="s">
        <v>815</v>
      </c>
      <c r="P1020" s="27" t="s">
        <v>816</v>
      </c>
      <c r="Q1020" s="54"/>
    </row>
    <row r="1021" spans="2:17" ht="21.75" customHeight="1" x14ac:dyDescent="0.15">
      <c r="B1021" s="25">
        <v>2021</v>
      </c>
      <c r="C1021" s="27">
        <v>2</v>
      </c>
      <c r="D1021" s="62" t="s">
        <v>14</v>
      </c>
      <c r="E1021" s="15" t="s">
        <v>1842</v>
      </c>
      <c r="F1021" s="62" t="s">
        <v>37</v>
      </c>
      <c r="G1021" s="34">
        <v>183026265</v>
      </c>
      <c r="H1021" s="34"/>
      <c r="I1021" s="34"/>
      <c r="J1021" s="34">
        <v>183026265</v>
      </c>
      <c r="K1021" s="34">
        <v>128118385.49999999</v>
      </c>
      <c r="L1021" s="89" t="s">
        <v>140</v>
      </c>
      <c r="M1021" s="52"/>
      <c r="N1021" s="50" t="s">
        <v>6193</v>
      </c>
      <c r="O1021" s="27" t="s">
        <v>1568</v>
      </c>
      <c r="P1021" s="27" t="s">
        <v>1569</v>
      </c>
      <c r="Q1021" s="54"/>
    </row>
    <row r="1022" spans="2:17" ht="21.75" customHeight="1" x14ac:dyDescent="0.15">
      <c r="B1022" s="25">
        <v>2021</v>
      </c>
      <c r="C1022" s="27">
        <v>2</v>
      </c>
      <c r="D1022" s="62" t="s">
        <v>14</v>
      </c>
      <c r="E1022" s="15" t="s">
        <v>4863</v>
      </c>
      <c r="F1022" s="62" t="s">
        <v>37</v>
      </c>
      <c r="G1022" s="34">
        <v>180000000</v>
      </c>
      <c r="H1022" s="34">
        <v>582986000</v>
      </c>
      <c r="I1022" s="34">
        <v>2114754000</v>
      </c>
      <c r="J1022" s="34">
        <v>2877740000</v>
      </c>
      <c r="K1022" s="34"/>
      <c r="L1022" s="89"/>
      <c r="M1022" s="52"/>
      <c r="N1022" s="50" t="s">
        <v>6208</v>
      </c>
      <c r="O1022" s="27" t="s">
        <v>4852</v>
      </c>
      <c r="P1022" s="27" t="s">
        <v>4853</v>
      </c>
      <c r="Q1022" s="54"/>
    </row>
    <row r="1023" spans="2:17" ht="21.75" customHeight="1" x14ac:dyDescent="0.15">
      <c r="B1023" s="25">
        <v>2021</v>
      </c>
      <c r="C1023" s="27">
        <v>2</v>
      </c>
      <c r="D1023" s="62" t="s">
        <v>14</v>
      </c>
      <c r="E1023" s="15" t="s">
        <v>3271</v>
      </c>
      <c r="F1023" s="62" t="s">
        <v>84</v>
      </c>
      <c r="G1023" s="34">
        <v>179037000</v>
      </c>
      <c r="H1023" s="34">
        <v>0</v>
      </c>
      <c r="I1023" s="34">
        <v>0</v>
      </c>
      <c r="J1023" s="34">
        <v>179037000</v>
      </c>
      <c r="K1023" s="34">
        <v>179037000</v>
      </c>
      <c r="L1023" s="89"/>
      <c r="M1023" s="52"/>
      <c r="N1023" s="50" t="s">
        <v>6209</v>
      </c>
      <c r="O1023" s="27" t="s">
        <v>3024</v>
      </c>
      <c r="P1023" s="27" t="s">
        <v>3269</v>
      </c>
      <c r="Q1023" s="54"/>
    </row>
    <row r="1024" spans="2:17" ht="21.75" customHeight="1" x14ac:dyDescent="0.15">
      <c r="B1024" s="25">
        <v>2021</v>
      </c>
      <c r="C1024" s="27">
        <v>2</v>
      </c>
      <c r="D1024" s="62" t="s">
        <v>14</v>
      </c>
      <c r="E1024" s="15" t="s">
        <v>1703</v>
      </c>
      <c r="F1024" s="62" t="s">
        <v>16</v>
      </c>
      <c r="G1024" s="34">
        <v>178798000</v>
      </c>
      <c r="H1024" s="34"/>
      <c r="I1024" s="34">
        <v>532865000</v>
      </c>
      <c r="J1024" s="34">
        <v>711663000</v>
      </c>
      <c r="K1024" s="34">
        <v>498164000</v>
      </c>
      <c r="L1024" s="89" t="s">
        <v>140</v>
      </c>
      <c r="M1024" s="52"/>
      <c r="N1024" s="50" t="s">
        <v>6187</v>
      </c>
      <c r="O1024" s="27" t="s">
        <v>1704</v>
      </c>
      <c r="P1024" s="27" t="s">
        <v>1705</v>
      </c>
      <c r="Q1024" s="54"/>
    </row>
    <row r="1025" spans="2:17" ht="21.75" customHeight="1" x14ac:dyDescent="0.15">
      <c r="B1025" s="25">
        <v>2021</v>
      </c>
      <c r="C1025" s="27">
        <v>2</v>
      </c>
      <c r="D1025" s="62" t="s">
        <v>14</v>
      </c>
      <c r="E1025" s="15" t="s">
        <v>4503</v>
      </c>
      <c r="F1025" s="62" t="s">
        <v>16</v>
      </c>
      <c r="G1025" s="34">
        <v>178449350</v>
      </c>
      <c r="H1025" s="34">
        <v>0</v>
      </c>
      <c r="I1025" s="34">
        <v>119691000</v>
      </c>
      <c r="J1025" s="34">
        <v>298140350</v>
      </c>
      <c r="K1025" s="34">
        <v>45000000</v>
      </c>
      <c r="L1025" s="89" t="s">
        <v>140</v>
      </c>
      <c r="M1025" s="52"/>
      <c r="N1025" s="50" t="s">
        <v>6210</v>
      </c>
      <c r="O1025" s="27" t="s">
        <v>4369</v>
      </c>
      <c r="P1025" s="27" t="s">
        <v>4370</v>
      </c>
      <c r="Q1025" s="54"/>
    </row>
    <row r="1026" spans="2:17" ht="21.75" customHeight="1" x14ac:dyDescent="0.15">
      <c r="B1026" s="25">
        <v>2021</v>
      </c>
      <c r="C1026" s="27">
        <v>2</v>
      </c>
      <c r="D1026" s="62" t="s">
        <v>14</v>
      </c>
      <c r="E1026" s="15" t="s">
        <v>4455</v>
      </c>
      <c r="F1026" s="62" t="s">
        <v>16</v>
      </c>
      <c r="G1026" s="34">
        <v>177658000</v>
      </c>
      <c r="H1026" s="34"/>
      <c r="I1026" s="34">
        <v>0</v>
      </c>
      <c r="J1026" s="34">
        <v>177658000</v>
      </c>
      <c r="K1026" s="34"/>
      <c r="L1026" s="89"/>
      <c r="M1026" s="52"/>
      <c r="N1026" s="50" t="s">
        <v>6211</v>
      </c>
      <c r="O1026" s="27" t="s">
        <v>4332</v>
      </c>
      <c r="P1026" s="27" t="s">
        <v>4333</v>
      </c>
      <c r="Q1026" s="54"/>
    </row>
    <row r="1027" spans="2:17" ht="21.75" customHeight="1" x14ac:dyDescent="0.15">
      <c r="B1027" s="25">
        <v>2021</v>
      </c>
      <c r="C1027" s="27">
        <v>2</v>
      </c>
      <c r="D1027" s="62" t="s">
        <v>14</v>
      </c>
      <c r="E1027" s="15" t="s">
        <v>3186</v>
      </c>
      <c r="F1027" s="62" t="s">
        <v>112</v>
      </c>
      <c r="G1027" s="34">
        <v>168880000</v>
      </c>
      <c r="H1027" s="34">
        <v>168880000</v>
      </c>
      <c r="I1027" s="34">
        <v>170950000</v>
      </c>
      <c r="J1027" s="34">
        <v>508710000</v>
      </c>
      <c r="K1027" s="34">
        <v>356097000</v>
      </c>
      <c r="L1027" s="89">
        <v>0</v>
      </c>
      <c r="M1027" s="52">
        <v>0</v>
      </c>
      <c r="N1027" s="50" t="s">
        <v>6183</v>
      </c>
      <c r="O1027" s="27" t="s">
        <v>3174</v>
      </c>
      <c r="P1027" s="27" t="s">
        <v>3175</v>
      </c>
      <c r="Q1027" s="54"/>
    </row>
    <row r="1028" spans="2:17" ht="21.75" customHeight="1" x14ac:dyDescent="0.15">
      <c r="B1028" s="25">
        <v>2021</v>
      </c>
      <c r="C1028" s="27">
        <v>2</v>
      </c>
      <c r="D1028" s="62" t="s">
        <v>14</v>
      </c>
      <c r="E1028" s="15" t="s">
        <v>4017</v>
      </c>
      <c r="F1028" s="62" t="s">
        <v>16</v>
      </c>
      <c r="G1028" s="34">
        <v>163000000</v>
      </c>
      <c r="H1028" s="34">
        <v>0</v>
      </c>
      <c r="I1028" s="34">
        <v>986000000</v>
      </c>
      <c r="J1028" s="34">
        <v>1149000000</v>
      </c>
      <c r="K1028" s="34">
        <v>2635000000</v>
      </c>
      <c r="L1028" s="89" t="s">
        <v>140</v>
      </c>
      <c r="M1028" s="52"/>
      <c r="N1028" s="50" t="s">
        <v>6212</v>
      </c>
      <c r="O1028" s="27" t="s">
        <v>3791</v>
      </c>
      <c r="P1028" s="27" t="s">
        <v>3792</v>
      </c>
      <c r="Q1028" s="54"/>
    </row>
    <row r="1029" spans="2:17" ht="21.75" customHeight="1" x14ac:dyDescent="0.15">
      <c r="B1029" s="25">
        <v>2021</v>
      </c>
      <c r="C1029" s="27">
        <v>2</v>
      </c>
      <c r="D1029" s="62" t="s">
        <v>14</v>
      </c>
      <c r="E1029" s="15" t="s">
        <v>4109</v>
      </c>
      <c r="F1029" s="62" t="s">
        <v>112</v>
      </c>
      <c r="G1029" s="34">
        <v>162967560</v>
      </c>
      <c r="H1029" s="34">
        <v>0</v>
      </c>
      <c r="I1029" s="34">
        <v>100419000</v>
      </c>
      <c r="J1029" s="34">
        <v>263386560</v>
      </c>
      <c r="K1029" s="34">
        <v>0</v>
      </c>
      <c r="L1029" s="89"/>
      <c r="M1029" s="52"/>
      <c r="N1029" s="50" t="s">
        <v>6213</v>
      </c>
      <c r="O1029" s="27" t="s">
        <v>3944</v>
      </c>
      <c r="P1029" s="27" t="s">
        <v>3945</v>
      </c>
      <c r="Q1029" s="54"/>
    </row>
    <row r="1030" spans="2:17" ht="21.75" customHeight="1" x14ac:dyDescent="0.15">
      <c r="B1030" s="25">
        <v>2021</v>
      </c>
      <c r="C1030" s="27">
        <v>2</v>
      </c>
      <c r="D1030" s="62" t="s">
        <v>14</v>
      </c>
      <c r="E1030" s="15" t="s">
        <v>4943</v>
      </c>
      <c r="F1030" s="62" t="s">
        <v>17</v>
      </c>
      <c r="G1030" s="34">
        <v>158705000</v>
      </c>
      <c r="H1030" s="34">
        <v>0</v>
      </c>
      <c r="I1030" s="34">
        <v>341295000</v>
      </c>
      <c r="J1030" s="34">
        <v>500000000</v>
      </c>
      <c r="K1030" s="34"/>
      <c r="L1030" s="89" t="s">
        <v>140</v>
      </c>
      <c r="M1030" s="52"/>
      <c r="N1030" s="50" t="s">
        <v>6214</v>
      </c>
      <c r="O1030" s="27" t="s">
        <v>1468</v>
      </c>
      <c r="P1030" s="27" t="s">
        <v>4944</v>
      </c>
      <c r="Q1030" s="54"/>
    </row>
    <row r="1031" spans="2:17" ht="21.75" customHeight="1" x14ac:dyDescent="0.15">
      <c r="B1031" s="25">
        <v>2021</v>
      </c>
      <c r="C1031" s="27">
        <v>2</v>
      </c>
      <c r="D1031" s="62" t="s">
        <v>14</v>
      </c>
      <c r="E1031" s="15" t="s">
        <v>3266</v>
      </c>
      <c r="F1031" s="62" t="s">
        <v>37</v>
      </c>
      <c r="G1031" s="34">
        <v>156724000</v>
      </c>
      <c r="H1031" s="34">
        <v>0</v>
      </c>
      <c r="I1031" s="34">
        <v>114449000</v>
      </c>
      <c r="J1031" s="34">
        <v>271173000</v>
      </c>
      <c r="K1031" s="34">
        <v>8000000000</v>
      </c>
      <c r="L1031" s="89" t="s">
        <v>140</v>
      </c>
      <c r="M1031" s="52"/>
      <c r="N1031" s="50" t="s">
        <v>6215</v>
      </c>
      <c r="O1031" s="27" t="s">
        <v>3264</v>
      </c>
      <c r="P1031" s="27" t="s">
        <v>3265</v>
      </c>
      <c r="Q1031" s="54"/>
    </row>
    <row r="1032" spans="2:17" ht="21.75" customHeight="1" x14ac:dyDescent="0.15">
      <c r="B1032" s="25">
        <v>2021</v>
      </c>
      <c r="C1032" s="27">
        <v>2</v>
      </c>
      <c r="D1032" s="62" t="s">
        <v>14</v>
      </c>
      <c r="E1032" s="15" t="s">
        <v>152</v>
      </c>
      <c r="F1032" s="62" t="s">
        <v>39</v>
      </c>
      <c r="G1032" s="34">
        <v>155544329</v>
      </c>
      <c r="H1032" s="34">
        <v>0</v>
      </c>
      <c r="I1032" s="34">
        <v>25000000</v>
      </c>
      <c r="J1032" s="34">
        <v>180544329</v>
      </c>
      <c r="K1032" s="34">
        <v>54163000</v>
      </c>
      <c r="L1032" s="89" t="s">
        <v>140</v>
      </c>
      <c r="M1032" s="52"/>
      <c r="N1032" s="50" t="s">
        <v>6216</v>
      </c>
      <c r="O1032" s="27" t="s">
        <v>149</v>
      </c>
      <c r="P1032" s="27" t="s">
        <v>142</v>
      </c>
      <c r="Q1032" s="54"/>
    </row>
    <row r="1033" spans="2:17" ht="21.75" customHeight="1" x14ac:dyDescent="0.15">
      <c r="B1033" s="25">
        <v>2021</v>
      </c>
      <c r="C1033" s="27">
        <v>2</v>
      </c>
      <c r="D1033" s="62" t="s">
        <v>14</v>
      </c>
      <c r="E1033" s="15" t="s">
        <v>150</v>
      </c>
      <c r="F1033" s="62" t="s">
        <v>37</v>
      </c>
      <c r="G1033" s="34">
        <v>153147652</v>
      </c>
      <c r="H1033" s="34">
        <v>0</v>
      </c>
      <c r="I1033" s="34">
        <v>24570000</v>
      </c>
      <c r="J1033" s="34">
        <v>177717652</v>
      </c>
      <c r="K1033" s="34">
        <v>53315000</v>
      </c>
      <c r="L1033" s="89" t="s">
        <v>140</v>
      </c>
      <c r="M1033" s="52"/>
      <c r="N1033" s="50" t="s">
        <v>6216</v>
      </c>
      <c r="O1033" s="27" t="s">
        <v>149</v>
      </c>
      <c r="P1033" s="27" t="s">
        <v>142</v>
      </c>
      <c r="Q1033" s="54"/>
    </row>
    <row r="1034" spans="2:17" ht="21.75" customHeight="1" x14ac:dyDescent="0.15">
      <c r="B1034" s="25">
        <v>2021</v>
      </c>
      <c r="C1034" s="27">
        <v>2</v>
      </c>
      <c r="D1034" s="62" t="s">
        <v>14</v>
      </c>
      <c r="E1034" s="15" t="s">
        <v>3334</v>
      </c>
      <c r="F1034" s="62" t="s">
        <v>16</v>
      </c>
      <c r="G1034" s="34">
        <v>151282000</v>
      </c>
      <c r="H1034" s="34">
        <v>0</v>
      </c>
      <c r="I1034" s="34">
        <v>119040000</v>
      </c>
      <c r="J1034" s="34">
        <v>270322000</v>
      </c>
      <c r="K1034" s="34"/>
      <c r="L1034" s="89"/>
      <c r="M1034" s="52"/>
      <c r="N1034" s="50" t="s">
        <v>6217</v>
      </c>
      <c r="O1034" s="27" t="s">
        <v>3335</v>
      </c>
      <c r="P1034" s="27" t="s">
        <v>3336</v>
      </c>
      <c r="Q1034" s="54"/>
    </row>
    <row r="1035" spans="2:17" ht="21.75" customHeight="1" x14ac:dyDescent="0.15">
      <c r="B1035" s="25">
        <v>2021</v>
      </c>
      <c r="C1035" s="27">
        <v>2</v>
      </c>
      <c r="D1035" s="62" t="s">
        <v>14</v>
      </c>
      <c r="E1035" s="15" t="s">
        <v>1118</v>
      </c>
      <c r="F1035" s="62" t="s">
        <v>37</v>
      </c>
      <c r="G1035" s="34">
        <v>150000000</v>
      </c>
      <c r="H1035" s="34">
        <v>253767000</v>
      </c>
      <c r="I1035" s="34">
        <v>154969000</v>
      </c>
      <c r="J1035" s="34">
        <v>558736000</v>
      </c>
      <c r="K1035" s="34">
        <v>558736000</v>
      </c>
      <c r="L1035" s="89"/>
      <c r="M1035" s="52"/>
      <c r="N1035" s="50" t="s">
        <v>6195</v>
      </c>
      <c r="O1035" s="27" t="s">
        <v>881</v>
      </c>
      <c r="P1035" s="27" t="s">
        <v>882</v>
      </c>
      <c r="Q1035" s="54"/>
    </row>
    <row r="1036" spans="2:17" ht="21.75" customHeight="1" x14ac:dyDescent="0.15">
      <c r="B1036" s="25">
        <v>2021</v>
      </c>
      <c r="C1036" s="27">
        <v>2</v>
      </c>
      <c r="D1036" s="62" t="s">
        <v>14</v>
      </c>
      <c r="E1036" s="15" t="s">
        <v>4477</v>
      </c>
      <c r="F1036" s="62" t="s">
        <v>16</v>
      </c>
      <c r="G1036" s="34">
        <v>146454000</v>
      </c>
      <c r="H1036" s="34">
        <v>0</v>
      </c>
      <c r="I1036" s="34">
        <v>0</v>
      </c>
      <c r="J1036" s="34">
        <v>146454000</v>
      </c>
      <c r="K1036" s="34"/>
      <c r="L1036" s="89"/>
      <c r="M1036" s="52"/>
      <c r="N1036" s="50" t="s">
        <v>6218</v>
      </c>
      <c r="O1036" s="27" t="s">
        <v>4346</v>
      </c>
      <c r="P1036" s="27" t="s">
        <v>4347</v>
      </c>
      <c r="Q1036" s="54"/>
    </row>
    <row r="1037" spans="2:17" ht="21.75" customHeight="1" x14ac:dyDescent="0.15">
      <c r="B1037" s="25">
        <v>2021</v>
      </c>
      <c r="C1037" s="27">
        <v>2</v>
      </c>
      <c r="D1037" s="62" t="s">
        <v>14</v>
      </c>
      <c r="E1037" s="15" t="s">
        <v>1116</v>
      </c>
      <c r="F1037" s="62" t="s">
        <v>37</v>
      </c>
      <c r="G1037" s="34">
        <v>145723000</v>
      </c>
      <c r="H1037" s="34"/>
      <c r="I1037" s="34">
        <v>0</v>
      </c>
      <c r="J1037" s="34">
        <v>145723000</v>
      </c>
      <c r="K1037" s="34">
        <v>145723000</v>
      </c>
      <c r="L1037" s="89"/>
      <c r="M1037" s="52"/>
      <c r="N1037" s="50" t="s">
        <v>6195</v>
      </c>
      <c r="O1037" s="27" t="s">
        <v>1114</v>
      </c>
      <c r="P1037" s="27" t="s">
        <v>1115</v>
      </c>
      <c r="Q1037" s="54"/>
    </row>
    <row r="1038" spans="2:17" ht="21.75" customHeight="1" x14ac:dyDescent="0.15">
      <c r="B1038" s="25">
        <v>2021</v>
      </c>
      <c r="C1038" s="27">
        <v>2</v>
      </c>
      <c r="D1038" s="62" t="s">
        <v>14</v>
      </c>
      <c r="E1038" s="15" t="s">
        <v>3388</v>
      </c>
      <c r="F1038" s="62" t="s">
        <v>37</v>
      </c>
      <c r="G1038" s="34">
        <v>140380000</v>
      </c>
      <c r="H1038" s="34">
        <v>0</v>
      </c>
      <c r="I1038" s="34">
        <v>51330000</v>
      </c>
      <c r="J1038" s="34">
        <v>191710000</v>
      </c>
      <c r="K1038" s="34">
        <v>134196999.99999999</v>
      </c>
      <c r="L1038" s="89" t="s">
        <v>140</v>
      </c>
      <c r="M1038" s="52"/>
      <c r="N1038" s="50" t="s">
        <v>6199</v>
      </c>
      <c r="O1038" s="27" t="s">
        <v>3386</v>
      </c>
      <c r="P1038" s="27" t="s">
        <v>3387</v>
      </c>
      <c r="Q1038" s="54"/>
    </row>
    <row r="1039" spans="2:17" ht="21.75" customHeight="1" x14ac:dyDescent="0.15">
      <c r="B1039" s="25">
        <v>2021</v>
      </c>
      <c r="C1039" s="27">
        <v>2</v>
      </c>
      <c r="D1039" s="62" t="s">
        <v>14</v>
      </c>
      <c r="E1039" s="15" t="s">
        <v>3258</v>
      </c>
      <c r="F1039" s="62" t="s">
        <v>37</v>
      </c>
      <c r="G1039" s="34">
        <v>136516000</v>
      </c>
      <c r="H1039" s="34">
        <v>0</v>
      </c>
      <c r="I1039" s="34">
        <v>0</v>
      </c>
      <c r="J1039" s="34">
        <v>136516000</v>
      </c>
      <c r="K1039" s="34">
        <v>136516000</v>
      </c>
      <c r="L1039" s="89">
        <v>0</v>
      </c>
      <c r="M1039" s="52">
        <v>0</v>
      </c>
      <c r="N1039" s="50" t="s">
        <v>6206</v>
      </c>
      <c r="O1039" s="27" t="s">
        <v>3255</v>
      </c>
      <c r="P1039" s="27" t="s">
        <v>3256</v>
      </c>
      <c r="Q1039" s="54"/>
    </row>
    <row r="1040" spans="2:17" ht="21.75" customHeight="1" x14ac:dyDescent="0.15">
      <c r="B1040" s="25">
        <v>2021</v>
      </c>
      <c r="C1040" s="27">
        <v>2</v>
      </c>
      <c r="D1040" s="62" t="s">
        <v>14</v>
      </c>
      <c r="E1040" s="15" t="s">
        <v>3164</v>
      </c>
      <c r="F1040" s="62" t="s">
        <v>197</v>
      </c>
      <c r="G1040" s="34">
        <v>129403000</v>
      </c>
      <c r="H1040" s="34">
        <v>0</v>
      </c>
      <c r="I1040" s="34">
        <v>13651000</v>
      </c>
      <c r="J1040" s="34">
        <v>143054000</v>
      </c>
      <c r="K1040" s="34">
        <v>143054000</v>
      </c>
      <c r="L1040" s="89"/>
      <c r="M1040" s="52"/>
      <c r="N1040" s="50" t="s">
        <v>6185</v>
      </c>
      <c r="O1040" s="27" t="s">
        <v>3165</v>
      </c>
      <c r="P1040" s="27" t="s">
        <v>3166</v>
      </c>
      <c r="Q1040" s="54"/>
    </row>
    <row r="1041" spans="2:17" ht="21.75" customHeight="1" x14ac:dyDescent="0.15">
      <c r="B1041" s="25">
        <v>2021</v>
      </c>
      <c r="C1041" s="27">
        <v>2</v>
      </c>
      <c r="D1041" s="62" t="s">
        <v>14</v>
      </c>
      <c r="E1041" s="15" t="s">
        <v>1735</v>
      </c>
      <c r="F1041" s="62" t="s">
        <v>16</v>
      </c>
      <c r="G1041" s="34">
        <v>125680000</v>
      </c>
      <c r="H1041" s="34"/>
      <c r="I1041" s="34">
        <v>85390000</v>
      </c>
      <c r="J1041" s="34">
        <v>211070000</v>
      </c>
      <c r="K1041" s="34"/>
      <c r="L1041" s="89" t="s">
        <v>140</v>
      </c>
      <c r="M1041" s="52"/>
      <c r="N1041" s="50" t="s">
        <v>6219</v>
      </c>
      <c r="O1041" s="27" t="s">
        <v>1483</v>
      </c>
      <c r="P1041" s="27" t="s">
        <v>1484</v>
      </c>
      <c r="Q1041" s="54"/>
    </row>
    <row r="1042" spans="2:17" ht="21.75" customHeight="1" x14ac:dyDescent="0.15">
      <c r="B1042" s="25">
        <v>2021</v>
      </c>
      <c r="C1042" s="27">
        <v>2</v>
      </c>
      <c r="D1042" s="62" t="s">
        <v>14</v>
      </c>
      <c r="E1042" s="15" t="s">
        <v>3143</v>
      </c>
      <c r="F1042" s="62" t="s">
        <v>16</v>
      </c>
      <c r="G1042" s="34">
        <v>125244000</v>
      </c>
      <c r="H1042" s="34">
        <v>0</v>
      </c>
      <c r="I1042" s="34">
        <v>1553773000</v>
      </c>
      <c r="J1042" s="34">
        <v>1679017000</v>
      </c>
      <c r="K1042" s="34">
        <v>0</v>
      </c>
      <c r="L1042" s="89"/>
      <c r="M1042" s="52"/>
      <c r="N1042" s="50" t="s">
        <v>6220</v>
      </c>
      <c r="O1042" s="27" t="s">
        <v>3144</v>
      </c>
      <c r="P1042" s="27" t="s">
        <v>3145</v>
      </c>
      <c r="Q1042" s="54"/>
    </row>
    <row r="1043" spans="2:17" ht="21.75" customHeight="1" x14ac:dyDescent="0.15">
      <c r="B1043" s="25">
        <v>2021</v>
      </c>
      <c r="C1043" s="27">
        <v>2</v>
      </c>
      <c r="D1043" s="62" t="s">
        <v>14</v>
      </c>
      <c r="E1043" s="15" t="s">
        <v>3422</v>
      </c>
      <c r="F1043" s="62" t="s">
        <v>37</v>
      </c>
      <c r="G1043" s="34">
        <v>121210490</v>
      </c>
      <c r="H1043" s="34">
        <v>0</v>
      </c>
      <c r="I1043" s="34">
        <v>9713000</v>
      </c>
      <c r="J1043" s="34">
        <v>130923490</v>
      </c>
      <c r="K1043" s="34">
        <v>91646443</v>
      </c>
      <c r="L1043" s="89"/>
      <c r="M1043" s="52"/>
      <c r="N1043" s="50" t="s">
        <v>6199</v>
      </c>
      <c r="O1043" s="27" t="s">
        <v>3418</v>
      </c>
      <c r="P1043" s="27" t="s">
        <v>3419</v>
      </c>
      <c r="Q1043" s="54"/>
    </row>
    <row r="1044" spans="2:17" ht="21.75" customHeight="1" x14ac:dyDescent="0.15">
      <c r="B1044" s="25">
        <v>2021</v>
      </c>
      <c r="C1044" s="27">
        <v>2</v>
      </c>
      <c r="D1044" s="62" t="s">
        <v>14</v>
      </c>
      <c r="E1044" s="15" t="s">
        <v>3192</v>
      </c>
      <c r="F1044" s="62" t="s">
        <v>112</v>
      </c>
      <c r="G1044" s="34">
        <v>119623000</v>
      </c>
      <c r="H1044" s="34">
        <v>0</v>
      </c>
      <c r="I1044" s="34">
        <v>0</v>
      </c>
      <c r="J1044" s="34">
        <v>119623000</v>
      </c>
      <c r="K1044" s="34">
        <v>83736100</v>
      </c>
      <c r="L1044" s="89" t="s">
        <v>140</v>
      </c>
      <c r="M1044" s="52">
        <v>0</v>
      </c>
      <c r="N1044" s="50" t="s">
        <v>6183</v>
      </c>
      <c r="O1044" s="27" t="s">
        <v>3188</v>
      </c>
      <c r="P1044" s="27" t="s">
        <v>3189</v>
      </c>
      <c r="Q1044" s="54"/>
    </row>
    <row r="1045" spans="2:17" ht="21.75" customHeight="1" x14ac:dyDescent="0.15">
      <c r="B1045" s="25">
        <v>2021</v>
      </c>
      <c r="C1045" s="27">
        <v>2</v>
      </c>
      <c r="D1045" s="62" t="s">
        <v>14</v>
      </c>
      <c r="E1045" s="15" t="s">
        <v>1707</v>
      </c>
      <c r="F1045" s="62" t="s">
        <v>37</v>
      </c>
      <c r="G1045" s="34">
        <v>116812000</v>
      </c>
      <c r="H1045" s="34"/>
      <c r="I1045" s="34">
        <v>127600000</v>
      </c>
      <c r="J1045" s="34">
        <v>244412000</v>
      </c>
      <c r="K1045" s="34">
        <v>171088000</v>
      </c>
      <c r="L1045" s="89"/>
      <c r="M1045" s="52"/>
      <c r="N1045" s="50" t="s">
        <v>6187</v>
      </c>
      <c r="O1045" s="27" t="s">
        <v>1704</v>
      </c>
      <c r="P1045" s="27" t="s">
        <v>1705</v>
      </c>
      <c r="Q1045" s="54"/>
    </row>
    <row r="1046" spans="2:17" ht="21.75" customHeight="1" x14ac:dyDescent="0.15">
      <c r="B1046" s="25">
        <v>2021</v>
      </c>
      <c r="C1046" s="27">
        <v>2</v>
      </c>
      <c r="D1046" s="62" t="s">
        <v>14</v>
      </c>
      <c r="E1046" s="15" t="s">
        <v>3173</v>
      </c>
      <c r="F1046" s="62" t="s">
        <v>112</v>
      </c>
      <c r="G1046" s="34">
        <v>115440000</v>
      </c>
      <c r="H1046" s="34">
        <v>115440000</v>
      </c>
      <c r="I1046" s="34">
        <v>835761000</v>
      </c>
      <c r="J1046" s="34">
        <v>1066641000</v>
      </c>
      <c r="K1046" s="34">
        <v>746648700</v>
      </c>
      <c r="L1046" s="89">
        <v>0</v>
      </c>
      <c r="M1046" s="52">
        <v>0</v>
      </c>
      <c r="N1046" s="50" t="s">
        <v>6183</v>
      </c>
      <c r="O1046" s="27" t="s">
        <v>3174</v>
      </c>
      <c r="P1046" s="27" t="s">
        <v>3175</v>
      </c>
      <c r="Q1046" s="54"/>
    </row>
    <row r="1047" spans="2:17" ht="21.75" customHeight="1" x14ac:dyDescent="0.15">
      <c r="B1047" s="25">
        <v>2021</v>
      </c>
      <c r="C1047" s="27">
        <v>2</v>
      </c>
      <c r="D1047" s="62" t="s">
        <v>14</v>
      </c>
      <c r="E1047" s="15" t="s">
        <v>3184</v>
      </c>
      <c r="F1047" s="62" t="s">
        <v>112</v>
      </c>
      <c r="G1047" s="34">
        <v>113000000</v>
      </c>
      <c r="H1047" s="34">
        <v>0</v>
      </c>
      <c r="I1047" s="34">
        <v>302665000</v>
      </c>
      <c r="J1047" s="34">
        <v>415665000</v>
      </c>
      <c r="K1047" s="34">
        <v>290965500</v>
      </c>
      <c r="L1047" s="89" t="s">
        <v>140</v>
      </c>
      <c r="M1047" s="52">
        <v>0</v>
      </c>
      <c r="N1047" s="50" t="s">
        <v>6183</v>
      </c>
      <c r="O1047" s="27" t="s">
        <v>2953</v>
      </c>
      <c r="P1047" s="27" t="s">
        <v>2954</v>
      </c>
      <c r="Q1047" s="54"/>
    </row>
    <row r="1048" spans="2:17" ht="21.75" customHeight="1" x14ac:dyDescent="0.15">
      <c r="B1048" s="25">
        <v>2021</v>
      </c>
      <c r="C1048" s="27">
        <v>2</v>
      </c>
      <c r="D1048" s="62" t="s">
        <v>14</v>
      </c>
      <c r="E1048" s="15" t="s">
        <v>1891</v>
      </c>
      <c r="F1048" s="62" t="s">
        <v>16</v>
      </c>
      <c r="G1048" s="34">
        <v>110455770</v>
      </c>
      <c r="H1048" s="34"/>
      <c r="I1048" s="34"/>
      <c r="J1048" s="34">
        <v>110455770</v>
      </c>
      <c r="K1048" s="34">
        <v>77319039</v>
      </c>
      <c r="L1048" s="89" t="s">
        <v>140</v>
      </c>
      <c r="M1048" s="52"/>
      <c r="N1048" s="50" t="s">
        <v>6205</v>
      </c>
      <c r="O1048" s="27" t="s">
        <v>1591</v>
      </c>
      <c r="P1048" s="27" t="s">
        <v>1592</v>
      </c>
      <c r="Q1048" s="54"/>
    </row>
    <row r="1049" spans="2:17" ht="21.75" customHeight="1" x14ac:dyDescent="0.15">
      <c r="B1049" s="25">
        <v>2021</v>
      </c>
      <c r="C1049" s="27">
        <v>2</v>
      </c>
      <c r="D1049" s="62" t="s">
        <v>14</v>
      </c>
      <c r="E1049" s="15" t="s">
        <v>3248</v>
      </c>
      <c r="F1049" s="62" t="s">
        <v>37</v>
      </c>
      <c r="G1049" s="34">
        <v>110229000</v>
      </c>
      <c r="H1049" s="34">
        <v>0</v>
      </c>
      <c r="I1049" s="34">
        <v>101319000</v>
      </c>
      <c r="J1049" s="34">
        <v>211548000</v>
      </c>
      <c r="K1049" s="34">
        <v>211548000</v>
      </c>
      <c r="L1049" s="89" t="s">
        <v>140</v>
      </c>
      <c r="M1049" s="52">
        <v>0</v>
      </c>
      <c r="N1049" s="50" t="s">
        <v>6206</v>
      </c>
      <c r="O1049" s="27" t="s">
        <v>2989</v>
      </c>
      <c r="P1049" s="27" t="s">
        <v>2990</v>
      </c>
      <c r="Q1049" s="54"/>
    </row>
    <row r="1050" spans="2:17" ht="21.75" customHeight="1" x14ac:dyDescent="0.15">
      <c r="B1050" s="25">
        <v>2021</v>
      </c>
      <c r="C1050" s="27">
        <v>2</v>
      </c>
      <c r="D1050" s="62" t="s">
        <v>14</v>
      </c>
      <c r="E1050" s="15" t="s">
        <v>3191</v>
      </c>
      <c r="F1050" s="62" t="s">
        <v>112</v>
      </c>
      <c r="G1050" s="34">
        <v>109039000</v>
      </c>
      <c r="H1050" s="34">
        <v>0</v>
      </c>
      <c r="I1050" s="34">
        <v>0</v>
      </c>
      <c r="J1050" s="34">
        <v>109039000</v>
      </c>
      <c r="K1050" s="34">
        <v>76327300</v>
      </c>
      <c r="L1050" s="89" t="s">
        <v>140</v>
      </c>
      <c r="M1050" s="52">
        <v>0</v>
      </c>
      <c r="N1050" s="50" t="s">
        <v>6183</v>
      </c>
      <c r="O1050" s="27" t="s">
        <v>3188</v>
      </c>
      <c r="P1050" s="27" t="s">
        <v>3189</v>
      </c>
      <c r="Q1050" s="54"/>
    </row>
    <row r="1051" spans="2:17" ht="21.75" customHeight="1" x14ac:dyDescent="0.15">
      <c r="B1051" s="25">
        <v>2021</v>
      </c>
      <c r="C1051" s="27">
        <v>2</v>
      </c>
      <c r="D1051" s="62" t="s">
        <v>2543</v>
      </c>
      <c r="E1051" s="15" t="s">
        <v>4429</v>
      </c>
      <c r="F1051" s="62" t="s">
        <v>2550</v>
      </c>
      <c r="G1051" s="34">
        <v>108713000</v>
      </c>
      <c r="H1051" s="34">
        <v>0</v>
      </c>
      <c r="I1051" s="34">
        <v>158312000</v>
      </c>
      <c r="J1051" s="34">
        <f>SUM(G1051:I1051)</f>
        <v>267025000</v>
      </c>
      <c r="K1051" s="34">
        <v>186917000</v>
      </c>
      <c r="L1051" s="89"/>
      <c r="M1051" s="52"/>
      <c r="N1051" s="50" t="s">
        <v>6164</v>
      </c>
      <c r="O1051" s="27" t="s">
        <v>4427</v>
      </c>
      <c r="P1051" s="27" t="s">
        <v>4428</v>
      </c>
      <c r="Q1051" s="54"/>
    </row>
    <row r="1052" spans="2:17" ht="21.75" customHeight="1" x14ac:dyDescent="0.15">
      <c r="B1052" s="25">
        <v>2021</v>
      </c>
      <c r="C1052" s="27">
        <v>2</v>
      </c>
      <c r="D1052" s="62" t="s">
        <v>14</v>
      </c>
      <c r="E1052" s="15" t="s">
        <v>2466</v>
      </c>
      <c r="F1052" s="62" t="s">
        <v>112</v>
      </c>
      <c r="G1052" s="34">
        <v>107749000</v>
      </c>
      <c r="H1052" s="34">
        <v>0</v>
      </c>
      <c r="I1052" s="34">
        <v>2152140000</v>
      </c>
      <c r="J1052" s="34">
        <f>SUM(G1052:I1052)</f>
        <v>2259889000</v>
      </c>
      <c r="K1052" s="34">
        <v>1581922300</v>
      </c>
      <c r="L1052" s="89"/>
      <c r="M1052" s="52"/>
      <c r="N1052" s="50" t="s">
        <v>6221</v>
      </c>
      <c r="O1052" s="27" t="s">
        <v>2467</v>
      </c>
      <c r="P1052" s="27" t="s">
        <v>2468</v>
      </c>
      <c r="Q1052" s="54"/>
    </row>
    <row r="1053" spans="2:17" ht="21.75" customHeight="1" x14ac:dyDescent="0.15">
      <c r="B1053" s="25">
        <v>2021</v>
      </c>
      <c r="C1053" s="27">
        <v>2</v>
      </c>
      <c r="D1053" s="62" t="s">
        <v>14</v>
      </c>
      <c r="E1053" s="15" t="s">
        <v>3331</v>
      </c>
      <c r="F1053" s="62" t="s">
        <v>37</v>
      </c>
      <c r="G1053" s="34">
        <v>106090000</v>
      </c>
      <c r="H1053" s="34">
        <v>0</v>
      </c>
      <c r="I1053" s="34">
        <v>182487000</v>
      </c>
      <c r="J1053" s="34">
        <v>288577000</v>
      </c>
      <c r="K1053" s="34"/>
      <c r="L1053" s="89"/>
      <c r="M1053" s="52"/>
      <c r="N1053" s="50" t="s">
        <v>6217</v>
      </c>
      <c r="O1053" s="27" t="s">
        <v>3324</v>
      </c>
      <c r="P1053" s="27" t="s">
        <v>3325</v>
      </c>
      <c r="Q1053" s="54"/>
    </row>
    <row r="1054" spans="2:17" ht="21.75" customHeight="1" x14ac:dyDescent="0.15">
      <c r="B1054" s="25">
        <v>2021</v>
      </c>
      <c r="C1054" s="27">
        <v>2</v>
      </c>
      <c r="D1054" s="62" t="s">
        <v>14</v>
      </c>
      <c r="E1054" s="15" t="s">
        <v>3183</v>
      </c>
      <c r="F1054" s="62" t="s">
        <v>112</v>
      </c>
      <c r="G1054" s="34">
        <v>106000000</v>
      </c>
      <c r="H1054" s="34">
        <v>0</v>
      </c>
      <c r="I1054" s="34">
        <v>249020000</v>
      </c>
      <c r="J1054" s="34">
        <v>355020000</v>
      </c>
      <c r="K1054" s="34">
        <v>248513999.99999997</v>
      </c>
      <c r="L1054" s="89">
        <v>0</v>
      </c>
      <c r="M1054" s="52">
        <v>0</v>
      </c>
      <c r="N1054" s="50" t="s">
        <v>6183</v>
      </c>
      <c r="O1054" s="27" t="s">
        <v>2958</v>
      </c>
      <c r="P1054" s="27" t="s">
        <v>2959</v>
      </c>
      <c r="Q1054" s="54"/>
    </row>
    <row r="1055" spans="2:17" ht="21.75" customHeight="1" x14ac:dyDescent="0.15">
      <c r="B1055" s="25">
        <v>2021</v>
      </c>
      <c r="C1055" s="27">
        <v>2</v>
      </c>
      <c r="D1055" s="62" t="s">
        <v>14</v>
      </c>
      <c r="E1055" s="15" t="s">
        <v>1120</v>
      </c>
      <c r="F1055" s="62" t="s">
        <v>37</v>
      </c>
      <c r="G1055" s="34">
        <v>104937000</v>
      </c>
      <c r="H1055" s="34">
        <v>0</v>
      </c>
      <c r="I1055" s="34">
        <v>330000000</v>
      </c>
      <c r="J1055" s="34">
        <v>434937000</v>
      </c>
      <c r="K1055" s="34">
        <v>434937000</v>
      </c>
      <c r="L1055" s="89"/>
      <c r="M1055" s="52"/>
      <c r="N1055" s="50" t="s">
        <v>6195</v>
      </c>
      <c r="O1055" s="27" t="s">
        <v>881</v>
      </c>
      <c r="P1055" s="27" t="s">
        <v>882</v>
      </c>
      <c r="Q1055" s="54"/>
    </row>
    <row r="1056" spans="2:17" ht="21.75" customHeight="1" x14ac:dyDescent="0.15">
      <c r="B1056" s="25">
        <v>2021</v>
      </c>
      <c r="C1056" s="27">
        <v>2</v>
      </c>
      <c r="D1056" s="62" t="s">
        <v>14</v>
      </c>
      <c r="E1056" s="15" t="s">
        <v>3328</v>
      </c>
      <c r="F1056" s="62" t="s">
        <v>37</v>
      </c>
      <c r="G1056" s="34">
        <v>104922000</v>
      </c>
      <c r="H1056" s="34">
        <v>0</v>
      </c>
      <c r="I1056" s="34">
        <v>100000000</v>
      </c>
      <c r="J1056" s="34">
        <v>204922000</v>
      </c>
      <c r="K1056" s="34"/>
      <c r="L1056" s="89"/>
      <c r="M1056" s="52"/>
      <c r="N1056" s="50" t="s">
        <v>6217</v>
      </c>
      <c r="O1056" s="27" t="s">
        <v>3324</v>
      </c>
      <c r="P1056" s="27" t="s">
        <v>3325</v>
      </c>
      <c r="Q1056" s="54"/>
    </row>
    <row r="1057" spans="2:17" ht="21.75" customHeight="1" x14ac:dyDescent="0.15">
      <c r="B1057" s="25">
        <v>2021</v>
      </c>
      <c r="C1057" s="27">
        <v>2</v>
      </c>
      <c r="D1057" s="62" t="s">
        <v>14</v>
      </c>
      <c r="E1057" s="15" t="s">
        <v>1770</v>
      </c>
      <c r="F1057" s="62" t="s">
        <v>37</v>
      </c>
      <c r="G1057" s="34">
        <v>100000000</v>
      </c>
      <c r="H1057" s="34"/>
      <c r="I1057" s="34">
        <v>23000000</v>
      </c>
      <c r="J1057" s="34">
        <v>123000000</v>
      </c>
      <c r="K1057" s="34">
        <v>86100000</v>
      </c>
      <c r="L1057" s="89" t="s">
        <v>140</v>
      </c>
      <c r="M1057" s="52"/>
      <c r="N1057" s="50" t="s">
        <v>6191</v>
      </c>
      <c r="O1057" s="27" t="s">
        <v>1768</v>
      </c>
      <c r="P1057" s="27" t="s">
        <v>1769</v>
      </c>
      <c r="Q1057" s="54"/>
    </row>
    <row r="1058" spans="2:17" ht="21.75" customHeight="1" x14ac:dyDescent="0.15">
      <c r="B1058" s="25">
        <v>2021</v>
      </c>
      <c r="C1058" s="27">
        <v>2</v>
      </c>
      <c r="D1058" s="62" t="s">
        <v>14</v>
      </c>
      <c r="E1058" s="15" t="s">
        <v>469</v>
      </c>
      <c r="F1058" s="62" t="s">
        <v>37</v>
      </c>
      <c r="G1058" s="34">
        <v>96300796</v>
      </c>
      <c r="H1058" s="34">
        <v>100000000</v>
      </c>
      <c r="I1058" s="34">
        <v>13134000</v>
      </c>
      <c r="J1058" s="34">
        <v>209434796</v>
      </c>
      <c r="K1058" s="34">
        <v>209434796</v>
      </c>
      <c r="L1058" s="89"/>
      <c r="M1058" s="52"/>
      <c r="N1058" s="50" t="s">
        <v>6182</v>
      </c>
      <c r="O1058" s="27" t="s">
        <v>328</v>
      </c>
      <c r="P1058" s="27" t="s">
        <v>329</v>
      </c>
      <c r="Q1058" s="54"/>
    </row>
    <row r="1059" spans="2:17" ht="21.75" customHeight="1" x14ac:dyDescent="0.15">
      <c r="B1059" s="25">
        <v>2021</v>
      </c>
      <c r="C1059" s="27">
        <v>2</v>
      </c>
      <c r="D1059" s="62" t="s">
        <v>14</v>
      </c>
      <c r="E1059" s="15" t="s">
        <v>3270</v>
      </c>
      <c r="F1059" s="62" t="s">
        <v>37</v>
      </c>
      <c r="G1059" s="34">
        <v>95466000</v>
      </c>
      <c r="H1059" s="34">
        <v>0</v>
      </c>
      <c r="I1059" s="34">
        <v>0</v>
      </c>
      <c r="J1059" s="34">
        <v>95466000</v>
      </c>
      <c r="K1059" s="34">
        <v>95466000</v>
      </c>
      <c r="L1059" s="89"/>
      <c r="M1059" s="52"/>
      <c r="N1059" s="50" t="s">
        <v>6209</v>
      </c>
      <c r="O1059" s="27" t="s">
        <v>3024</v>
      </c>
      <c r="P1059" s="27" t="s">
        <v>3269</v>
      </c>
      <c r="Q1059" s="54"/>
    </row>
    <row r="1060" spans="2:17" ht="21.75" customHeight="1" x14ac:dyDescent="0.15">
      <c r="B1060" s="25">
        <v>2021</v>
      </c>
      <c r="C1060" s="27">
        <v>2</v>
      </c>
      <c r="D1060" s="62" t="s">
        <v>14</v>
      </c>
      <c r="E1060" s="15" t="s">
        <v>1729</v>
      </c>
      <c r="F1060" s="62" t="s">
        <v>16</v>
      </c>
      <c r="G1060" s="34">
        <v>92994000</v>
      </c>
      <c r="H1060" s="34"/>
      <c r="I1060" s="34">
        <v>2327687000</v>
      </c>
      <c r="J1060" s="34">
        <v>2420681000</v>
      </c>
      <c r="K1060" s="34">
        <v>2420681000</v>
      </c>
      <c r="L1060" s="89" t="s">
        <v>140</v>
      </c>
      <c r="M1060" s="52"/>
      <c r="N1060" s="50" t="s">
        <v>6219</v>
      </c>
      <c r="O1060" s="27" t="s">
        <v>1730</v>
      </c>
      <c r="P1060" s="27" t="s">
        <v>1731</v>
      </c>
      <c r="Q1060" s="54"/>
    </row>
    <row r="1061" spans="2:17" ht="21.75" customHeight="1" x14ac:dyDescent="0.15">
      <c r="B1061" s="25">
        <v>2021</v>
      </c>
      <c r="C1061" s="27">
        <v>2</v>
      </c>
      <c r="D1061" s="62" t="s">
        <v>14</v>
      </c>
      <c r="E1061" s="15" t="s">
        <v>1906</v>
      </c>
      <c r="F1061" s="62" t="s">
        <v>37</v>
      </c>
      <c r="G1061" s="34">
        <v>90000000</v>
      </c>
      <c r="H1061" s="34">
        <v>21454000</v>
      </c>
      <c r="I1061" s="34">
        <v>56320000</v>
      </c>
      <c r="J1061" s="34">
        <v>167774000</v>
      </c>
      <c r="K1061" s="34">
        <v>117441800</v>
      </c>
      <c r="L1061" s="89" t="s">
        <v>140</v>
      </c>
      <c r="M1061" s="52"/>
      <c r="N1061" s="50" t="s">
        <v>6222</v>
      </c>
      <c r="O1061" s="27" t="s">
        <v>1904</v>
      </c>
      <c r="P1061" s="27" t="s">
        <v>1905</v>
      </c>
      <c r="Q1061" s="54"/>
    </row>
    <row r="1062" spans="2:17" ht="21.75" customHeight="1" x14ac:dyDescent="0.15">
      <c r="B1062" s="25">
        <v>2021</v>
      </c>
      <c r="C1062" s="27">
        <v>2</v>
      </c>
      <c r="D1062" s="62" t="s">
        <v>14</v>
      </c>
      <c r="E1062" s="15" t="s">
        <v>4098</v>
      </c>
      <c r="F1062" s="62" t="s">
        <v>37</v>
      </c>
      <c r="G1062" s="34">
        <v>86450000</v>
      </c>
      <c r="H1062" s="34">
        <v>0</v>
      </c>
      <c r="I1062" s="34">
        <v>100000000</v>
      </c>
      <c r="J1062" s="34">
        <v>186450000</v>
      </c>
      <c r="K1062" s="34">
        <v>186450000</v>
      </c>
      <c r="L1062" s="89" t="s">
        <v>140</v>
      </c>
      <c r="M1062" s="52"/>
      <c r="N1062" s="50" t="s">
        <v>6223</v>
      </c>
      <c r="O1062" s="27" t="s">
        <v>4099</v>
      </c>
      <c r="P1062" s="27" t="s">
        <v>4100</v>
      </c>
      <c r="Q1062" s="54"/>
    </row>
    <row r="1063" spans="2:17" ht="21.75" customHeight="1" x14ac:dyDescent="0.15">
      <c r="B1063" s="25">
        <v>2021</v>
      </c>
      <c r="C1063" s="27">
        <v>2</v>
      </c>
      <c r="D1063" s="62" t="s">
        <v>14</v>
      </c>
      <c r="E1063" s="15" t="s">
        <v>3161</v>
      </c>
      <c r="F1063" s="62" t="s">
        <v>37</v>
      </c>
      <c r="G1063" s="34">
        <v>86391000</v>
      </c>
      <c r="H1063" s="34">
        <v>0</v>
      </c>
      <c r="I1063" s="34">
        <v>77580000</v>
      </c>
      <c r="J1063" s="34">
        <v>163971000</v>
      </c>
      <c r="K1063" s="34">
        <v>163971000</v>
      </c>
      <c r="L1063" s="89"/>
      <c r="M1063" s="52"/>
      <c r="N1063" s="50" t="s">
        <v>6185</v>
      </c>
      <c r="O1063" s="27" t="s">
        <v>3162</v>
      </c>
      <c r="P1063" s="27" t="s">
        <v>3150</v>
      </c>
      <c r="Q1063" s="54"/>
    </row>
    <row r="1064" spans="2:17" ht="21.75" customHeight="1" x14ac:dyDescent="0.15">
      <c r="B1064" s="25">
        <v>2021</v>
      </c>
      <c r="C1064" s="27">
        <v>2</v>
      </c>
      <c r="D1064" s="62" t="s">
        <v>14</v>
      </c>
      <c r="E1064" s="15" t="s">
        <v>1050</v>
      </c>
      <c r="F1064" s="62" t="s">
        <v>84</v>
      </c>
      <c r="G1064" s="34">
        <v>85881000</v>
      </c>
      <c r="H1064" s="34">
        <v>0</v>
      </c>
      <c r="I1064" s="34">
        <v>8411000</v>
      </c>
      <c r="J1064" s="34">
        <v>94292000</v>
      </c>
      <c r="K1064" s="34"/>
      <c r="L1064" s="89"/>
      <c r="M1064" s="52"/>
      <c r="N1064" s="50" t="s">
        <v>6207</v>
      </c>
      <c r="O1064" s="27" t="s">
        <v>812</v>
      </c>
      <c r="P1064" s="27" t="s">
        <v>813</v>
      </c>
      <c r="Q1064" s="54"/>
    </row>
    <row r="1065" spans="2:17" ht="21.75" customHeight="1" x14ac:dyDescent="0.15">
      <c r="B1065" s="25">
        <v>2021</v>
      </c>
      <c r="C1065" s="27">
        <v>2</v>
      </c>
      <c r="D1065" s="62" t="s">
        <v>14</v>
      </c>
      <c r="E1065" s="15" t="s">
        <v>1797</v>
      </c>
      <c r="F1065" s="62" t="s">
        <v>16</v>
      </c>
      <c r="G1065" s="34">
        <v>84535000</v>
      </c>
      <c r="H1065" s="34"/>
      <c r="I1065" s="34">
        <v>169719000</v>
      </c>
      <c r="J1065" s="34">
        <v>254254000</v>
      </c>
      <c r="K1065" s="34"/>
      <c r="L1065" s="89" t="s">
        <v>140</v>
      </c>
      <c r="M1065" s="52"/>
      <c r="N1065" s="50" t="s">
        <v>6224</v>
      </c>
      <c r="O1065" s="27" t="s">
        <v>1798</v>
      </c>
      <c r="P1065" s="27" t="s">
        <v>1799</v>
      </c>
      <c r="Q1065" s="54"/>
    </row>
    <row r="1066" spans="2:17" ht="21.75" customHeight="1" x14ac:dyDescent="0.15">
      <c r="B1066" s="25">
        <v>2021</v>
      </c>
      <c r="C1066" s="27">
        <v>2</v>
      </c>
      <c r="D1066" s="62" t="s">
        <v>14</v>
      </c>
      <c r="E1066" s="15" t="s">
        <v>3190</v>
      </c>
      <c r="F1066" s="62" t="s">
        <v>112</v>
      </c>
      <c r="G1066" s="34">
        <v>83974000</v>
      </c>
      <c r="H1066" s="34">
        <v>0</v>
      </c>
      <c r="I1066" s="34">
        <v>699972000</v>
      </c>
      <c r="J1066" s="34">
        <v>783946000</v>
      </c>
      <c r="K1066" s="34">
        <v>548762200</v>
      </c>
      <c r="L1066" s="89">
        <v>0</v>
      </c>
      <c r="M1066" s="52">
        <v>0</v>
      </c>
      <c r="N1066" s="50" t="s">
        <v>6183</v>
      </c>
      <c r="O1066" s="27" t="s">
        <v>3188</v>
      </c>
      <c r="P1066" s="27" t="s">
        <v>3189</v>
      </c>
      <c r="Q1066" s="54"/>
    </row>
    <row r="1067" spans="2:17" ht="21.75" customHeight="1" x14ac:dyDescent="0.15">
      <c r="B1067" s="25">
        <v>2021</v>
      </c>
      <c r="C1067" s="27">
        <v>2</v>
      </c>
      <c r="D1067" s="62" t="s">
        <v>14</v>
      </c>
      <c r="E1067" s="15" t="s">
        <v>4119</v>
      </c>
      <c r="F1067" s="62" t="s">
        <v>37</v>
      </c>
      <c r="G1067" s="34">
        <v>78859000</v>
      </c>
      <c r="H1067" s="34">
        <v>280831000</v>
      </c>
      <c r="I1067" s="34">
        <v>40702000</v>
      </c>
      <c r="J1067" s="34">
        <v>400392000</v>
      </c>
      <c r="K1067" s="34">
        <v>0</v>
      </c>
      <c r="L1067" s="89" t="s">
        <v>140</v>
      </c>
      <c r="M1067" s="52"/>
      <c r="N1067" s="50" t="s">
        <v>6202</v>
      </c>
      <c r="O1067" s="27" t="s">
        <v>3969</v>
      </c>
      <c r="P1067" s="27" t="s">
        <v>3970</v>
      </c>
      <c r="Q1067" s="54"/>
    </row>
    <row r="1068" spans="2:17" ht="21.75" customHeight="1" x14ac:dyDescent="0.15">
      <c r="B1068" s="25">
        <v>2021</v>
      </c>
      <c r="C1068" s="27">
        <v>2</v>
      </c>
      <c r="D1068" s="62" t="s">
        <v>14</v>
      </c>
      <c r="E1068" s="15" t="s">
        <v>4504</v>
      </c>
      <c r="F1068" s="62" t="s">
        <v>112</v>
      </c>
      <c r="G1068" s="34">
        <v>78610000</v>
      </c>
      <c r="H1068" s="34">
        <v>0</v>
      </c>
      <c r="I1068" s="34">
        <v>164990000</v>
      </c>
      <c r="J1068" s="34">
        <v>243600000</v>
      </c>
      <c r="K1068" s="34">
        <v>57000000</v>
      </c>
      <c r="L1068" s="89" t="s">
        <v>140</v>
      </c>
      <c r="M1068" s="52"/>
      <c r="N1068" s="50" t="s">
        <v>6210</v>
      </c>
      <c r="O1068" s="27" t="s">
        <v>4369</v>
      </c>
      <c r="P1068" s="27" t="s">
        <v>4370</v>
      </c>
      <c r="Q1068" s="54"/>
    </row>
    <row r="1069" spans="2:17" ht="21.75" customHeight="1" x14ac:dyDescent="0.15">
      <c r="B1069" s="25">
        <v>2021</v>
      </c>
      <c r="C1069" s="27">
        <v>2</v>
      </c>
      <c r="D1069" s="62" t="s">
        <v>14</v>
      </c>
      <c r="E1069" s="15" t="s">
        <v>4470</v>
      </c>
      <c r="F1069" s="62" t="s">
        <v>112</v>
      </c>
      <c r="G1069" s="34">
        <v>78141000</v>
      </c>
      <c r="H1069" s="34"/>
      <c r="I1069" s="34">
        <v>149743000</v>
      </c>
      <c r="J1069" s="34">
        <v>227884000</v>
      </c>
      <c r="K1069" s="34"/>
      <c r="L1069" s="89" t="s">
        <v>140</v>
      </c>
      <c r="M1069" s="52"/>
      <c r="N1069" s="50" t="s">
        <v>6211</v>
      </c>
      <c r="O1069" s="27" t="s">
        <v>4338</v>
      </c>
      <c r="P1069" s="27" t="s">
        <v>4339</v>
      </c>
      <c r="Q1069" s="54"/>
    </row>
    <row r="1070" spans="2:17" ht="21.75" customHeight="1" x14ac:dyDescent="0.15">
      <c r="B1070" s="25">
        <v>2021</v>
      </c>
      <c r="C1070" s="27">
        <v>2</v>
      </c>
      <c r="D1070" s="62" t="s">
        <v>14</v>
      </c>
      <c r="E1070" s="15" t="s">
        <v>3332</v>
      </c>
      <c r="F1070" s="62" t="s">
        <v>39</v>
      </c>
      <c r="G1070" s="34">
        <v>76358000</v>
      </c>
      <c r="H1070" s="34">
        <v>0</v>
      </c>
      <c r="I1070" s="34">
        <v>145392000</v>
      </c>
      <c r="J1070" s="34">
        <v>221750000</v>
      </c>
      <c r="K1070" s="34"/>
      <c r="L1070" s="89"/>
      <c r="M1070" s="52"/>
      <c r="N1070" s="50" t="s">
        <v>6217</v>
      </c>
      <c r="O1070" s="27" t="s">
        <v>3324</v>
      </c>
      <c r="P1070" s="27" t="s">
        <v>3325</v>
      </c>
      <c r="Q1070" s="54"/>
    </row>
    <row r="1071" spans="2:17" ht="21.75" customHeight="1" x14ac:dyDescent="0.15">
      <c r="B1071" s="25">
        <v>2021</v>
      </c>
      <c r="C1071" s="27">
        <v>2</v>
      </c>
      <c r="D1071" s="62" t="s">
        <v>2543</v>
      </c>
      <c r="E1071" s="15" t="s">
        <v>4439</v>
      </c>
      <c r="F1071" s="62" t="s">
        <v>2841</v>
      </c>
      <c r="G1071" s="34">
        <v>74000000</v>
      </c>
      <c r="H1071" s="34">
        <v>52870880</v>
      </c>
      <c r="I1071" s="34">
        <v>0</v>
      </c>
      <c r="J1071" s="34">
        <f>SUM(G1071:I1071)</f>
        <v>126870880</v>
      </c>
      <c r="K1071" s="34">
        <v>88809000</v>
      </c>
      <c r="L1071" s="89"/>
      <c r="M1071" s="52"/>
      <c r="N1071" s="50" t="s">
        <v>6164</v>
      </c>
      <c r="O1071" s="27" t="s">
        <v>4436</v>
      </c>
      <c r="P1071" s="27" t="s">
        <v>4437</v>
      </c>
      <c r="Q1071" s="54"/>
    </row>
    <row r="1072" spans="2:17" ht="21.75" customHeight="1" x14ac:dyDescent="0.15">
      <c r="B1072" s="25">
        <v>2021</v>
      </c>
      <c r="C1072" s="27">
        <v>2</v>
      </c>
      <c r="D1072" s="62" t="s">
        <v>14</v>
      </c>
      <c r="E1072" s="15" t="s">
        <v>3341</v>
      </c>
      <c r="F1072" s="62" t="s">
        <v>37</v>
      </c>
      <c r="G1072" s="34">
        <v>72717000</v>
      </c>
      <c r="H1072" s="34">
        <v>0</v>
      </c>
      <c r="I1072" s="34">
        <v>91246000</v>
      </c>
      <c r="J1072" s="34">
        <v>163963000</v>
      </c>
      <c r="K1072" s="34"/>
      <c r="L1072" s="89"/>
      <c r="M1072" s="52"/>
      <c r="N1072" s="50" t="s">
        <v>6217</v>
      </c>
      <c r="O1072" s="27" t="s">
        <v>3338</v>
      </c>
      <c r="P1072" s="27" t="s">
        <v>3339</v>
      </c>
      <c r="Q1072" s="54"/>
    </row>
    <row r="1073" spans="2:17" ht="21.75" customHeight="1" x14ac:dyDescent="0.15">
      <c r="B1073" s="25">
        <v>2021</v>
      </c>
      <c r="C1073" s="27">
        <v>2</v>
      </c>
      <c r="D1073" s="62" t="s">
        <v>14</v>
      </c>
      <c r="E1073" s="15" t="s">
        <v>1708</v>
      </c>
      <c r="F1073" s="62" t="s">
        <v>38</v>
      </c>
      <c r="G1073" s="34">
        <v>64967000</v>
      </c>
      <c r="H1073" s="34"/>
      <c r="I1073" s="34">
        <v>34354000</v>
      </c>
      <c r="J1073" s="34">
        <v>99321000</v>
      </c>
      <c r="K1073" s="34">
        <v>69525000</v>
      </c>
      <c r="L1073" s="89"/>
      <c r="M1073" s="52"/>
      <c r="N1073" s="50" t="s">
        <v>6187</v>
      </c>
      <c r="O1073" s="27" t="s">
        <v>1704</v>
      </c>
      <c r="P1073" s="27" t="s">
        <v>1705</v>
      </c>
      <c r="Q1073" s="54"/>
    </row>
    <row r="1074" spans="2:17" ht="21.75" customHeight="1" x14ac:dyDescent="0.15">
      <c r="B1074" s="25">
        <v>2021</v>
      </c>
      <c r="C1074" s="27">
        <v>2</v>
      </c>
      <c r="D1074" s="62" t="s">
        <v>14</v>
      </c>
      <c r="E1074" s="15" t="s">
        <v>3286</v>
      </c>
      <c r="F1074" s="62" t="s">
        <v>37</v>
      </c>
      <c r="G1074" s="34">
        <v>64327000</v>
      </c>
      <c r="H1074" s="34"/>
      <c r="I1074" s="34">
        <v>556483000</v>
      </c>
      <c r="J1074" s="34">
        <v>620810000</v>
      </c>
      <c r="K1074" s="34">
        <v>620810000</v>
      </c>
      <c r="L1074" s="89" t="s">
        <v>140</v>
      </c>
      <c r="M1074" s="52"/>
      <c r="N1074" s="50" t="s">
        <v>6225</v>
      </c>
      <c r="O1074" s="27" t="s">
        <v>3287</v>
      </c>
      <c r="P1074" s="27" t="s">
        <v>3288</v>
      </c>
      <c r="Q1074" s="54"/>
    </row>
    <row r="1075" spans="2:17" ht="21.75" customHeight="1" x14ac:dyDescent="0.15">
      <c r="B1075" s="25">
        <v>2021</v>
      </c>
      <c r="C1075" s="27">
        <v>2</v>
      </c>
      <c r="D1075" s="62" t="s">
        <v>14</v>
      </c>
      <c r="E1075" s="15" t="s">
        <v>473</v>
      </c>
      <c r="F1075" s="62" t="s">
        <v>37</v>
      </c>
      <c r="G1075" s="34">
        <v>63983200</v>
      </c>
      <c r="H1075" s="34">
        <v>0</v>
      </c>
      <c r="I1075" s="34">
        <v>74877000</v>
      </c>
      <c r="J1075" s="34">
        <v>138860200</v>
      </c>
      <c r="K1075" s="34">
        <v>138860200</v>
      </c>
      <c r="L1075" s="89"/>
      <c r="M1075" s="52"/>
      <c r="N1075" s="50" t="s">
        <v>6182</v>
      </c>
      <c r="O1075" s="27" t="s">
        <v>328</v>
      </c>
      <c r="P1075" s="27" t="s">
        <v>329</v>
      </c>
      <c r="Q1075" s="54"/>
    </row>
    <row r="1076" spans="2:17" ht="21.75" customHeight="1" x14ac:dyDescent="0.15">
      <c r="B1076" s="25">
        <v>2021</v>
      </c>
      <c r="C1076" s="27">
        <v>2</v>
      </c>
      <c r="D1076" s="62" t="s">
        <v>14</v>
      </c>
      <c r="E1076" s="15" t="s">
        <v>440</v>
      </c>
      <c r="F1076" s="62" t="s">
        <v>37</v>
      </c>
      <c r="G1076" s="34">
        <v>62086500</v>
      </c>
      <c r="H1076" s="34">
        <v>26608500</v>
      </c>
      <c r="I1076" s="34">
        <v>0</v>
      </c>
      <c r="J1076" s="34">
        <v>88695000</v>
      </c>
      <c r="K1076" s="34">
        <v>88695000</v>
      </c>
      <c r="L1076" s="89" t="s">
        <v>140</v>
      </c>
      <c r="M1076" s="52"/>
      <c r="N1076" s="50" t="s">
        <v>6226</v>
      </c>
      <c r="O1076" s="27" t="s">
        <v>441</v>
      </c>
      <c r="P1076" s="27" t="s">
        <v>442</v>
      </c>
      <c r="Q1076" s="54"/>
    </row>
    <row r="1077" spans="2:17" ht="21.75" customHeight="1" x14ac:dyDescent="0.15">
      <c r="B1077" s="25">
        <v>2021</v>
      </c>
      <c r="C1077" s="27">
        <v>2</v>
      </c>
      <c r="D1077" s="62" t="s">
        <v>14</v>
      </c>
      <c r="E1077" s="15" t="s">
        <v>1771</v>
      </c>
      <c r="F1077" s="62" t="s">
        <v>38</v>
      </c>
      <c r="G1077" s="34">
        <v>60000000</v>
      </c>
      <c r="H1077" s="34"/>
      <c r="I1077" s="34">
        <v>23000000</v>
      </c>
      <c r="J1077" s="34">
        <v>83000000</v>
      </c>
      <c r="K1077" s="34">
        <v>58100000</v>
      </c>
      <c r="L1077" s="89" t="s">
        <v>140</v>
      </c>
      <c r="M1077" s="52"/>
      <c r="N1077" s="50" t="s">
        <v>6191</v>
      </c>
      <c r="O1077" s="27" t="s">
        <v>1768</v>
      </c>
      <c r="P1077" s="27" t="s">
        <v>1769</v>
      </c>
      <c r="Q1077" s="54"/>
    </row>
    <row r="1078" spans="2:17" ht="21.75" customHeight="1" x14ac:dyDescent="0.15">
      <c r="B1078" s="25">
        <v>2021</v>
      </c>
      <c r="C1078" s="27">
        <v>2</v>
      </c>
      <c r="D1078" s="62" t="s">
        <v>14</v>
      </c>
      <c r="E1078" s="15" t="s">
        <v>3185</v>
      </c>
      <c r="F1078" s="62" t="s">
        <v>112</v>
      </c>
      <c r="G1078" s="34">
        <v>58000000</v>
      </c>
      <c r="H1078" s="34">
        <v>0</v>
      </c>
      <c r="I1078" s="34">
        <v>306830000</v>
      </c>
      <c r="J1078" s="34">
        <v>364830000</v>
      </c>
      <c r="K1078" s="34">
        <v>255380999.99999997</v>
      </c>
      <c r="L1078" s="89" t="s">
        <v>140</v>
      </c>
      <c r="M1078" s="52">
        <v>0</v>
      </c>
      <c r="N1078" s="50" t="s">
        <v>6183</v>
      </c>
      <c r="O1078" s="27" t="s">
        <v>2958</v>
      </c>
      <c r="P1078" s="27" t="s">
        <v>2959</v>
      </c>
      <c r="Q1078" s="54"/>
    </row>
    <row r="1079" spans="2:17" ht="21.75" customHeight="1" x14ac:dyDescent="0.15">
      <c r="B1079" s="25">
        <v>2021</v>
      </c>
      <c r="C1079" s="27">
        <v>2</v>
      </c>
      <c r="D1079" s="62" t="s">
        <v>14</v>
      </c>
      <c r="E1079" s="15" t="s">
        <v>4042</v>
      </c>
      <c r="F1079" s="62" t="s">
        <v>16</v>
      </c>
      <c r="G1079" s="34">
        <v>57427570</v>
      </c>
      <c r="H1079" s="34"/>
      <c r="I1079" s="34">
        <v>140000000</v>
      </c>
      <c r="J1079" s="34">
        <v>197427570</v>
      </c>
      <c r="K1079" s="34">
        <v>98713785</v>
      </c>
      <c r="L1079" s="89" t="s">
        <v>140</v>
      </c>
      <c r="M1079" s="52"/>
      <c r="N1079" s="50" t="s">
        <v>6198</v>
      </c>
      <c r="O1079" s="27" t="s">
        <v>3852</v>
      </c>
      <c r="P1079" s="27" t="s">
        <v>3853</v>
      </c>
      <c r="Q1079" s="54"/>
    </row>
    <row r="1080" spans="2:17" ht="21.75" customHeight="1" x14ac:dyDescent="0.15">
      <c r="B1080" s="25">
        <v>2021</v>
      </c>
      <c r="C1080" s="27">
        <v>2</v>
      </c>
      <c r="D1080" s="62" t="s">
        <v>14</v>
      </c>
      <c r="E1080" s="15" t="s">
        <v>4105</v>
      </c>
      <c r="F1080" s="62" t="s">
        <v>37</v>
      </c>
      <c r="G1080" s="34">
        <v>57413000</v>
      </c>
      <c r="H1080" s="34" t="s">
        <v>4106</v>
      </c>
      <c r="I1080" s="34">
        <v>53016000</v>
      </c>
      <c r="J1080" s="34">
        <v>110429000</v>
      </c>
      <c r="K1080" s="34">
        <v>110429000</v>
      </c>
      <c r="L1080" s="89" t="s">
        <v>3923</v>
      </c>
      <c r="M1080" s="52" t="s">
        <v>3940</v>
      </c>
      <c r="N1080" s="50" t="s">
        <v>6200</v>
      </c>
      <c r="O1080" s="27" t="s">
        <v>3927</v>
      </c>
      <c r="P1080" s="27" t="s">
        <v>3928</v>
      </c>
      <c r="Q1080" s="54"/>
    </row>
    <row r="1081" spans="2:17" ht="21.75" customHeight="1" x14ac:dyDescent="0.15">
      <c r="B1081" s="25">
        <v>2021</v>
      </c>
      <c r="C1081" s="27">
        <v>2</v>
      </c>
      <c r="D1081" s="62" t="s">
        <v>14</v>
      </c>
      <c r="E1081" s="15" t="s">
        <v>2752</v>
      </c>
      <c r="F1081" s="62" t="s">
        <v>17</v>
      </c>
      <c r="G1081" s="34">
        <v>56500000</v>
      </c>
      <c r="H1081" s="34">
        <v>0</v>
      </c>
      <c r="I1081" s="34">
        <v>332196000</v>
      </c>
      <c r="J1081" s="34">
        <v>388696000</v>
      </c>
      <c r="K1081" s="34">
        <v>310956800</v>
      </c>
      <c r="L1081" s="89" t="s">
        <v>140</v>
      </c>
      <c r="M1081" s="52"/>
      <c r="N1081" s="50" t="s">
        <v>6227</v>
      </c>
      <c r="O1081" s="27" t="s">
        <v>2753</v>
      </c>
      <c r="P1081" s="27" t="s">
        <v>2754</v>
      </c>
      <c r="Q1081" s="54"/>
    </row>
    <row r="1082" spans="2:17" ht="21.75" customHeight="1" x14ac:dyDescent="0.15">
      <c r="B1082" s="25">
        <v>2021</v>
      </c>
      <c r="C1082" s="27">
        <v>2</v>
      </c>
      <c r="D1082" s="62" t="s">
        <v>14</v>
      </c>
      <c r="E1082" s="15" t="s">
        <v>3290</v>
      </c>
      <c r="F1082" s="62" t="s">
        <v>37</v>
      </c>
      <c r="G1082" s="34">
        <v>55481000</v>
      </c>
      <c r="H1082" s="34">
        <v>40447000</v>
      </c>
      <c r="I1082" s="34">
        <v>12602000</v>
      </c>
      <c r="J1082" s="34">
        <v>108530000</v>
      </c>
      <c r="K1082" s="34">
        <v>108530000</v>
      </c>
      <c r="L1082" s="89"/>
      <c r="M1082" s="52"/>
      <c r="N1082" s="50" t="s">
        <v>6225</v>
      </c>
      <c r="O1082" s="27" t="s">
        <v>3287</v>
      </c>
      <c r="P1082" s="27" t="s">
        <v>3288</v>
      </c>
      <c r="Q1082" s="54"/>
    </row>
    <row r="1083" spans="2:17" ht="21.75" customHeight="1" x14ac:dyDescent="0.15">
      <c r="B1083" s="25">
        <v>2021</v>
      </c>
      <c r="C1083" s="27">
        <v>2</v>
      </c>
      <c r="D1083" s="62" t="s">
        <v>14</v>
      </c>
      <c r="E1083" s="15" t="s">
        <v>3413</v>
      </c>
      <c r="F1083" s="62" t="s">
        <v>37</v>
      </c>
      <c r="G1083" s="34">
        <v>54793360</v>
      </c>
      <c r="H1083" s="34">
        <v>0</v>
      </c>
      <c r="I1083" s="34">
        <v>0</v>
      </c>
      <c r="J1083" s="34">
        <v>54793360</v>
      </c>
      <c r="K1083" s="34">
        <v>0</v>
      </c>
      <c r="L1083" s="89"/>
      <c r="M1083" s="52"/>
      <c r="N1083" s="50" t="s">
        <v>6199</v>
      </c>
      <c r="O1083" s="27" t="s">
        <v>3101</v>
      </c>
      <c r="P1083" s="27" t="s">
        <v>3102</v>
      </c>
      <c r="Q1083" s="54"/>
    </row>
    <row r="1084" spans="2:17" ht="21.75" customHeight="1" x14ac:dyDescent="0.15">
      <c r="B1084" s="25">
        <v>2021</v>
      </c>
      <c r="C1084" s="27">
        <v>2</v>
      </c>
      <c r="D1084" s="62" t="s">
        <v>14</v>
      </c>
      <c r="E1084" s="15" t="s">
        <v>535</v>
      </c>
      <c r="F1084" s="62" t="s">
        <v>37</v>
      </c>
      <c r="G1084" s="34">
        <v>54779320</v>
      </c>
      <c r="H1084" s="34"/>
      <c r="I1084" s="34">
        <v>169884000</v>
      </c>
      <c r="J1084" s="34">
        <f>G1084+H1084+I1084</f>
        <v>224663320</v>
      </c>
      <c r="K1084" s="34">
        <v>54779320</v>
      </c>
      <c r="L1084" s="89" t="s">
        <v>140</v>
      </c>
      <c r="M1084" s="52"/>
      <c r="N1084" s="50" t="s">
        <v>6228</v>
      </c>
      <c r="O1084" s="27" t="s">
        <v>533</v>
      </c>
      <c r="P1084" s="27" t="s">
        <v>534</v>
      </c>
      <c r="Q1084" s="54"/>
    </row>
    <row r="1085" spans="2:17" ht="21.75" customHeight="1" x14ac:dyDescent="0.15">
      <c r="B1085" s="25">
        <v>2021</v>
      </c>
      <c r="C1085" s="27">
        <v>2</v>
      </c>
      <c r="D1085" s="62" t="s">
        <v>14</v>
      </c>
      <c r="E1085" s="15" t="s">
        <v>2477</v>
      </c>
      <c r="F1085" s="62" t="s">
        <v>37</v>
      </c>
      <c r="G1085" s="34">
        <v>53783000</v>
      </c>
      <c r="H1085" s="34">
        <v>0</v>
      </c>
      <c r="I1085" s="34">
        <v>94386000</v>
      </c>
      <c r="J1085" s="34">
        <f>SUM(G1085:I1085)</f>
        <v>148169000</v>
      </c>
      <c r="K1085" s="34">
        <v>148169000</v>
      </c>
      <c r="L1085" s="89"/>
      <c r="M1085" s="52"/>
      <c r="N1085" s="50" t="s">
        <v>6221</v>
      </c>
      <c r="O1085" s="27" t="s">
        <v>2464</v>
      </c>
      <c r="P1085" s="27" t="s">
        <v>2465</v>
      </c>
      <c r="Q1085" s="54"/>
    </row>
    <row r="1086" spans="2:17" ht="21.75" customHeight="1" x14ac:dyDescent="0.15">
      <c r="B1086" s="25">
        <v>2021</v>
      </c>
      <c r="C1086" s="27">
        <v>2</v>
      </c>
      <c r="D1086" s="62" t="s">
        <v>14</v>
      </c>
      <c r="E1086" s="15" t="s">
        <v>3199</v>
      </c>
      <c r="F1086" s="62" t="s">
        <v>16</v>
      </c>
      <c r="G1086" s="34">
        <v>52978000</v>
      </c>
      <c r="H1086" s="34">
        <v>0</v>
      </c>
      <c r="I1086" s="34">
        <v>1418225000</v>
      </c>
      <c r="J1086" s="34">
        <v>1471203000</v>
      </c>
      <c r="K1086" s="34">
        <v>3240243000</v>
      </c>
      <c r="L1086" s="89" t="s">
        <v>140</v>
      </c>
      <c r="M1086" s="52"/>
      <c r="N1086" s="50" t="s">
        <v>6201</v>
      </c>
      <c r="O1086" s="27" t="s">
        <v>3200</v>
      </c>
      <c r="P1086" s="27" t="s">
        <v>3201</v>
      </c>
      <c r="Q1086" s="54"/>
    </row>
    <row r="1087" spans="2:17" ht="21.75" customHeight="1" x14ac:dyDescent="0.15">
      <c r="B1087" s="25">
        <v>2021</v>
      </c>
      <c r="C1087" s="27">
        <v>2</v>
      </c>
      <c r="D1087" s="62" t="s">
        <v>14</v>
      </c>
      <c r="E1087" s="15" t="s">
        <v>3420</v>
      </c>
      <c r="F1087" s="62" t="s">
        <v>37</v>
      </c>
      <c r="G1087" s="34">
        <v>51790000</v>
      </c>
      <c r="H1087" s="34">
        <v>0</v>
      </c>
      <c r="I1087" s="34">
        <v>127028000</v>
      </c>
      <c r="J1087" s="34">
        <v>178818000</v>
      </c>
      <c r="K1087" s="34">
        <v>125172599.99999999</v>
      </c>
      <c r="L1087" s="89" t="s">
        <v>140</v>
      </c>
      <c r="M1087" s="52"/>
      <c r="N1087" s="50" t="s">
        <v>6199</v>
      </c>
      <c r="O1087" s="27" t="s">
        <v>3418</v>
      </c>
      <c r="P1087" s="27" t="s">
        <v>3419</v>
      </c>
      <c r="Q1087" s="54"/>
    </row>
    <row r="1088" spans="2:17" ht="21.75" customHeight="1" x14ac:dyDescent="0.15">
      <c r="B1088" s="25">
        <v>2021</v>
      </c>
      <c r="C1088" s="27">
        <v>2</v>
      </c>
      <c r="D1088" s="62" t="s">
        <v>14</v>
      </c>
      <c r="E1088" s="15" t="s">
        <v>3289</v>
      </c>
      <c r="F1088" s="62" t="s">
        <v>37</v>
      </c>
      <c r="G1088" s="34">
        <v>50093000</v>
      </c>
      <c r="H1088" s="34"/>
      <c r="I1088" s="34">
        <v>133485000</v>
      </c>
      <c r="J1088" s="34">
        <v>183578000</v>
      </c>
      <c r="K1088" s="34">
        <v>183578000</v>
      </c>
      <c r="L1088" s="89" t="s">
        <v>140</v>
      </c>
      <c r="M1088" s="52"/>
      <c r="N1088" s="50" t="s">
        <v>6225</v>
      </c>
      <c r="O1088" s="27" t="s">
        <v>3287</v>
      </c>
      <c r="P1088" s="27" t="s">
        <v>3288</v>
      </c>
      <c r="Q1088" s="54"/>
    </row>
    <row r="1089" spans="2:17" ht="21.75" customHeight="1" x14ac:dyDescent="0.15">
      <c r="B1089" s="25">
        <v>2021</v>
      </c>
      <c r="C1089" s="27">
        <v>2</v>
      </c>
      <c r="D1089" s="62" t="s">
        <v>14</v>
      </c>
      <c r="E1089" s="15" t="s">
        <v>1113</v>
      </c>
      <c r="F1089" s="62" t="s">
        <v>37</v>
      </c>
      <c r="G1089" s="34">
        <v>49143000</v>
      </c>
      <c r="H1089" s="34">
        <v>0</v>
      </c>
      <c r="I1089" s="34">
        <v>126687000</v>
      </c>
      <c r="J1089" s="34">
        <v>175830000</v>
      </c>
      <c r="K1089" s="34">
        <v>175830000</v>
      </c>
      <c r="L1089" s="89"/>
      <c r="M1089" s="52"/>
      <c r="N1089" s="50" t="s">
        <v>6195</v>
      </c>
      <c r="O1089" s="27" t="s">
        <v>1114</v>
      </c>
      <c r="P1089" s="27" t="s">
        <v>1115</v>
      </c>
      <c r="Q1089" s="54"/>
    </row>
    <row r="1090" spans="2:17" ht="21.75" customHeight="1" x14ac:dyDescent="0.15">
      <c r="B1090" s="25">
        <v>2021</v>
      </c>
      <c r="C1090" s="27">
        <v>2</v>
      </c>
      <c r="D1090" s="62" t="s">
        <v>14</v>
      </c>
      <c r="E1090" s="15" t="s">
        <v>3390</v>
      </c>
      <c r="F1090" s="62" t="s">
        <v>39</v>
      </c>
      <c r="G1090" s="34">
        <v>48173000</v>
      </c>
      <c r="H1090" s="34">
        <v>0</v>
      </c>
      <c r="I1090" s="34">
        <v>0</v>
      </c>
      <c r="J1090" s="34">
        <v>48173000</v>
      </c>
      <c r="K1090" s="34">
        <v>33721100</v>
      </c>
      <c r="L1090" s="89"/>
      <c r="M1090" s="52"/>
      <c r="N1090" s="50" t="s">
        <v>6199</v>
      </c>
      <c r="O1090" s="27" t="s">
        <v>3386</v>
      </c>
      <c r="P1090" s="27" t="s">
        <v>3387</v>
      </c>
      <c r="Q1090" s="54"/>
    </row>
    <row r="1091" spans="2:17" ht="21.75" customHeight="1" x14ac:dyDescent="0.15">
      <c r="B1091" s="25">
        <v>2021</v>
      </c>
      <c r="C1091" s="27">
        <v>2</v>
      </c>
      <c r="D1091" s="62" t="s">
        <v>14</v>
      </c>
      <c r="E1091" s="15" t="s">
        <v>3248</v>
      </c>
      <c r="F1091" s="62" t="s">
        <v>38</v>
      </c>
      <c r="G1091" s="34">
        <v>47751000</v>
      </c>
      <c r="H1091" s="34">
        <v>0</v>
      </c>
      <c r="I1091" s="34">
        <v>9915000</v>
      </c>
      <c r="J1091" s="34">
        <v>57666000</v>
      </c>
      <c r="K1091" s="34">
        <v>57666000</v>
      </c>
      <c r="L1091" s="89" t="s">
        <v>140</v>
      </c>
      <c r="M1091" s="52">
        <v>0</v>
      </c>
      <c r="N1091" s="50" t="s">
        <v>6206</v>
      </c>
      <c r="O1091" s="27" t="s">
        <v>2989</v>
      </c>
      <c r="P1091" s="27" t="s">
        <v>2990</v>
      </c>
      <c r="Q1091" s="54"/>
    </row>
    <row r="1092" spans="2:17" ht="21.75" customHeight="1" x14ac:dyDescent="0.15">
      <c r="B1092" s="25">
        <v>2021</v>
      </c>
      <c r="C1092" s="27">
        <v>2</v>
      </c>
      <c r="D1092" s="62" t="s">
        <v>14</v>
      </c>
      <c r="E1092" s="15" t="s">
        <v>2758</v>
      </c>
      <c r="F1092" s="62" t="s">
        <v>17</v>
      </c>
      <c r="G1092" s="34">
        <v>47360000</v>
      </c>
      <c r="H1092" s="34">
        <v>0</v>
      </c>
      <c r="I1092" s="34">
        <v>705770000</v>
      </c>
      <c r="J1092" s="34">
        <v>753130000</v>
      </c>
      <c r="K1092" s="34">
        <v>150626000</v>
      </c>
      <c r="L1092" s="89"/>
      <c r="M1092" s="52"/>
      <c r="N1092" s="50" t="s">
        <v>6227</v>
      </c>
      <c r="O1092" s="27" t="s">
        <v>2753</v>
      </c>
      <c r="P1092" s="27" t="s">
        <v>2754</v>
      </c>
      <c r="Q1092" s="54"/>
    </row>
    <row r="1093" spans="2:17" ht="21.75" customHeight="1" x14ac:dyDescent="0.15">
      <c r="B1093" s="25">
        <v>2021</v>
      </c>
      <c r="C1093" s="27">
        <v>2</v>
      </c>
      <c r="D1093" s="62" t="s">
        <v>14</v>
      </c>
      <c r="E1093" s="15" t="s">
        <v>1119</v>
      </c>
      <c r="F1093" s="62" t="s">
        <v>37</v>
      </c>
      <c r="G1093" s="34">
        <v>47300000</v>
      </c>
      <c r="H1093" s="34">
        <v>0</v>
      </c>
      <c r="I1093" s="34">
        <v>588148000</v>
      </c>
      <c r="J1093" s="34">
        <v>635448000</v>
      </c>
      <c r="K1093" s="34">
        <v>635448000</v>
      </c>
      <c r="L1093" s="89"/>
      <c r="M1093" s="52"/>
      <c r="N1093" s="50" t="s">
        <v>6195</v>
      </c>
      <c r="O1093" s="27" t="s">
        <v>881</v>
      </c>
      <c r="P1093" s="27" t="s">
        <v>882</v>
      </c>
      <c r="Q1093" s="54"/>
    </row>
    <row r="1094" spans="2:17" ht="21.75" customHeight="1" x14ac:dyDescent="0.15">
      <c r="B1094" s="25">
        <v>2021</v>
      </c>
      <c r="C1094" s="27">
        <v>2</v>
      </c>
      <c r="D1094" s="62" t="s">
        <v>14</v>
      </c>
      <c r="E1094" s="15" t="s">
        <v>530</v>
      </c>
      <c r="F1094" s="62" t="s">
        <v>37</v>
      </c>
      <c r="G1094" s="34">
        <v>46589000</v>
      </c>
      <c r="H1094" s="34">
        <v>0</v>
      </c>
      <c r="I1094" s="34">
        <v>136840000</v>
      </c>
      <c r="J1094" s="34">
        <v>183429000</v>
      </c>
      <c r="K1094" s="34">
        <v>2616000000</v>
      </c>
      <c r="L1094" s="89" t="s">
        <v>140</v>
      </c>
      <c r="M1094" s="52"/>
      <c r="N1094" s="50" t="s">
        <v>6178</v>
      </c>
      <c r="O1094" s="27" t="s">
        <v>523</v>
      </c>
      <c r="P1094" s="27" t="s">
        <v>524</v>
      </c>
      <c r="Q1094" s="54"/>
    </row>
    <row r="1095" spans="2:17" ht="21.75" customHeight="1" x14ac:dyDescent="0.15">
      <c r="B1095" s="25">
        <v>2021</v>
      </c>
      <c r="C1095" s="27">
        <v>2</v>
      </c>
      <c r="D1095" s="62" t="s">
        <v>14</v>
      </c>
      <c r="E1095" s="15" t="s">
        <v>502</v>
      </c>
      <c r="F1095" s="62" t="s">
        <v>37</v>
      </c>
      <c r="G1095" s="34">
        <v>44047000</v>
      </c>
      <c r="H1095" s="34">
        <v>0</v>
      </c>
      <c r="I1095" s="34">
        <v>0</v>
      </c>
      <c r="J1095" s="34">
        <v>44047000</v>
      </c>
      <c r="K1095" s="34">
        <v>44047000</v>
      </c>
      <c r="L1095" s="89"/>
      <c r="M1095" s="52"/>
      <c r="N1095" s="50" t="s">
        <v>6229</v>
      </c>
      <c r="O1095" s="27" t="s">
        <v>500</v>
      </c>
      <c r="P1095" s="27" t="s">
        <v>501</v>
      </c>
      <c r="Q1095" s="54"/>
    </row>
    <row r="1096" spans="2:17" ht="21.75" customHeight="1" x14ac:dyDescent="0.15">
      <c r="B1096" s="25">
        <v>2021</v>
      </c>
      <c r="C1096" s="27">
        <v>2</v>
      </c>
      <c r="D1096" s="62" t="s">
        <v>15</v>
      </c>
      <c r="E1096" s="15" t="s">
        <v>3682</v>
      </c>
      <c r="F1096" s="62" t="s">
        <v>37</v>
      </c>
      <c r="G1096" s="34">
        <v>43032000</v>
      </c>
      <c r="H1096" s="34">
        <v>0</v>
      </c>
      <c r="I1096" s="34">
        <v>119733000</v>
      </c>
      <c r="J1096" s="34">
        <v>162765000</v>
      </c>
      <c r="K1096" s="34">
        <v>162765000</v>
      </c>
      <c r="L1096" s="89" t="s">
        <v>140</v>
      </c>
      <c r="M1096" s="52"/>
      <c r="N1096" s="50" t="s">
        <v>6230</v>
      </c>
      <c r="O1096" s="27" t="s">
        <v>3683</v>
      </c>
      <c r="P1096" s="27" t="s">
        <v>3684</v>
      </c>
      <c r="Q1096" s="54"/>
    </row>
    <row r="1097" spans="2:17" ht="21.75" customHeight="1" x14ac:dyDescent="0.15">
      <c r="B1097" s="25">
        <v>2021</v>
      </c>
      <c r="C1097" s="27">
        <v>2</v>
      </c>
      <c r="D1097" s="62" t="s">
        <v>2543</v>
      </c>
      <c r="E1097" s="15" t="s">
        <v>4434</v>
      </c>
      <c r="F1097" s="62" t="s">
        <v>2550</v>
      </c>
      <c r="G1097" s="34">
        <v>41900690</v>
      </c>
      <c r="H1097" s="34">
        <v>0</v>
      </c>
      <c r="I1097" s="34">
        <v>132649000</v>
      </c>
      <c r="J1097" s="34">
        <f>SUM(G1097:I1097)</f>
        <v>174549690</v>
      </c>
      <c r="K1097" s="34">
        <v>122184000</v>
      </c>
      <c r="L1097" s="89" t="s">
        <v>537</v>
      </c>
      <c r="M1097" s="52"/>
      <c r="N1097" s="50" t="s">
        <v>6164</v>
      </c>
      <c r="O1097" s="27" t="s">
        <v>4432</v>
      </c>
      <c r="P1097" s="27" t="s">
        <v>4433</v>
      </c>
      <c r="Q1097" s="54"/>
    </row>
    <row r="1098" spans="2:17" ht="21.75" customHeight="1" x14ac:dyDescent="0.15">
      <c r="B1098" s="25">
        <v>2021</v>
      </c>
      <c r="C1098" s="27">
        <v>2</v>
      </c>
      <c r="D1098" s="62" t="s">
        <v>15</v>
      </c>
      <c r="E1098" s="15" t="s">
        <v>1816</v>
      </c>
      <c r="F1098" s="62" t="s">
        <v>37</v>
      </c>
      <c r="G1098" s="34">
        <v>40792800</v>
      </c>
      <c r="H1098" s="34"/>
      <c r="I1098" s="34">
        <v>284857000</v>
      </c>
      <c r="J1098" s="34">
        <v>325649800</v>
      </c>
      <c r="K1098" s="34">
        <v>227954860</v>
      </c>
      <c r="L1098" s="89" t="s">
        <v>140</v>
      </c>
      <c r="M1098" s="52"/>
      <c r="N1098" s="50" t="s">
        <v>6189</v>
      </c>
      <c r="O1098" s="27" t="s">
        <v>1817</v>
      </c>
      <c r="P1098" s="27" t="s">
        <v>1818</v>
      </c>
      <c r="Q1098" s="54"/>
    </row>
    <row r="1099" spans="2:17" ht="21.75" customHeight="1" x14ac:dyDescent="0.15">
      <c r="B1099" s="25">
        <v>2021</v>
      </c>
      <c r="C1099" s="27">
        <v>2</v>
      </c>
      <c r="D1099" s="62" t="s">
        <v>14</v>
      </c>
      <c r="E1099" s="15" t="s">
        <v>4502</v>
      </c>
      <c r="F1099" s="62" t="s">
        <v>112</v>
      </c>
      <c r="G1099" s="34">
        <v>38545000</v>
      </c>
      <c r="H1099" s="34">
        <v>0</v>
      </c>
      <c r="I1099" s="34">
        <v>190881000</v>
      </c>
      <c r="J1099" s="34">
        <v>229426000</v>
      </c>
      <c r="K1099" s="34">
        <v>25000000</v>
      </c>
      <c r="L1099" s="89" t="s">
        <v>140</v>
      </c>
      <c r="M1099" s="52"/>
      <c r="N1099" s="50" t="s">
        <v>6210</v>
      </c>
      <c r="O1099" s="27" t="s">
        <v>4369</v>
      </c>
      <c r="P1099" s="27" t="s">
        <v>4370</v>
      </c>
      <c r="Q1099" s="54"/>
    </row>
    <row r="1100" spans="2:17" ht="21.75" customHeight="1" x14ac:dyDescent="0.15">
      <c r="B1100" s="25">
        <v>2021</v>
      </c>
      <c r="C1100" s="27">
        <v>2</v>
      </c>
      <c r="D1100" s="62" t="s">
        <v>14</v>
      </c>
      <c r="E1100" s="15" t="s">
        <v>4721</v>
      </c>
      <c r="F1100" s="62" t="s">
        <v>4441</v>
      </c>
      <c r="G1100" s="34">
        <v>38035000</v>
      </c>
      <c r="H1100" s="34">
        <v>0</v>
      </c>
      <c r="I1100" s="34">
        <v>63480000</v>
      </c>
      <c r="J1100" s="34">
        <f>SUM(G1100:I1100)</f>
        <v>101515000</v>
      </c>
      <c r="K1100" s="34">
        <v>0</v>
      </c>
      <c r="L1100" s="89"/>
      <c r="M1100" s="52"/>
      <c r="N1100" s="50" t="s">
        <v>6192</v>
      </c>
      <c r="O1100" s="27" t="s">
        <v>4722</v>
      </c>
      <c r="P1100" s="27" t="s">
        <v>4723</v>
      </c>
      <c r="Q1100" s="54"/>
    </row>
    <row r="1101" spans="2:17" ht="21.75" customHeight="1" x14ac:dyDescent="0.15">
      <c r="B1101" s="25">
        <v>2021</v>
      </c>
      <c r="C1101" s="27">
        <v>2</v>
      </c>
      <c r="D1101" s="62" t="s">
        <v>14</v>
      </c>
      <c r="E1101" s="15" t="s">
        <v>146</v>
      </c>
      <c r="F1101" s="62" t="s">
        <v>37</v>
      </c>
      <c r="G1101" s="34">
        <v>37454000</v>
      </c>
      <c r="H1101" s="34">
        <v>0</v>
      </c>
      <c r="I1101" s="34">
        <v>119194000</v>
      </c>
      <c r="J1101" s="34">
        <v>156648000</v>
      </c>
      <c r="K1101" s="34">
        <v>109653600</v>
      </c>
      <c r="L1101" s="89"/>
      <c r="M1101" s="52"/>
      <c r="N1101" s="50" t="s">
        <v>6216</v>
      </c>
      <c r="O1101" s="27" t="s">
        <v>141</v>
      </c>
      <c r="P1101" s="27" t="s">
        <v>142</v>
      </c>
      <c r="Q1101" s="54"/>
    </row>
    <row r="1102" spans="2:17" ht="21.75" customHeight="1" x14ac:dyDescent="0.15">
      <c r="B1102" s="25">
        <v>2021</v>
      </c>
      <c r="C1102" s="27">
        <v>2</v>
      </c>
      <c r="D1102" s="62" t="s">
        <v>14</v>
      </c>
      <c r="E1102" s="15" t="s">
        <v>4454</v>
      </c>
      <c r="F1102" s="62" t="s">
        <v>37</v>
      </c>
      <c r="G1102" s="34">
        <v>37367000</v>
      </c>
      <c r="H1102" s="34"/>
      <c r="I1102" s="34"/>
      <c r="J1102" s="34">
        <v>37367000</v>
      </c>
      <c r="K1102" s="34"/>
      <c r="L1102" s="89" t="s">
        <v>140</v>
      </c>
      <c r="M1102" s="52"/>
      <c r="N1102" s="50" t="s">
        <v>6211</v>
      </c>
      <c r="O1102" s="27" t="s">
        <v>4330</v>
      </c>
      <c r="P1102" s="27" t="s">
        <v>4331</v>
      </c>
      <c r="Q1102" s="54"/>
    </row>
    <row r="1103" spans="2:17" ht="21.75" customHeight="1" x14ac:dyDescent="0.15">
      <c r="B1103" s="25">
        <v>2021</v>
      </c>
      <c r="C1103" s="27">
        <v>2</v>
      </c>
      <c r="D1103" s="62" t="s">
        <v>14</v>
      </c>
      <c r="E1103" s="15" t="s">
        <v>4012</v>
      </c>
      <c r="F1103" s="62" t="s">
        <v>37</v>
      </c>
      <c r="G1103" s="34">
        <v>34818000</v>
      </c>
      <c r="H1103" s="34">
        <v>446853749</v>
      </c>
      <c r="I1103" s="34"/>
      <c r="J1103" s="34">
        <v>481671749</v>
      </c>
      <c r="K1103" s="34">
        <v>481671749</v>
      </c>
      <c r="L1103" s="89"/>
      <c r="M1103" s="52"/>
      <c r="N1103" s="50" t="s">
        <v>6212</v>
      </c>
      <c r="O1103" s="27" t="s">
        <v>4013</v>
      </c>
      <c r="P1103" s="27" t="s">
        <v>4014</v>
      </c>
      <c r="Q1103" s="54"/>
    </row>
    <row r="1104" spans="2:17" ht="21.75" customHeight="1" x14ac:dyDescent="0.15">
      <c r="B1104" s="25">
        <v>2021</v>
      </c>
      <c r="C1104" s="27">
        <v>2</v>
      </c>
      <c r="D1104" s="62" t="s">
        <v>14</v>
      </c>
      <c r="E1104" s="15" t="s">
        <v>3147</v>
      </c>
      <c r="F1104" s="62" t="s">
        <v>38</v>
      </c>
      <c r="G1104" s="34">
        <v>34174000</v>
      </c>
      <c r="H1104" s="34">
        <v>0</v>
      </c>
      <c r="I1104" s="34">
        <v>45496000</v>
      </c>
      <c r="J1104" s="34">
        <v>79670000</v>
      </c>
      <c r="K1104" s="34">
        <v>0</v>
      </c>
      <c r="L1104" s="89" t="s">
        <v>140</v>
      </c>
      <c r="M1104" s="52"/>
      <c r="N1104" s="50" t="s">
        <v>6220</v>
      </c>
      <c r="O1104" s="27" t="s">
        <v>3144</v>
      </c>
      <c r="P1104" s="27" t="s">
        <v>3145</v>
      </c>
      <c r="Q1104" s="54"/>
    </row>
    <row r="1105" spans="2:17" ht="21.75" customHeight="1" x14ac:dyDescent="0.15">
      <c r="B1105" s="25">
        <v>2021</v>
      </c>
      <c r="C1105" s="27">
        <v>2</v>
      </c>
      <c r="D1105" s="62" t="s">
        <v>14</v>
      </c>
      <c r="E1105" s="15" t="s">
        <v>3389</v>
      </c>
      <c r="F1105" s="62" t="s">
        <v>38</v>
      </c>
      <c r="G1105" s="34">
        <v>34107000</v>
      </c>
      <c r="H1105" s="34">
        <v>0</v>
      </c>
      <c r="I1105" s="34">
        <v>11185000</v>
      </c>
      <c r="J1105" s="34">
        <v>45292000</v>
      </c>
      <c r="K1105" s="34">
        <v>31704399.999999996</v>
      </c>
      <c r="L1105" s="89"/>
      <c r="M1105" s="52"/>
      <c r="N1105" s="50" t="s">
        <v>6199</v>
      </c>
      <c r="O1105" s="27" t="s">
        <v>3386</v>
      </c>
      <c r="P1105" s="27" t="s">
        <v>3387</v>
      </c>
      <c r="Q1105" s="54"/>
    </row>
    <row r="1106" spans="2:17" ht="21.75" customHeight="1" x14ac:dyDescent="0.15">
      <c r="B1106" s="25">
        <v>2021</v>
      </c>
      <c r="C1106" s="27">
        <v>2</v>
      </c>
      <c r="D1106" s="62" t="s">
        <v>14</v>
      </c>
      <c r="E1106" s="15" t="s">
        <v>3322</v>
      </c>
      <c r="F1106" s="62" t="s">
        <v>112</v>
      </c>
      <c r="G1106" s="34">
        <v>32436000</v>
      </c>
      <c r="H1106" s="34">
        <v>0</v>
      </c>
      <c r="I1106" s="34">
        <v>2266791000</v>
      </c>
      <c r="J1106" s="34">
        <v>2299227000</v>
      </c>
      <c r="K1106" s="34"/>
      <c r="L1106" s="89"/>
      <c r="M1106" s="52"/>
      <c r="N1106" s="50" t="s">
        <v>6217</v>
      </c>
      <c r="O1106" s="27" t="s">
        <v>3067</v>
      </c>
      <c r="P1106" s="27" t="s">
        <v>3068</v>
      </c>
      <c r="Q1106" s="54"/>
    </row>
    <row r="1107" spans="2:17" ht="21.75" customHeight="1" x14ac:dyDescent="0.15">
      <c r="B1107" s="25">
        <v>2021</v>
      </c>
      <c r="C1107" s="27">
        <v>2</v>
      </c>
      <c r="D1107" s="62" t="s">
        <v>14</v>
      </c>
      <c r="E1107" s="15" t="s">
        <v>3266</v>
      </c>
      <c r="F1107" s="62" t="s">
        <v>39</v>
      </c>
      <c r="G1107" s="34">
        <v>31772880</v>
      </c>
      <c r="H1107" s="34">
        <v>0</v>
      </c>
      <c r="I1107" s="34">
        <v>22618790</v>
      </c>
      <c r="J1107" s="34">
        <v>54391670</v>
      </c>
      <c r="K1107" s="34">
        <v>8000000000</v>
      </c>
      <c r="L1107" s="89"/>
      <c r="M1107" s="52"/>
      <c r="N1107" s="50" t="s">
        <v>6215</v>
      </c>
      <c r="O1107" s="27" t="s">
        <v>3264</v>
      </c>
      <c r="P1107" s="27" t="s">
        <v>3265</v>
      </c>
      <c r="Q1107" s="54"/>
    </row>
    <row r="1108" spans="2:17" ht="21.75" customHeight="1" x14ac:dyDescent="0.15">
      <c r="B1108" s="25">
        <v>2021</v>
      </c>
      <c r="C1108" s="27">
        <v>2</v>
      </c>
      <c r="D1108" s="62" t="s">
        <v>14</v>
      </c>
      <c r="E1108" s="15" t="s">
        <v>2755</v>
      </c>
      <c r="F1108" s="62" t="s">
        <v>37</v>
      </c>
      <c r="G1108" s="34">
        <v>30063000</v>
      </c>
      <c r="H1108" s="34">
        <v>0</v>
      </c>
      <c r="I1108" s="34">
        <v>37642000</v>
      </c>
      <c r="J1108" s="34">
        <v>67705000</v>
      </c>
      <c r="K1108" s="34">
        <v>13541000</v>
      </c>
      <c r="L1108" s="89" t="s">
        <v>140</v>
      </c>
      <c r="M1108" s="52"/>
      <c r="N1108" s="50" t="s">
        <v>6227</v>
      </c>
      <c r="O1108" s="27" t="s">
        <v>2753</v>
      </c>
      <c r="P1108" s="27" t="s">
        <v>2754</v>
      </c>
      <c r="Q1108" s="54"/>
    </row>
    <row r="1109" spans="2:17" ht="21.75" customHeight="1" x14ac:dyDescent="0.15">
      <c r="B1109" s="25">
        <v>2021</v>
      </c>
      <c r="C1109" s="27">
        <v>2</v>
      </c>
      <c r="D1109" s="62" t="s">
        <v>14</v>
      </c>
      <c r="E1109" s="15" t="s">
        <v>2698</v>
      </c>
      <c r="F1109" s="62" t="s">
        <v>17</v>
      </c>
      <c r="G1109" s="34">
        <v>29746990</v>
      </c>
      <c r="H1109" s="34">
        <v>0</v>
      </c>
      <c r="I1109" s="34">
        <v>36725000</v>
      </c>
      <c r="J1109" s="34">
        <v>66471990</v>
      </c>
      <c r="K1109" s="34">
        <v>66471990</v>
      </c>
      <c r="L1109" s="89" t="s">
        <v>140</v>
      </c>
      <c r="M1109" s="52"/>
      <c r="N1109" s="50" t="s">
        <v>6231</v>
      </c>
      <c r="O1109" s="27" t="s">
        <v>2365</v>
      </c>
      <c r="P1109" s="27" t="s">
        <v>2366</v>
      </c>
      <c r="Q1109" s="54"/>
    </row>
    <row r="1110" spans="2:17" ht="21.75" customHeight="1" x14ac:dyDescent="0.15">
      <c r="B1110" s="25">
        <v>2021</v>
      </c>
      <c r="C1110" s="27">
        <v>2</v>
      </c>
      <c r="D1110" s="62" t="s">
        <v>14</v>
      </c>
      <c r="E1110" s="15" t="s">
        <v>3146</v>
      </c>
      <c r="F1110" s="62" t="s">
        <v>37</v>
      </c>
      <c r="G1110" s="34">
        <v>29266000</v>
      </c>
      <c r="H1110" s="34">
        <v>0</v>
      </c>
      <c r="I1110" s="34">
        <v>0</v>
      </c>
      <c r="J1110" s="34">
        <v>29266000</v>
      </c>
      <c r="K1110" s="34">
        <v>0</v>
      </c>
      <c r="L1110" s="89"/>
      <c r="M1110" s="52"/>
      <c r="N1110" s="50" t="s">
        <v>6220</v>
      </c>
      <c r="O1110" s="27" t="s">
        <v>3144</v>
      </c>
      <c r="P1110" s="27" t="s">
        <v>3145</v>
      </c>
      <c r="Q1110" s="54"/>
    </row>
    <row r="1111" spans="2:17" ht="21.75" customHeight="1" x14ac:dyDescent="0.15">
      <c r="B1111" s="25">
        <v>2021</v>
      </c>
      <c r="C1111" s="27">
        <v>2</v>
      </c>
      <c r="D1111" s="62" t="s">
        <v>14</v>
      </c>
      <c r="E1111" s="15" t="s">
        <v>3163</v>
      </c>
      <c r="F1111" s="62" t="s">
        <v>17</v>
      </c>
      <c r="G1111" s="34">
        <v>28662000</v>
      </c>
      <c r="H1111" s="34">
        <v>0</v>
      </c>
      <c r="I1111" s="34">
        <v>27478000</v>
      </c>
      <c r="J1111" s="34">
        <v>56140000</v>
      </c>
      <c r="K1111" s="34">
        <v>56140000</v>
      </c>
      <c r="L1111" s="89"/>
      <c r="M1111" s="52"/>
      <c r="N1111" s="50" t="s">
        <v>6185</v>
      </c>
      <c r="O1111" s="27" t="s">
        <v>3162</v>
      </c>
      <c r="P1111" s="27" t="s">
        <v>3150</v>
      </c>
      <c r="Q1111" s="54"/>
    </row>
    <row r="1112" spans="2:17" ht="21.75" customHeight="1" x14ac:dyDescent="0.15">
      <c r="B1112" s="25">
        <v>2021</v>
      </c>
      <c r="C1112" s="27">
        <v>2</v>
      </c>
      <c r="D1112" s="62" t="s">
        <v>14</v>
      </c>
      <c r="E1112" s="15" t="s">
        <v>3423</v>
      </c>
      <c r="F1112" s="62" t="s">
        <v>38</v>
      </c>
      <c r="G1112" s="34">
        <v>27261160</v>
      </c>
      <c r="H1112" s="34">
        <v>0</v>
      </c>
      <c r="I1112" s="34">
        <v>6578000</v>
      </c>
      <c r="J1112" s="34">
        <v>33839160</v>
      </c>
      <c r="K1112" s="34">
        <v>23687412</v>
      </c>
      <c r="L1112" s="89"/>
      <c r="M1112" s="52"/>
      <c r="N1112" s="50" t="s">
        <v>6199</v>
      </c>
      <c r="O1112" s="27" t="s">
        <v>3418</v>
      </c>
      <c r="P1112" s="27" t="s">
        <v>3419</v>
      </c>
      <c r="Q1112" s="54"/>
    </row>
    <row r="1113" spans="2:17" ht="21.75" customHeight="1" x14ac:dyDescent="0.15">
      <c r="B1113" s="25">
        <v>2021</v>
      </c>
      <c r="C1113" s="27">
        <v>2</v>
      </c>
      <c r="D1113" s="62" t="s">
        <v>14</v>
      </c>
      <c r="E1113" s="15" t="s">
        <v>1116</v>
      </c>
      <c r="F1113" s="62" t="s">
        <v>38</v>
      </c>
      <c r="G1113" s="34">
        <v>26416720</v>
      </c>
      <c r="H1113" s="34"/>
      <c r="I1113" s="34">
        <v>0</v>
      </c>
      <c r="J1113" s="34">
        <v>26416720</v>
      </c>
      <c r="K1113" s="34">
        <v>26416720</v>
      </c>
      <c r="L1113" s="89"/>
      <c r="M1113" s="52"/>
      <c r="N1113" s="50" t="s">
        <v>6195</v>
      </c>
      <c r="O1113" s="27" t="s">
        <v>1114</v>
      </c>
      <c r="P1113" s="27" t="s">
        <v>1115</v>
      </c>
      <c r="Q1113" s="54"/>
    </row>
    <row r="1114" spans="2:17" ht="21.75" customHeight="1" x14ac:dyDescent="0.15">
      <c r="B1114" s="25">
        <v>2021</v>
      </c>
      <c r="C1114" s="27">
        <v>2</v>
      </c>
      <c r="D1114" s="62" t="s">
        <v>14</v>
      </c>
      <c r="E1114" s="15" t="s">
        <v>3327</v>
      </c>
      <c r="F1114" s="62" t="s">
        <v>38</v>
      </c>
      <c r="G1114" s="34">
        <v>25877000</v>
      </c>
      <c r="H1114" s="34">
        <v>0</v>
      </c>
      <c r="I1114" s="34">
        <v>20000000</v>
      </c>
      <c r="J1114" s="34">
        <v>45877000</v>
      </c>
      <c r="K1114" s="34"/>
      <c r="L1114" s="89"/>
      <c r="M1114" s="52"/>
      <c r="N1114" s="50" t="s">
        <v>6217</v>
      </c>
      <c r="O1114" s="27" t="s">
        <v>3324</v>
      </c>
      <c r="P1114" s="27" t="s">
        <v>3325</v>
      </c>
      <c r="Q1114" s="54"/>
    </row>
    <row r="1115" spans="2:17" ht="21.75" customHeight="1" x14ac:dyDescent="0.15">
      <c r="B1115" s="25">
        <v>2021</v>
      </c>
      <c r="C1115" s="27">
        <v>2</v>
      </c>
      <c r="D1115" s="62" t="s">
        <v>14</v>
      </c>
      <c r="E1115" s="15" t="s">
        <v>3329</v>
      </c>
      <c r="F1115" s="62" t="s">
        <v>39</v>
      </c>
      <c r="G1115" s="34">
        <v>25187000</v>
      </c>
      <c r="H1115" s="34">
        <v>0</v>
      </c>
      <c r="I1115" s="34">
        <v>15000000</v>
      </c>
      <c r="J1115" s="34">
        <v>40187000</v>
      </c>
      <c r="K1115" s="34"/>
      <c r="L1115" s="89"/>
      <c r="M1115" s="52"/>
      <c r="N1115" s="50" t="s">
        <v>6217</v>
      </c>
      <c r="O1115" s="27" t="s">
        <v>3324</v>
      </c>
      <c r="P1115" s="27" t="s">
        <v>3325</v>
      </c>
      <c r="Q1115" s="54"/>
    </row>
    <row r="1116" spans="2:17" ht="21.75" customHeight="1" x14ac:dyDescent="0.15">
      <c r="B1116" s="25">
        <v>2021</v>
      </c>
      <c r="C1116" s="27">
        <v>2</v>
      </c>
      <c r="D1116" s="62" t="s">
        <v>14</v>
      </c>
      <c r="E1116" s="15" t="s">
        <v>3266</v>
      </c>
      <c r="F1116" s="62" t="s">
        <v>38</v>
      </c>
      <c r="G1116" s="34">
        <v>24311000</v>
      </c>
      <c r="H1116" s="34">
        <v>0</v>
      </c>
      <c r="I1116" s="34">
        <v>46429000</v>
      </c>
      <c r="J1116" s="34">
        <v>70740000</v>
      </c>
      <c r="K1116" s="34">
        <v>8000000000</v>
      </c>
      <c r="L1116" s="89" t="s">
        <v>140</v>
      </c>
      <c r="M1116" s="52"/>
      <c r="N1116" s="50" t="s">
        <v>6215</v>
      </c>
      <c r="O1116" s="27" t="s">
        <v>3264</v>
      </c>
      <c r="P1116" s="27" t="s">
        <v>3265</v>
      </c>
      <c r="Q1116" s="54"/>
    </row>
    <row r="1117" spans="2:17" ht="21.75" customHeight="1" x14ac:dyDescent="0.15">
      <c r="B1117" s="25">
        <v>2021</v>
      </c>
      <c r="C1117" s="27">
        <v>2</v>
      </c>
      <c r="D1117" s="62" t="s">
        <v>14</v>
      </c>
      <c r="E1117" s="15" t="s">
        <v>2475</v>
      </c>
      <c r="F1117" s="62" t="s">
        <v>37</v>
      </c>
      <c r="G1117" s="34">
        <v>23738000</v>
      </c>
      <c r="H1117" s="34">
        <v>0</v>
      </c>
      <c r="I1117" s="34">
        <v>74241000</v>
      </c>
      <c r="J1117" s="34">
        <f>SUM(G1117:I1117)</f>
        <v>97979000</v>
      </c>
      <c r="K1117" s="34">
        <v>97979000</v>
      </c>
      <c r="L1117" s="89"/>
      <c r="M1117" s="52"/>
      <c r="N1117" s="50" t="s">
        <v>6221</v>
      </c>
      <c r="O1117" s="27" t="s">
        <v>2464</v>
      </c>
      <c r="P1117" s="27" t="s">
        <v>2465</v>
      </c>
      <c r="Q1117" s="54"/>
    </row>
    <row r="1118" spans="2:17" ht="21.75" customHeight="1" x14ac:dyDescent="0.15">
      <c r="B1118" s="25">
        <v>2021</v>
      </c>
      <c r="C1118" s="27">
        <v>2</v>
      </c>
      <c r="D1118" s="62" t="s">
        <v>14</v>
      </c>
      <c r="E1118" s="15" t="s">
        <v>1732</v>
      </c>
      <c r="F1118" s="62" t="s">
        <v>37</v>
      </c>
      <c r="G1118" s="34">
        <v>23430000</v>
      </c>
      <c r="H1118" s="34"/>
      <c r="I1118" s="34"/>
      <c r="J1118" s="34">
        <v>23430000</v>
      </c>
      <c r="K1118" s="34">
        <v>23430000</v>
      </c>
      <c r="L1118" s="89" t="s">
        <v>140</v>
      </c>
      <c r="M1118" s="52"/>
      <c r="N1118" s="50" t="s">
        <v>6219</v>
      </c>
      <c r="O1118" s="27" t="s">
        <v>1733</v>
      </c>
      <c r="P1118" s="27" t="s">
        <v>1734</v>
      </c>
      <c r="Q1118" s="54"/>
    </row>
    <row r="1119" spans="2:17" ht="21.75" customHeight="1" x14ac:dyDescent="0.15">
      <c r="B1119" s="25">
        <v>2021</v>
      </c>
      <c r="C1119" s="27">
        <v>2</v>
      </c>
      <c r="D1119" s="62" t="s">
        <v>14</v>
      </c>
      <c r="E1119" s="15" t="s">
        <v>1843</v>
      </c>
      <c r="F1119" s="62" t="s">
        <v>38</v>
      </c>
      <c r="G1119" s="34">
        <v>23210000</v>
      </c>
      <c r="H1119" s="34"/>
      <c r="I1119" s="34"/>
      <c r="J1119" s="34">
        <v>23210000</v>
      </c>
      <c r="K1119" s="34">
        <v>16246999.999999998</v>
      </c>
      <c r="L1119" s="89" t="s">
        <v>140</v>
      </c>
      <c r="M1119" s="52"/>
      <c r="N1119" s="50" t="s">
        <v>6193</v>
      </c>
      <c r="O1119" s="27" t="s">
        <v>1568</v>
      </c>
      <c r="P1119" s="27" t="s">
        <v>1569</v>
      </c>
      <c r="Q1119" s="54"/>
    </row>
    <row r="1120" spans="2:17" ht="21.75" customHeight="1" x14ac:dyDescent="0.15">
      <c r="B1120" s="25">
        <v>2021</v>
      </c>
      <c r="C1120" s="27">
        <v>2</v>
      </c>
      <c r="D1120" s="62" t="s">
        <v>14</v>
      </c>
      <c r="E1120" s="15" t="s">
        <v>3330</v>
      </c>
      <c r="F1120" s="62" t="s">
        <v>38</v>
      </c>
      <c r="G1120" s="34">
        <v>22299000</v>
      </c>
      <c r="H1120" s="34">
        <v>0</v>
      </c>
      <c r="I1120" s="34">
        <v>43930000</v>
      </c>
      <c r="J1120" s="34">
        <v>66229000</v>
      </c>
      <c r="K1120" s="34"/>
      <c r="L1120" s="89"/>
      <c r="M1120" s="52"/>
      <c r="N1120" s="50" t="s">
        <v>6217</v>
      </c>
      <c r="O1120" s="27" t="s">
        <v>3324</v>
      </c>
      <c r="P1120" s="27" t="s">
        <v>3325</v>
      </c>
      <c r="Q1120" s="54"/>
    </row>
    <row r="1121" spans="2:17" ht="21.75" customHeight="1" x14ac:dyDescent="0.15">
      <c r="B1121" s="25">
        <v>2021</v>
      </c>
      <c r="C1121" s="27">
        <v>2</v>
      </c>
      <c r="D1121" s="62" t="s">
        <v>14</v>
      </c>
      <c r="E1121" s="15" t="s">
        <v>151</v>
      </c>
      <c r="F1121" s="62" t="s">
        <v>38</v>
      </c>
      <c r="G1121" s="34">
        <v>20772100</v>
      </c>
      <c r="H1121" s="34">
        <v>0</v>
      </c>
      <c r="I1121" s="34">
        <v>17181900</v>
      </c>
      <c r="J1121" s="34">
        <v>37954000</v>
      </c>
      <c r="K1121" s="34">
        <v>11386000</v>
      </c>
      <c r="L1121" s="89" t="s">
        <v>140</v>
      </c>
      <c r="M1121" s="52"/>
      <c r="N1121" s="50" t="s">
        <v>6216</v>
      </c>
      <c r="O1121" s="27" t="s">
        <v>149</v>
      </c>
      <c r="P1121" s="27" t="s">
        <v>142</v>
      </c>
      <c r="Q1121" s="54"/>
    </row>
    <row r="1122" spans="2:17" ht="21.75" customHeight="1" x14ac:dyDescent="0.15">
      <c r="B1122" s="25">
        <v>2021</v>
      </c>
      <c r="C1122" s="27">
        <v>2</v>
      </c>
      <c r="D1122" s="62" t="s">
        <v>2543</v>
      </c>
      <c r="E1122" s="15" t="s">
        <v>4430</v>
      </c>
      <c r="F1122" s="62" t="s">
        <v>2841</v>
      </c>
      <c r="G1122" s="34">
        <v>20746000</v>
      </c>
      <c r="H1122" s="34">
        <v>0</v>
      </c>
      <c r="I1122" s="34">
        <v>70830000</v>
      </c>
      <c r="J1122" s="34">
        <f>SUM(G1122:I1122)</f>
        <v>91576000</v>
      </c>
      <c r="K1122" s="34">
        <v>64103000</v>
      </c>
      <c r="L1122" s="89" t="s">
        <v>537</v>
      </c>
      <c r="M1122" s="52"/>
      <c r="N1122" s="50" t="s">
        <v>6164</v>
      </c>
      <c r="O1122" s="27" t="s">
        <v>4427</v>
      </c>
      <c r="P1122" s="27" t="s">
        <v>4428</v>
      </c>
      <c r="Q1122" s="54"/>
    </row>
    <row r="1123" spans="2:17" ht="21.75" customHeight="1" x14ac:dyDescent="0.15">
      <c r="B1123" s="25">
        <v>2021</v>
      </c>
      <c r="C1123" s="27">
        <v>2</v>
      </c>
      <c r="D1123" s="62" t="s">
        <v>14</v>
      </c>
      <c r="E1123" s="15" t="s">
        <v>1892</v>
      </c>
      <c r="F1123" s="62" t="s">
        <v>17</v>
      </c>
      <c r="G1123" s="34">
        <v>20300000</v>
      </c>
      <c r="H1123" s="34"/>
      <c r="I1123" s="34"/>
      <c r="J1123" s="34">
        <v>20300000</v>
      </c>
      <c r="K1123" s="34">
        <v>14210000</v>
      </c>
      <c r="L1123" s="89"/>
      <c r="M1123" s="52"/>
      <c r="N1123" s="50" t="s">
        <v>6205</v>
      </c>
      <c r="O1123" s="27" t="s">
        <v>1591</v>
      </c>
      <c r="P1123" s="27" t="s">
        <v>1592</v>
      </c>
      <c r="Q1123" s="54"/>
    </row>
    <row r="1124" spans="2:17" ht="21.75" customHeight="1" x14ac:dyDescent="0.15">
      <c r="B1124" s="25">
        <v>2021</v>
      </c>
      <c r="C1124" s="27">
        <v>2</v>
      </c>
      <c r="D1124" s="62" t="s">
        <v>14</v>
      </c>
      <c r="E1124" s="15" t="s">
        <v>3134</v>
      </c>
      <c r="F1124" s="62" t="s">
        <v>112</v>
      </c>
      <c r="G1124" s="34">
        <v>20244000</v>
      </c>
      <c r="H1124" s="34">
        <v>0</v>
      </c>
      <c r="I1124" s="34">
        <v>1335708</v>
      </c>
      <c r="J1124" s="34">
        <v>21579708</v>
      </c>
      <c r="K1124" s="34">
        <v>6473000</v>
      </c>
      <c r="L1124" s="89" t="s">
        <v>140</v>
      </c>
      <c r="M1124" s="52"/>
      <c r="N1124" s="50" t="s">
        <v>6220</v>
      </c>
      <c r="O1124" s="27" t="s">
        <v>3135</v>
      </c>
      <c r="P1124" s="27" t="s">
        <v>3136</v>
      </c>
      <c r="Q1124" s="54"/>
    </row>
    <row r="1125" spans="2:17" ht="21.75" customHeight="1" x14ac:dyDescent="0.15">
      <c r="B1125" s="25">
        <v>2021</v>
      </c>
      <c r="C1125" s="27">
        <v>2</v>
      </c>
      <c r="D1125" s="62" t="s">
        <v>14</v>
      </c>
      <c r="E1125" s="15" t="s">
        <v>1800</v>
      </c>
      <c r="F1125" s="62" t="s">
        <v>37</v>
      </c>
      <c r="G1125" s="34">
        <v>20200000</v>
      </c>
      <c r="H1125" s="34"/>
      <c r="I1125" s="34"/>
      <c r="J1125" s="34">
        <v>20200000</v>
      </c>
      <c r="K1125" s="34"/>
      <c r="L1125" s="89"/>
      <c r="M1125" s="52"/>
      <c r="N1125" s="50" t="s">
        <v>6224</v>
      </c>
      <c r="O1125" s="27" t="s">
        <v>1801</v>
      </c>
      <c r="P1125" s="27" t="s">
        <v>1802</v>
      </c>
      <c r="Q1125" s="54"/>
    </row>
    <row r="1126" spans="2:17" ht="21.75" customHeight="1" x14ac:dyDescent="0.15">
      <c r="B1126" s="25">
        <v>2021</v>
      </c>
      <c r="C1126" s="27">
        <v>2</v>
      </c>
      <c r="D1126" s="62" t="s">
        <v>14</v>
      </c>
      <c r="E1126" s="15" t="s">
        <v>504</v>
      </c>
      <c r="F1126" s="62" t="s">
        <v>37</v>
      </c>
      <c r="G1126" s="34">
        <v>20000000</v>
      </c>
      <c r="H1126" s="34">
        <v>14158000</v>
      </c>
      <c r="I1126" s="34">
        <v>0</v>
      </c>
      <c r="J1126" s="34">
        <v>34158000</v>
      </c>
      <c r="K1126" s="34">
        <v>34158000</v>
      </c>
      <c r="L1126" s="89"/>
      <c r="M1126" s="52"/>
      <c r="N1126" s="50" t="s">
        <v>6232</v>
      </c>
      <c r="O1126" s="27" t="s">
        <v>505</v>
      </c>
      <c r="P1126" s="27" t="s">
        <v>506</v>
      </c>
      <c r="Q1126" s="54"/>
    </row>
    <row r="1127" spans="2:17" ht="21.75" customHeight="1" x14ac:dyDescent="0.15">
      <c r="B1127" s="25">
        <v>2021</v>
      </c>
      <c r="C1127" s="27">
        <v>2</v>
      </c>
      <c r="D1127" s="62" t="s">
        <v>14</v>
      </c>
      <c r="E1127" s="15" t="s">
        <v>1819</v>
      </c>
      <c r="F1127" s="62" t="s">
        <v>38</v>
      </c>
      <c r="G1127" s="34">
        <v>19796000</v>
      </c>
      <c r="H1127" s="34"/>
      <c r="I1127" s="34">
        <v>33900000</v>
      </c>
      <c r="J1127" s="34">
        <v>53696000</v>
      </c>
      <c r="K1127" s="34">
        <v>37587200</v>
      </c>
      <c r="L1127" s="89" t="s">
        <v>140</v>
      </c>
      <c r="M1127" s="52"/>
      <c r="N1127" s="50" t="s">
        <v>6189</v>
      </c>
      <c r="O1127" s="27" t="s">
        <v>1817</v>
      </c>
      <c r="P1127" s="27" t="s">
        <v>1818</v>
      </c>
      <c r="Q1127" s="54"/>
    </row>
    <row r="1128" spans="2:17" ht="21.75" customHeight="1" x14ac:dyDescent="0.15">
      <c r="B1128" s="25">
        <v>2021</v>
      </c>
      <c r="C1128" s="27">
        <v>2</v>
      </c>
      <c r="D1128" s="62" t="s">
        <v>14</v>
      </c>
      <c r="E1128" s="15" t="s">
        <v>3427</v>
      </c>
      <c r="F1128" s="62" t="s">
        <v>39</v>
      </c>
      <c r="G1128" s="34">
        <v>18238000</v>
      </c>
      <c r="H1128" s="34">
        <v>0</v>
      </c>
      <c r="I1128" s="34">
        <v>6597000</v>
      </c>
      <c r="J1128" s="34">
        <v>24835000</v>
      </c>
      <c r="K1128" s="34">
        <v>17384500</v>
      </c>
      <c r="L1128" s="89" t="s">
        <v>140</v>
      </c>
      <c r="M1128" s="52"/>
      <c r="N1128" s="50" t="s">
        <v>6199</v>
      </c>
      <c r="O1128" s="27" t="s">
        <v>3418</v>
      </c>
      <c r="P1128" s="27" t="s">
        <v>3419</v>
      </c>
      <c r="Q1128" s="54"/>
    </row>
    <row r="1129" spans="2:17" ht="21.75" customHeight="1" x14ac:dyDescent="0.15">
      <c r="B1129" s="25">
        <v>2021</v>
      </c>
      <c r="C1129" s="27">
        <v>2</v>
      </c>
      <c r="D1129" s="62" t="s">
        <v>14</v>
      </c>
      <c r="E1129" s="15" t="s">
        <v>1056</v>
      </c>
      <c r="F1129" s="62" t="s">
        <v>37</v>
      </c>
      <c r="G1129" s="34">
        <v>17584000</v>
      </c>
      <c r="H1129" s="34">
        <v>0</v>
      </c>
      <c r="I1129" s="34">
        <v>86610000</v>
      </c>
      <c r="J1129" s="34">
        <v>104194000</v>
      </c>
      <c r="K1129" s="34">
        <v>104194000</v>
      </c>
      <c r="L1129" s="89"/>
      <c r="M1129" s="52"/>
      <c r="N1129" s="50" t="s">
        <v>6207</v>
      </c>
      <c r="O1129" s="27" t="s">
        <v>815</v>
      </c>
      <c r="P1129" s="27" t="s">
        <v>816</v>
      </c>
      <c r="Q1129" s="54"/>
    </row>
    <row r="1130" spans="2:17" ht="21.75" customHeight="1" x14ac:dyDescent="0.15">
      <c r="B1130" s="25">
        <v>2021</v>
      </c>
      <c r="C1130" s="27">
        <v>2</v>
      </c>
      <c r="D1130" s="62" t="s">
        <v>14</v>
      </c>
      <c r="E1130" s="15" t="s">
        <v>1830</v>
      </c>
      <c r="F1130" s="62" t="s">
        <v>37</v>
      </c>
      <c r="G1130" s="34">
        <v>16800000</v>
      </c>
      <c r="H1130" s="34"/>
      <c r="I1130" s="34"/>
      <c r="J1130" s="34">
        <v>16800000</v>
      </c>
      <c r="K1130" s="34"/>
      <c r="L1130" s="89" t="s">
        <v>140</v>
      </c>
      <c r="M1130" s="52"/>
      <c r="N1130" s="50" t="s">
        <v>6233</v>
      </c>
      <c r="O1130" s="27" t="s">
        <v>778</v>
      </c>
      <c r="P1130" s="27" t="s">
        <v>1831</v>
      </c>
      <c r="Q1130" s="54"/>
    </row>
    <row r="1131" spans="2:17" ht="21.75" customHeight="1" x14ac:dyDescent="0.15">
      <c r="B1131" s="25">
        <v>2021</v>
      </c>
      <c r="C1131" s="27">
        <v>2</v>
      </c>
      <c r="D1131" s="62" t="s">
        <v>14</v>
      </c>
      <c r="E1131" s="15" t="s">
        <v>3248</v>
      </c>
      <c r="F1131" s="62" t="s">
        <v>39</v>
      </c>
      <c r="G1131" s="34">
        <v>16157000</v>
      </c>
      <c r="H1131" s="34">
        <v>0</v>
      </c>
      <c r="I1131" s="34">
        <v>21801000</v>
      </c>
      <c r="J1131" s="34">
        <v>37958000</v>
      </c>
      <c r="K1131" s="34">
        <v>37958000</v>
      </c>
      <c r="L1131" s="89">
        <v>0</v>
      </c>
      <c r="M1131" s="52">
        <v>0</v>
      </c>
      <c r="N1131" s="50" t="s">
        <v>6206</v>
      </c>
      <c r="O1131" s="27" t="s">
        <v>2989</v>
      </c>
      <c r="P1131" s="27" t="s">
        <v>2990</v>
      </c>
      <c r="Q1131" s="54"/>
    </row>
    <row r="1132" spans="2:17" ht="21.75" customHeight="1" x14ac:dyDescent="0.15">
      <c r="B1132" s="25">
        <v>2021</v>
      </c>
      <c r="C1132" s="27">
        <v>2</v>
      </c>
      <c r="D1132" s="62" t="s">
        <v>2543</v>
      </c>
      <c r="E1132" s="15" t="s">
        <v>4440</v>
      </c>
      <c r="F1132" s="62" t="s">
        <v>4441</v>
      </c>
      <c r="G1132" s="34">
        <v>16000000</v>
      </c>
      <c r="H1132" s="34">
        <v>10771000</v>
      </c>
      <c r="I1132" s="34">
        <v>0</v>
      </c>
      <c r="J1132" s="34">
        <f>SUM(G1132:I1132)</f>
        <v>26771000</v>
      </c>
      <c r="K1132" s="34">
        <v>18739000</v>
      </c>
      <c r="L1132" s="89" t="s">
        <v>537</v>
      </c>
      <c r="M1132" s="52"/>
      <c r="N1132" s="50" t="s">
        <v>6164</v>
      </c>
      <c r="O1132" s="27" t="s">
        <v>4436</v>
      </c>
      <c r="P1132" s="27" t="s">
        <v>4437</v>
      </c>
      <c r="Q1132" s="54"/>
    </row>
    <row r="1133" spans="2:17" ht="21.75" customHeight="1" x14ac:dyDescent="0.15">
      <c r="B1133" s="25">
        <v>2021</v>
      </c>
      <c r="C1133" s="27">
        <v>2</v>
      </c>
      <c r="D1133" s="62" t="s">
        <v>14</v>
      </c>
      <c r="E1133" s="15" t="s">
        <v>4057</v>
      </c>
      <c r="F1133" s="62" t="s">
        <v>38</v>
      </c>
      <c r="G1133" s="34">
        <v>15210000</v>
      </c>
      <c r="H1133" s="34">
        <v>0</v>
      </c>
      <c r="I1133" s="34">
        <v>0</v>
      </c>
      <c r="J1133" s="34">
        <v>15210000</v>
      </c>
      <c r="K1133" s="34">
        <v>0</v>
      </c>
      <c r="L1133" s="89" t="s">
        <v>140</v>
      </c>
      <c r="M1133" s="52"/>
      <c r="N1133" s="50" t="s">
        <v>6198</v>
      </c>
      <c r="O1133" s="27" t="s">
        <v>3849</v>
      </c>
      <c r="P1133" s="27" t="s">
        <v>3850</v>
      </c>
      <c r="Q1133" s="54"/>
    </row>
    <row r="1134" spans="2:17" ht="21.75" customHeight="1" x14ac:dyDescent="0.15">
      <c r="B1134" s="25">
        <v>2021</v>
      </c>
      <c r="C1134" s="27">
        <v>2</v>
      </c>
      <c r="D1134" s="62" t="s">
        <v>14</v>
      </c>
      <c r="E1134" s="15" t="s">
        <v>1907</v>
      </c>
      <c r="F1134" s="62" t="s">
        <v>38</v>
      </c>
      <c r="G1134" s="34">
        <v>15000000</v>
      </c>
      <c r="H1134" s="34">
        <v>835000</v>
      </c>
      <c r="I1134" s="34">
        <v>19750000</v>
      </c>
      <c r="J1134" s="34">
        <v>35585000</v>
      </c>
      <c r="K1134" s="34">
        <v>24909500</v>
      </c>
      <c r="L1134" s="89" t="s">
        <v>140</v>
      </c>
      <c r="M1134" s="52"/>
      <c r="N1134" s="50" t="s">
        <v>6222</v>
      </c>
      <c r="O1134" s="27" t="s">
        <v>1904</v>
      </c>
      <c r="P1134" s="27" t="s">
        <v>1905</v>
      </c>
      <c r="Q1134" s="54"/>
    </row>
    <row r="1135" spans="2:17" ht="21.75" customHeight="1" x14ac:dyDescent="0.15">
      <c r="B1135" s="25">
        <v>2021</v>
      </c>
      <c r="C1135" s="27">
        <v>2</v>
      </c>
      <c r="D1135" s="62" t="s">
        <v>14</v>
      </c>
      <c r="E1135" s="15" t="s">
        <v>4108</v>
      </c>
      <c r="F1135" s="62" t="s">
        <v>37</v>
      </c>
      <c r="G1135" s="34">
        <v>14768000</v>
      </c>
      <c r="H1135" s="34" t="s">
        <v>4106</v>
      </c>
      <c r="I1135" s="34">
        <v>28490000</v>
      </c>
      <c r="J1135" s="34">
        <v>43258000</v>
      </c>
      <c r="K1135" s="34">
        <v>43258000</v>
      </c>
      <c r="L1135" s="89" t="s">
        <v>3923</v>
      </c>
      <c r="M1135" s="52" t="s">
        <v>3927</v>
      </c>
      <c r="N1135" s="50" t="s">
        <v>6200</v>
      </c>
      <c r="O1135" s="27" t="s">
        <v>3927</v>
      </c>
      <c r="P1135" s="27" t="s">
        <v>3928</v>
      </c>
      <c r="Q1135" s="54"/>
    </row>
    <row r="1136" spans="2:17" ht="21.75" customHeight="1" x14ac:dyDescent="0.15">
      <c r="B1136" s="25">
        <v>2021</v>
      </c>
      <c r="C1136" s="27">
        <v>2</v>
      </c>
      <c r="D1136" s="62" t="s">
        <v>14</v>
      </c>
      <c r="E1136" s="15" t="s">
        <v>4105</v>
      </c>
      <c r="F1136" s="62" t="s">
        <v>38</v>
      </c>
      <c r="G1136" s="34">
        <v>14685000</v>
      </c>
      <c r="H1136" s="34" t="s">
        <v>4106</v>
      </c>
      <c r="I1136" s="34" t="s">
        <v>4073</v>
      </c>
      <c r="J1136" s="34">
        <v>14685000</v>
      </c>
      <c r="K1136" s="34">
        <v>14685000</v>
      </c>
      <c r="L1136" s="89" t="s">
        <v>3923</v>
      </c>
      <c r="M1136" s="52" t="s">
        <v>3940</v>
      </c>
      <c r="N1136" s="50" t="s">
        <v>6200</v>
      </c>
      <c r="O1136" s="27" t="s">
        <v>3940</v>
      </c>
      <c r="P1136" s="27" t="s">
        <v>3941</v>
      </c>
      <c r="Q1136" s="54"/>
    </row>
    <row r="1137" spans="2:17" ht="21.75" customHeight="1" x14ac:dyDescent="0.15">
      <c r="B1137" s="25">
        <v>2021</v>
      </c>
      <c r="C1137" s="27">
        <v>2</v>
      </c>
      <c r="D1137" s="62" t="s">
        <v>14</v>
      </c>
      <c r="E1137" s="15" t="s">
        <v>1821</v>
      </c>
      <c r="F1137" s="62" t="s">
        <v>37</v>
      </c>
      <c r="G1137" s="34">
        <v>13640000</v>
      </c>
      <c r="H1137" s="34"/>
      <c r="I1137" s="34"/>
      <c r="J1137" s="34">
        <v>13640000</v>
      </c>
      <c r="K1137" s="34">
        <v>10912000</v>
      </c>
      <c r="L1137" s="89"/>
      <c r="M1137" s="52"/>
      <c r="N1137" s="50" t="s">
        <v>6189</v>
      </c>
      <c r="O1137" s="27" t="s">
        <v>1809</v>
      </c>
      <c r="P1137" s="27" t="s">
        <v>1810</v>
      </c>
      <c r="Q1137" s="54"/>
    </row>
    <row r="1138" spans="2:17" ht="21.75" customHeight="1" x14ac:dyDescent="0.15">
      <c r="B1138" s="25">
        <v>2021</v>
      </c>
      <c r="C1138" s="27">
        <v>2</v>
      </c>
      <c r="D1138" s="62" t="s">
        <v>14</v>
      </c>
      <c r="E1138" s="15" t="s">
        <v>467</v>
      </c>
      <c r="F1138" s="62" t="s">
        <v>37</v>
      </c>
      <c r="G1138" s="34">
        <v>12807100</v>
      </c>
      <c r="H1138" s="34">
        <v>0</v>
      </c>
      <c r="I1138" s="34">
        <v>103050000</v>
      </c>
      <c r="J1138" s="34">
        <v>115857100</v>
      </c>
      <c r="K1138" s="34">
        <v>115857100</v>
      </c>
      <c r="L1138" s="89"/>
      <c r="M1138" s="52"/>
      <c r="N1138" s="50" t="s">
        <v>6182</v>
      </c>
      <c r="O1138" s="27" t="s">
        <v>328</v>
      </c>
      <c r="P1138" s="27" t="s">
        <v>329</v>
      </c>
      <c r="Q1138" s="54"/>
    </row>
    <row r="1139" spans="2:17" ht="21.75" customHeight="1" x14ac:dyDescent="0.15">
      <c r="B1139" s="25">
        <v>2021</v>
      </c>
      <c r="C1139" s="27">
        <v>2</v>
      </c>
      <c r="D1139" s="62" t="s">
        <v>14</v>
      </c>
      <c r="E1139" s="15" t="s">
        <v>4452</v>
      </c>
      <c r="F1139" s="62" t="s">
        <v>17</v>
      </c>
      <c r="G1139" s="34">
        <v>12424000</v>
      </c>
      <c r="H1139" s="34"/>
      <c r="I1139" s="34">
        <v>284376000</v>
      </c>
      <c r="J1139" s="34">
        <v>296800000</v>
      </c>
      <c r="K1139" s="34">
        <v>50000000</v>
      </c>
      <c r="L1139" s="89" t="s">
        <v>140</v>
      </c>
      <c r="M1139" s="52"/>
      <c r="N1139" s="50" t="s">
        <v>6211</v>
      </c>
      <c r="O1139" s="27" t="s">
        <v>4450</v>
      </c>
      <c r="P1139" s="27" t="s">
        <v>4451</v>
      </c>
      <c r="Q1139" s="54"/>
    </row>
    <row r="1140" spans="2:17" ht="21.75" customHeight="1" x14ac:dyDescent="0.15">
      <c r="B1140" s="25">
        <v>2021</v>
      </c>
      <c r="C1140" s="27">
        <v>2</v>
      </c>
      <c r="D1140" s="62" t="s">
        <v>14</v>
      </c>
      <c r="E1140" s="15" t="s">
        <v>2567</v>
      </c>
      <c r="F1140" s="62" t="s">
        <v>37</v>
      </c>
      <c r="G1140" s="34">
        <v>10000000</v>
      </c>
      <c r="H1140" s="34">
        <v>36350000</v>
      </c>
      <c r="I1140" s="34">
        <v>2050000</v>
      </c>
      <c r="J1140" s="34">
        <v>48400000</v>
      </c>
      <c r="K1140" s="34">
        <v>48400000</v>
      </c>
      <c r="L1140" s="89"/>
      <c r="M1140" s="52"/>
      <c r="N1140" s="50" t="s">
        <v>6234</v>
      </c>
      <c r="O1140" s="27" t="s">
        <v>2568</v>
      </c>
      <c r="P1140" s="27" t="s">
        <v>2569</v>
      </c>
      <c r="Q1140" s="54"/>
    </row>
    <row r="1141" spans="2:17" ht="21.75" customHeight="1" x14ac:dyDescent="0.15">
      <c r="B1141" s="25">
        <v>2021</v>
      </c>
      <c r="C1141" s="27">
        <v>2</v>
      </c>
      <c r="D1141" s="62" t="s">
        <v>14</v>
      </c>
      <c r="E1141" s="15" t="s">
        <v>2567</v>
      </c>
      <c r="F1141" s="62" t="s">
        <v>38</v>
      </c>
      <c r="G1141" s="34">
        <v>10000000</v>
      </c>
      <c r="H1141" s="34">
        <v>34220000</v>
      </c>
      <c r="I1141" s="34">
        <v>1650000</v>
      </c>
      <c r="J1141" s="34">
        <v>45870000</v>
      </c>
      <c r="K1141" s="34">
        <v>45870000</v>
      </c>
      <c r="L1141" s="89"/>
      <c r="M1141" s="52"/>
      <c r="N1141" s="50" t="s">
        <v>6234</v>
      </c>
      <c r="O1141" s="27" t="s">
        <v>2568</v>
      </c>
      <c r="P1141" s="27" t="s">
        <v>2569</v>
      </c>
      <c r="Q1141" s="54"/>
    </row>
    <row r="1142" spans="2:17" ht="21.75" customHeight="1" x14ac:dyDescent="0.15">
      <c r="B1142" s="25">
        <v>2021</v>
      </c>
      <c r="C1142" s="27">
        <v>2</v>
      </c>
      <c r="D1142" s="62" t="s">
        <v>14</v>
      </c>
      <c r="E1142" s="15" t="s">
        <v>2470</v>
      </c>
      <c r="F1142" s="62" t="s">
        <v>38</v>
      </c>
      <c r="G1142" s="34">
        <v>8375000</v>
      </c>
      <c r="H1142" s="34">
        <v>0</v>
      </c>
      <c r="I1142" s="34">
        <v>50175000</v>
      </c>
      <c r="J1142" s="34">
        <f>SUM(G1142:I1142)</f>
        <v>58550000</v>
      </c>
      <c r="K1142" s="34">
        <v>40985000</v>
      </c>
      <c r="L1142" s="89"/>
      <c r="M1142" s="52"/>
      <c r="N1142" s="50" t="s">
        <v>6221</v>
      </c>
      <c r="O1142" s="27" t="s">
        <v>2464</v>
      </c>
      <c r="P1142" s="27" t="s">
        <v>2465</v>
      </c>
      <c r="Q1142" s="54"/>
    </row>
    <row r="1143" spans="2:17" ht="21.75" customHeight="1" x14ac:dyDescent="0.15">
      <c r="B1143" s="25">
        <v>2021</v>
      </c>
      <c r="C1143" s="27">
        <v>2</v>
      </c>
      <c r="D1143" s="62" t="s">
        <v>14</v>
      </c>
      <c r="E1143" s="15" t="s">
        <v>2757</v>
      </c>
      <c r="F1143" s="62" t="s">
        <v>39</v>
      </c>
      <c r="G1143" s="34">
        <v>7458000</v>
      </c>
      <c r="H1143" s="34">
        <v>0</v>
      </c>
      <c r="I1143" s="34">
        <v>5346000</v>
      </c>
      <c r="J1143" s="34">
        <v>12804000</v>
      </c>
      <c r="K1143" s="34">
        <v>2560800</v>
      </c>
      <c r="L1143" s="89"/>
      <c r="M1143" s="52"/>
      <c r="N1143" s="50" t="s">
        <v>6227</v>
      </c>
      <c r="O1143" s="27" t="s">
        <v>2753</v>
      </c>
      <c r="P1143" s="27" t="s">
        <v>2754</v>
      </c>
      <c r="Q1143" s="54"/>
    </row>
    <row r="1144" spans="2:17" ht="21.75" customHeight="1" x14ac:dyDescent="0.15">
      <c r="B1144" s="25">
        <v>2021</v>
      </c>
      <c r="C1144" s="27">
        <v>2</v>
      </c>
      <c r="D1144" s="62" t="s">
        <v>14</v>
      </c>
      <c r="E1144" s="15" t="s">
        <v>2463</v>
      </c>
      <c r="F1144" s="62" t="s">
        <v>37</v>
      </c>
      <c r="G1144" s="34">
        <v>6277000</v>
      </c>
      <c r="H1144" s="34">
        <v>0</v>
      </c>
      <c r="I1144" s="34">
        <v>84342000</v>
      </c>
      <c r="J1144" s="34">
        <v>90619000</v>
      </c>
      <c r="K1144" s="34">
        <v>90619000</v>
      </c>
      <c r="L1144" s="89" t="s">
        <v>537</v>
      </c>
      <c r="M1144" s="52"/>
      <c r="N1144" s="50" t="s">
        <v>6221</v>
      </c>
      <c r="O1144" s="27" t="s">
        <v>2464</v>
      </c>
      <c r="P1144" s="27" t="s">
        <v>2465</v>
      </c>
      <c r="Q1144" s="54"/>
    </row>
    <row r="1145" spans="2:17" ht="21.75" customHeight="1" x14ac:dyDescent="0.15">
      <c r="B1145" s="25">
        <v>2021</v>
      </c>
      <c r="C1145" s="27">
        <v>2</v>
      </c>
      <c r="D1145" s="62" t="s">
        <v>14</v>
      </c>
      <c r="E1145" s="15" t="s">
        <v>2469</v>
      </c>
      <c r="F1145" s="62" t="s">
        <v>37</v>
      </c>
      <c r="G1145" s="34">
        <v>6054000</v>
      </c>
      <c r="H1145" s="34">
        <v>0</v>
      </c>
      <c r="I1145" s="34">
        <v>184847000</v>
      </c>
      <c r="J1145" s="34">
        <f>SUM(G1145:I1145)</f>
        <v>190901000</v>
      </c>
      <c r="K1145" s="34">
        <v>133630700</v>
      </c>
      <c r="L1145" s="89"/>
      <c r="M1145" s="52"/>
      <c r="N1145" s="50" t="s">
        <v>6221</v>
      </c>
      <c r="O1145" s="27" t="s">
        <v>2464</v>
      </c>
      <c r="P1145" s="27" t="s">
        <v>2465</v>
      </c>
      <c r="Q1145" s="54"/>
    </row>
    <row r="1146" spans="2:17" ht="21.75" customHeight="1" x14ac:dyDescent="0.15">
      <c r="B1146" s="25">
        <v>2021</v>
      </c>
      <c r="C1146" s="27">
        <v>2</v>
      </c>
      <c r="D1146" s="62" t="s">
        <v>14</v>
      </c>
      <c r="E1146" s="15" t="s">
        <v>1772</v>
      </c>
      <c r="F1146" s="62" t="s">
        <v>39</v>
      </c>
      <c r="G1146" s="34">
        <v>5000000</v>
      </c>
      <c r="H1146" s="34"/>
      <c r="I1146" s="34">
        <v>8000000</v>
      </c>
      <c r="J1146" s="34">
        <v>13000000</v>
      </c>
      <c r="K1146" s="34">
        <v>9100000</v>
      </c>
      <c r="L1146" s="89"/>
      <c r="M1146" s="52"/>
      <c r="N1146" s="50" t="s">
        <v>6191</v>
      </c>
      <c r="O1146" s="27" t="s">
        <v>1768</v>
      </c>
      <c r="P1146" s="27" t="s">
        <v>1769</v>
      </c>
      <c r="Q1146" s="54"/>
    </row>
    <row r="1147" spans="2:17" ht="21.75" customHeight="1" x14ac:dyDescent="0.15">
      <c r="B1147" s="25">
        <v>2021</v>
      </c>
      <c r="C1147" s="27">
        <v>2</v>
      </c>
      <c r="D1147" s="62" t="s">
        <v>14</v>
      </c>
      <c r="E1147" s="15" t="s">
        <v>472</v>
      </c>
      <c r="F1147" s="62" t="s">
        <v>16</v>
      </c>
      <c r="G1147" s="34">
        <v>4840000</v>
      </c>
      <c r="H1147" s="34">
        <v>0</v>
      </c>
      <c r="I1147" s="34">
        <v>31900000</v>
      </c>
      <c r="J1147" s="34">
        <v>36740000</v>
      </c>
      <c r="K1147" s="34">
        <v>36740000</v>
      </c>
      <c r="L1147" s="89"/>
      <c r="M1147" s="52"/>
      <c r="N1147" s="50" t="s">
        <v>6182</v>
      </c>
      <c r="O1147" s="27" t="s">
        <v>328</v>
      </c>
      <c r="P1147" s="27" t="s">
        <v>329</v>
      </c>
      <c r="Q1147" s="54"/>
    </row>
    <row r="1148" spans="2:17" ht="21.75" customHeight="1" x14ac:dyDescent="0.15">
      <c r="B1148" s="25">
        <v>2021</v>
      </c>
      <c r="C1148" s="27">
        <v>2</v>
      </c>
      <c r="D1148" s="62" t="s">
        <v>14</v>
      </c>
      <c r="E1148" s="15" t="s">
        <v>3251</v>
      </c>
      <c r="F1148" s="62" t="s">
        <v>37</v>
      </c>
      <c r="G1148" s="34">
        <v>4660000</v>
      </c>
      <c r="H1148" s="34">
        <v>0</v>
      </c>
      <c r="I1148" s="34">
        <v>14520000</v>
      </c>
      <c r="J1148" s="34">
        <v>19180000</v>
      </c>
      <c r="K1148" s="34">
        <v>19180000</v>
      </c>
      <c r="L1148" s="89">
        <v>0</v>
      </c>
      <c r="M1148" s="52">
        <v>0</v>
      </c>
      <c r="N1148" s="50" t="s">
        <v>6206</v>
      </c>
      <c r="O1148" s="27" t="s">
        <v>2992</v>
      </c>
      <c r="P1148" s="27" t="s">
        <v>2993</v>
      </c>
      <c r="Q1148" s="54"/>
    </row>
    <row r="1149" spans="2:17" ht="21.75" customHeight="1" x14ac:dyDescent="0.15">
      <c r="B1149" s="25">
        <v>2021</v>
      </c>
      <c r="C1149" s="27">
        <v>2</v>
      </c>
      <c r="D1149" s="62" t="s">
        <v>14</v>
      </c>
      <c r="E1149" s="15" t="s">
        <v>2756</v>
      </c>
      <c r="F1149" s="62" t="s">
        <v>38</v>
      </c>
      <c r="G1149" s="34">
        <v>4653000</v>
      </c>
      <c r="H1149" s="34">
        <v>0</v>
      </c>
      <c r="I1149" s="34">
        <v>6963000</v>
      </c>
      <c r="J1149" s="34">
        <v>11616000</v>
      </c>
      <c r="K1149" s="34">
        <v>2323200</v>
      </c>
      <c r="L1149" s="89" t="s">
        <v>140</v>
      </c>
      <c r="M1149" s="52"/>
      <c r="N1149" s="50" t="s">
        <v>6227</v>
      </c>
      <c r="O1149" s="27" t="s">
        <v>2753</v>
      </c>
      <c r="P1149" s="27" t="s">
        <v>2754</v>
      </c>
      <c r="Q1149" s="54"/>
    </row>
    <row r="1150" spans="2:17" ht="21.75" customHeight="1" x14ac:dyDescent="0.15">
      <c r="B1150" s="25">
        <v>2021</v>
      </c>
      <c r="C1150" s="27">
        <v>2</v>
      </c>
      <c r="D1150" s="62" t="s">
        <v>14</v>
      </c>
      <c r="E1150" s="15" t="s">
        <v>1056</v>
      </c>
      <c r="F1150" s="62" t="s">
        <v>38</v>
      </c>
      <c r="G1150" s="34">
        <v>3593000</v>
      </c>
      <c r="H1150" s="34">
        <v>0</v>
      </c>
      <c r="I1150" s="34">
        <v>17721000</v>
      </c>
      <c r="J1150" s="34">
        <v>21314000</v>
      </c>
      <c r="K1150" s="34">
        <v>21314000</v>
      </c>
      <c r="L1150" s="89"/>
      <c r="M1150" s="52"/>
      <c r="N1150" s="50" t="s">
        <v>6207</v>
      </c>
      <c r="O1150" s="27" t="s">
        <v>815</v>
      </c>
      <c r="P1150" s="27" t="s">
        <v>816</v>
      </c>
      <c r="Q1150" s="54"/>
    </row>
    <row r="1151" spans="2:17" ht="21.75" customHeight="1" x14ac:dyDescent="0.15">
      <c r="B1151" s="25">
        <v>2021</v>
      </c>
      <c r="C1151" s="27">
        <v>2</v>
      </c>
      <c r="D1151" s="62" t="s">
        <v>14</v>
      </c>
      <c r="E1151" s="15" t="s">
        <v>147</v>
      </c>
      <c r="F1151" s="62" t="s">
        <v>38</v>
      </c>
      <c r="G1151" s="34">
        <v>2718000</v>
      </c>
      <c r="H1151" s="34">
        <v>0</v>
      </c>
      <c r="I1151" s="34">
        <v>25617000</v>
      </c>
      <c r="J1151" s="34">
        <v>28335000</v>
      </c>
      <c r="K1151" s="34">
        <v>19834500</v>
      </c>
      <c r="L1151" s="89"/>
      <c r="M1151" s="52"/>
      <c r="N1151" s="50" t="s">
        <v>6216</v>
      </c>
      <c r="O1151" s="27" t="s">
        <v>141</v>
      </c>
      <c r="P1151" s="27" t="s">
        <v>142</v>
      </c>
      <c r="Q1151" s="54"/>
    </row>
    <row r="1152" spans="2:17" ht="21.75" customHeight="1" x14ac:dyDescent="0.15">
      <c r="B1152" s="25">
        <v>2021</v>
      </c>
      <c r="C1152" s="27">
        <v>3</v>
      </c>
      <c r="D1152" s="62" t="s">
        <v>14</v>
      </c>
      <c r="E1152" s="15" t="s">
        <v>4803</v>
      </c>
      <c r="F1152" s="62" t="s">
        <v>16</v>
      </c>
      <c r="G1152" s="34">
        <v>9780000000</v>
      </c>
      <c r="H1152" s="34">
        <v>11725917000</v>
      </c>
      <c r="I1152" s="34">
        <v>82648837000</v>
      </c>
      <c r="J1152" s="34">
        <f>SUM(G1152:I1152)</f>
        <v>104154754000</v>
      </c>
      <c r="K1152" s="34"/>
      <c r="L1152" s="89" t="s">
        <v>538</v>
      </c>
      <c r="M1152" s="52"/>
      <c r="N1152" s="50" t="s">
        <v>6235</v>
      </c>
      <c r="O1152" s="27" t="s">
        <v>4805</v>
      </c>
      <c r="P1152" s="27" t="s">
        <v>4806</v>
      </c>
      <c r="Q1152" s="54"/>
    </row>
    <row r="1153" spans="2:17" ht="21.75" customHeight="1" x14ac:dyDescent="0.15">
      <c r="B1153" s="25">
        <v>2021</v>
      </c>
      <c r="C1153" s="27">
        <v>3</v>
      </c>
      <c r="D1153" s="62" t="s">
        <v>15</v>
      </c>
      <c r="E1153" s="15" t="s">
        <v>3685</v>
      </c>
      <c r="F1153" s="62" t="s">
        <v>16</v>
      </c>
      <c r="G1153" s="34">
        <v>5520111000</v>
      </c>
      <c r="H1153" s="34">
        <v>0</v>
      </c>
      <c r="I1153" s="34">
        <v>25657605000</v>
      </c>
      <c r="J1153" s="34">
        <v>31177716000</v>
      </c>
      <c r="K1153" s="34">
        <v>31177716000</v>
      </c>
      <c r="L1153" s="89" t="s">
        <v>140</v>
      </c>
      <c r="M1153" s="52"/>
      <c r="N1153" s="50" t="s">
        <v>6230</v>
      </c>
      <c r="O1153" s="27" t="s">
        <v>3683</v>
      </c>
      <c r="P1153" s="27" t="s">
        <v>3684</v>
      </c>
      <c r="Q1153" s="54"/>
    </row>
    <row r="1154" spans="2:17" ht="21.75" customHeight="1" x14ac:dyDescent="0.15">
      <c r="B1154" s="25">
        <v>2021</v>
      </c>
      <c r="C1154" s="27">
        <v>3</v>
      </c>
      <c r="D1154" s="62" t="s">
        <v>15</v>
      </c>
      <c r="E1154" s="15" t="s">
        <v>4807</v>
      </c>
      <c r="F1154" s="62" t="s">
        <v>16</v>
      </c>
      <c r="G1154" s="34">
        <v>3139000000</v>
      </c>
      <c r="H1154" s="34">
        <v>17542340000</v>
      </c>
      <c r="I1154" s="34">
        <v>26964339000</v>
      </c>
      <c r="J1154" s="34">
        <f>SUM(G1154:I1154)</f>
        <v>47645679000</v>
      </c>
      <c r="K1154" s="34"/>
      <c r="L1154" s="89" t="s">
        <v>538</v>
      </c>
      <c r="M1154" s="52"/>
      <c r="N1154" s="50" t="s">
        <v>6235</v>
      </c>
      <c r="O1154" s="27" t="s">
        <v>4805</v>
      </c>
      <c r="P1154" s="27" t="s">
        <v>4808</v>
      </c>
      <c r="Q1154" s="54"/>
    </row>
    <row r="1155" spans="2:17" ht="21.75" customHeight="1" x14ac:dyDescent="0.15">
      <c r="B1155" s="25">
        <v>2021</v>
      </c>
      <c r="C1155" s="27">
        <v>3</v>
      </c>
      <c r="D1155" s="62" t="s">
        <v>14</v>
      </c>
      <c r="E1155" s="15" t="s">
        <v>4809</v>
      </c>
      <c r="F1155" s="62" t="s">
        <v>16</v>
      </c>
      <c r="G1155" s="34">
        <v>2920000000</v>
      </c>
      <c r="H1155" s="34">
        <v>11560075000</v>
      </c>
      <c r="I1155" s="34">
        <v>28698774000</v>
      </c>
      <c r="J1155" s="34">
        <f>SUM(G1155:I1155)</f>
        <v>43178849000</v>
      </c>
      <c r="K1155" s="34"/>
      <c r="L1155" s="89" t="s">
        <v>538</v>
      </c>
      <c r="M1155" s="52"/>
      <c r="N1155" s="50" t="s">
        <v>6235</v>
      </c>
      <c r="O1155" s="27" t="s">
        <v>4805</v>
      </c>
      <c r="P1155" s="27" t="s">
        <v>4810</v>
      </c>
      <c r="Q1155" s="54"/>
    </row>
    <row r="1156" spans="2:17" ht="21.75" customHeight="1" x14ac:dyDescent="0.15">
      <c r="B1156" s="25">
        <v>2021</v>
      </c>
      <c r="C1156" s="27">
        <v>3</v>
      </c>
      <c r="D1156" s="62" t="s">
        <v>14</v>
      </c>
      <c r="E1156" s="15" t="s">
        <v>4947</v>
      </c>
      <c r="F1156" s="62" t="s">
        <v>16</v>
      </c>
      <c r="G1156" s="34">
        <v>2279855000</v>
      </c>
      <c r="H1156" s="34">
        <v>0</v>
      </c>
      <c r="I1156" s="34">
        <v>13125086000</v>
      </c>
      <c r="J1156" s="34">
        <v>15404941000</v>
      </c>
      <c r="K1156" s="34">
        <v>25955712000</v>
      </c>
      <c r="L1156" s="89" t="s">
        <v>140</v>
      </c>
      <c r="M1156" s="52"/>
      <c r="N1156" s="50" t="s">
        <v>6236</v>
      </c>
      <c r="O1156" s="27" t="s">
        <v>4948</v>
      </c>
      <c r="P1156" s="27" t="s">
        <v>4949</v>
      </c>
      <c r="Q1156" s="54"/>
    </row>
    <row r="1157" spans="2:17" ht="21.75" customHeight="1" x14ac:dyDescent="0.15">
      <c r="B1157" s="25">
        <v>2021</v>
      </c>
      <c r="C1157" s="27">
        <v>3</v>
      </c>
      <c r="D1157" s="62" t="s">
        <v>14</v>
      </c>
      <c r="E1157" s="15" t="s">
        <v>1737</v>
      </c>
      <c r="F1157" s="62" t="s">
        <v>112</v>
      </c>
      <c r="G1157" s="34">
        <v>1616007000</v>
      </c>
      <c r="H1157" s="34"/>
      <c r="I1157" s="34">
        <v>958355000</v>
      </c>
      <c r="J1157" s="34">
        <v>2574362000</v>
      </c>
      <c r="K1157" s="34"/>
      <c r="L1157" s="89"/>
      <c r="M1157" s="52"/>
      <c r="N1157" s="50" t="s">
        <v>6219</v>
      </c>
      <c r="O1157" s="27" t="s">
        <v>1480</v>
      </c>
      <c r="P1157" s="27" t="s">
        <v>1481</v>
      </c>
      <c r="Q1157" s="54"/>
    </row>
    <row r="1158" spans="2:17" ht="21.75" customHeight="1" x14ac:dyDescent="0.15">
      <c r="B1158" s="25">
        <v>2021</v>
      </c>
      <c r="C1158" s="27">
        <v>3</v>
      </c>
      <c r="D1158" s="62" t="s">
        <v>14</v>
      </c>
      <c r="E1158" s="15" t="s">
        <v>2581</v>
      </c>
      <c r="F1158" s="62" t="s">
        <v>16</v>
      </c>
      <c r="G1158" s="34">
        <v>1388000000</v>
      </c>
      <c r="H1158" s="34"/>
      <c r="I1158" s="34">
        <v>2832000000</v>
      </c>
      <c r="J1158" s="34">
        <f>SUM(G1158:I1158)</f>
        <v>4220000000</v>
      </c>
      <c r="K1158" s="34">
        <v>10902000000</v>
      </c>
      <c r="L1158" s="89" t="s">
        <v>537</v>
      </c>
      <c r="M1158" s="52"/>
      <c r="N1158" s="50" t="s">
        <v>6237</v>
      </c>
      <c r="O1158" s="27" t="s">
        <v>2582</v>
      </c>
      <c r="P1158" s="27" t="s">
        <v>2583</v>
      </c>
      <c r="Q1158" s="54"/>
    </row>
    <row r="1159" spans="2:17" ht="21.75" customHeight="1" x14ac:dyDescent="0.15">
      <c r="B1159" s="25">
        <v>2021</v>
      </c>
      <c r="C1159" s="27">
        <v>3</v>
      </c>
      <c r="D1159" s="62" t="s">
        <v>14</v>
      </c>
      <c r="E1159" s="15" t="s">
        <v>2578</v>
      </c>
      <c r="F1159" s="62" t="s">
        <v>16</v>
      </c>
      <c r="G1159" s="34">
        <v>1161997000</v>
      </c>
      <c r="H1159" s="34"/>
      <c r="I1159" s="34">
        <v>710000000</v>
      </c>
      <c r="J1159" s="34">
        <f>SUM(G1159:I1159)</f>
        <v>1871997000</v>
      </c>
      <c r="K1159" s="34">
        <v>1931997000</v>
      </c>
      <c r="L1159" s="89" t="s">
        <v>537</v>
      </c>
      <c r="M1159" s="52"/>
      <c r="N1159" s="50" t="s">
        <v>6237</v>
      </c>
      <c r="O1159" s="27" t="s">
        <v>2579</v>
      </c>
      <c r="P1159" s="27" t="s">
        <v>2580</v>
      </c>
      <c r="Q1159" s="54"/>
    </row>
    <row r="1160" spans="2:17" ht="21.75" customHeight="1" x14ac:dyDescent="0.15">
      <c r="B1160" s="25">
        <v>2021</v>
      </c>
      <c r="C1160" s="27">
        <v>3</v>
      </c>
      <c r="D1160" s="62" t="s">
        <v>14</v>
      </c>
      <c r="E1160" s="15" t="s">
        <v>2666</v>
      </c>
      <c r="F1160" s="62" t="s">
        <v>16</v>
      </c>
      <c r="G1160" s="34">
        <v>1000000000</v>
      </c>
      <c r="H1160" s="34">
        <v>1851000000</v>
      </c>
      <c r="I1160" s="34">
        <v>990000000</v>
      </c>
      <c r="J1160" s="34">
        <v>3841000000</v>
      </c>
      <c r="K1160" s="34">
        <v>3841000000</v>
      </c>
      <c r="L1160" s="89" t="s">
        <v>140</v>
      </c>
      <c r="M1160" s="52"/>
      <c r="N1160" s="50" t="s">
        <v>6238</v>
      </c>
      <c r="O1160" s="27" t="s">
        <v>2667</v>
      </c>
      <c r="P1160" s="27" t="s">
        <v>2668</v>
      </c>
      <c r="Q1160" s="54"/>
    </row>
    <row r="1161" spans="2:17" ht="21.75" customHeight="1" x14ac:dyDescent="0.15">
      <c r="B1161" s="25">
        <v>2021</v>
      </c>
      <c r="C1161" s="27">
        <v>3</v>
      </c>
      <c r="D1161" s="62" t="s">
        <v>14</v>
      </c>
      <c r="E1161" s="15" t="s">
        <v>2751</v>
      </c>
      <c r="F1161" s="62" t="s">
        <v>16</v>
      </c>
      <c r="G1161" s="34">
        <v>1000000000</v>
      </c>
      <c r="H1161" s="34">
        <v>1589000000</v>
      </c>
      <c r="I1161" s="34">
        <v>1070000000</v>
      </c>
      <c r="J1161" s="34">
        <v>3659000000</v>
      </c>
      <c r="K1161" s="34">
        <v>3659000000</v>
      </c>
      <c r="L1161" s="89" t="s">
        <v>140</v>
      </c>
      <c r="M1161" s="52"/>
      <c r="N1161" s="50" t="s">
        <v>6239</v>
      </c>
      <c r="O1161" s="27" t="s">
        <v>2429</v>
      </c>
      <c r="P1161" s="27" t="s">
        <v>2430</v>
      </c>
      <c r="Q1161" s="54"/>
    </row>
    <row r="1162" spans="2:17" ht="21.75" customHeight="1" x14ac:dyDescent="0.15">
      <c r="B1162" s="25">
        <v>2021</v>
      </c>
      <c r="C1162" s="27">
        <v>3</v>
      </c>
      <c r="D1162" s="62" t="s">
        <v>14</v>
      </c>
      <c r="E1162" s="15" t="s">
        <v>4945</v>
      </c>
      <c r="F1162" s="62" t="s">
        <v>17</v>
      </c>
      <c r="G1162" s="34">
        <v>850346000</v>
      </c>
      <c r="H1162" s="34">
        <v>0</v>
      </c>
      <c r="I1162" s="34">
        <v>109654000</v>
      </c>
      <c r="J1162" s="34">
        <v>960000000</v>
      </c>
      <c r="K1162" s="34"/>
      <c r="L1162" s="89" t="s">
        <v>140</v>
      </c>
      <c r="M1162" s="52"/>
      <c r="N1162" s="50" t="s">
        <v>6214</v>
      </c>
      <c r="O1162" s="27" t="s">
        <v>1468</v>
      </c>
      <c r="P1162" s="27" t="s">
        <v>4944</v>
      </c>
      <c r="Q1162" s="54"/>
    </row>
    <row r="1163" spans="2:17" ht="21.75" customHeight="1" x14ac:dyDescent="0.15">
      <c r="B1163" s="25">
        <v>2021</v>
      </c>
      <c r="C1163" s="27">
        <v>3</v>
      </c>
      <c r="D1163" s="62" t="s">
        <v>14</v>
      </c>
      <c r="E1163" s="15" t="s">
        <v>1736</v>
      </c>
      <c r="F1163" s="62" t="s">
        <v>16</v>
      </c>
      <c r="G1163" s="34">
        <v>761000000</v>
      </c>
      <c r="H1163" s="34"/>
      <c r="I1163" s="34">
        <v>14322000</v>
      </c>
      <c r="J1163" s="34">
        <v>775322000</v>
      </c>
      <c r="K1163" s="34">
        <v>775322000</v>
      </c>
      <c r="L1163" s="89" t="s">
        <v>140</v>
      </c>
      <c r="M1163" s="52"/>
      <c r="N1163" s="50" t="s">
        <v>6219</v>
      </c>
      <c r="O1163" s="27" t="s">
        <v>1477</v>
      </c>
      <c r="P1163" s="27" t="s">
        <v>1478</v>
      </c>
      <c r="Q1163" s="54"/>
    </row>
    <row r="1164" spans="2:17" ht="21.75" customHeight="1" x14ac:dyDescent="0.15">
      <c r="B1164" s="25">
        <v>2021</v>
      </c>
      <c r="C1164" s="27">
        <v>3</v>
      </c>
      <c r="D1164" s="62" t="s">
        <v>14</v>
      </c>
      <c r="E1164" s="15" t="s">
        <v>2584</v>
      </c>
      <c r="F1164" s="62" t="s">
        <v>16</v>
      </c>
      <c r="G1164" s="34">
        <v>700000000</v>
      </c>
      <c r="H1164" s="34">
        <v>2039000000</v>
      </c>
      <c r="I1164" s="34">
        <v>700000000</v>
      </c>
      <c r="J1164" s="34">
        <f>SUM(G1164:I1164)</f>
        <v>3439000000</v>
      </c>
      <c r="K1164" s="34">
        <v>3489000000</v>
      </c>
      <c r="L1164" s="89" t="s">
        <v>537</v>
      </c>
      <c r="M1164" s="52"/>
      <c r="N1164" s="50" t="s">
        <v>6237</v>
      </c>
      <c r="O1164" s="27" t="s">
        <v>2585</v>
      </c>
      <c r="P1164" s="27" t="s">
        <v>2586</v>
      </c>
      <c r="Q1164" s="54"/>
    </row>
    <row r="1165" spans="2:17" ht="21.75" customHeight="1" x14ac:dyDescent="0.15">
      <c r="B1165" s="25">
        <v>2021</v>
      </c>
      <c r="C1165" s="27">
        <v>3</v>
      </c>
      <c r="D1165" s="62" t="s">
        <v>14</v>
      </c>
      <c r="E1165" s="15" t="s">
        <v>3252</v>
      </c>
      <c r="F1165" s="62" t="s">
        <v>16</v>
      </c>
      <c r="G1165" s="34">
        <v>604512000</v>
      </c>
      <c r="H1165" s="34">
        <v>0</v>
      </c>
      <c r="I1165" s="34">
        <v>117000000</v>
      </c>
      <c r="J1165" s="34">
        <v>721512000</v>
      </c>
      <c r="K1165" s="34">
        <v>505058400</v>
      </c>
      <c r="L1165" s="89">
        <v>0</v>
      </c>
      <c r="M1165" s="52">
        <v>0</v>
      </c>
      <c r="N1165" s="50" t="s">
        <v>6206</v>
      </c>
      <c r="O1165" s="27" t="s">
        <v>2995</v>
      </c>
      <c r="P1165" s="27" t="s">
        <v>2996</v>
      </c>
      <c r="Q1165" s="54"/>
    </row>
    <row r="1166" spans="2:17" ht="21.75" customHeight="1" x14ac:dyDescent="0.15">
      <c r="B1166" s="25">
        <v>2021</v>
      </c>
      <c r="C1166" s="27">
        <v>3</v>
      </c>
      <c r="D1166" s="62" t="s">
        <v>14</v>
      </c>
      <c r="E1166" s="15" t="s">
        <v>1901</v>
      </c>
      <c r="F1166" s="62" t="s">
        <v>112</v>
      </c>
      <c r="G1166" s="34">
        <v>600000000</v>
      </c>
      <c r="H1166" s="34">
        <v>76429580</v>
      </c>
      <c r="I1166" s="34">
        <v>404167000</v>
      </c>
      <c r="J1166" s="34">
        <v>1080596580</v>
      </c>
      <c r="K1166" s="34">
        <v>810447435</v>
      </c>
      <c r="L1166" s="89" t="s">
        <v>140</v>
      </c>
      <c r="M1166" s="52"/>
      <c r="N1166" s="50" t="s">
        <v>6222</v>
      </c>
      <c r="O1166" s="27" t="s">
        <v>1601</v>
      </c>
      <c r="P1166" s="27" t="s">
        <v>1602</v>
      </c>
      <c r="Q1166" s="54"/>
    </row>
    <row r="1167" spans="2:17" ht="21.75" customHeight="1" x14ac:dyDescent="0.15">
      <c r="B1167" s="25">
        <v>2021</v>
      </c>
      <c r="C1167" s="27">
        <v>3</v>
      </c>
      <c r="D1167" s="62" t="s">
        <v>15</v>
      </c>
      <c r="E1167" s="15" t="s">
        <v>953</v>
      </c>
      <c r="F1167" s="62" t="s">
        <v>37</v>
      </c>
      <c r="G1167" s="34">
        <v>479112610</v>
      </c>
      <c r="H1167" s="34">
        <v>0</v>
      </c>
      <c r="I1167" s="34">
        <v>1770531000</v>
      </c>
      <c r="J1167" s="34">
        <v>2249643610</v>
      </c>
      <c r="K1167" s="34">
        <v>2249643610</v>
      </c>
      <c r="L1167" s="89"/>
      <c r="M1167" s="52"/>
      <c r="N1167" s="50" t="s">
        <v>6240</v>
      </c>
      <c r="O1167" s="27" t="s">
        <v>4996</v>
      </c>
      <c r="P1167" s="27" t="s">
        <v>4997</v>
      </c>
      <c r="Q1167" s="54"/>
    </row>
    <row r="1168" spans="2:17" ht="21.75" customHeight="1" x14ac:dyDescent="0.15">
      <c r="B1168" s="25">
        <v>2021</v>
      </c>
      <c r="C1168" s="27">
        <v>3</v>
      </c>
      <c r="D1168" s="62" t="s">
        <v>14</v>
      </c>
      <c r="E1168" s="15" t="s">
        <v>4116</v>
      </c>
      <c r="F1168" s="62" t="s">
        <v>16</v>
      </c>
      <c r="G1168" s="34">
        <v>473000000</v>
      </c>
      <c r="H1168" s="34">
        <v>0</v>
      </c>
      <c r="I1168" s="34">
        <v>1490000000</v>
      </c>
      <c r="J1168" s="34">
        <v>1963000000</v>
      </c>
      <c r="K1168" s="34">
        <v>1963000000</v>
      </c>
      <c r="L1168" s="89" t="s">
        <v>140</v>
      </c>
      <c r="M1168" s="52"/>
      <c r="N1168" s="50" t="s">
        <v>6241</v>
      </c>
      <c r="O1168" s="27" t="s">
        <v>3966</v>
      </c>
      <c r="P1168" s="27" t="s">
        <v>3967</v>
      </c>
      <c r="Q1168" s="54"/>
    </row>
    <row r="1169" spans="2:17" ht="21.75" customHeight="1" x14ac:dyDescent="0.15">
      <c r="B1169" s="25">
        <v>2021</v>
      </c>
      <c r="C1169" s="27">
        <v>3</v>
      </c>
      <c r="D1169" s="62" t="s">
        <v>14</v>
      </c>
      <c r="E1169" s="15" t="s">
        <v>4476</v>
      </c>
      <c r="F1169" s="62" t="s">
        <v>16</v>
      </c>
      <c r="G1169" s="34">
        <v>457042000</v>
      </c>
      <c r="H1169" s="34">
        <v>0</v>
      </c>
      <c r="I1169" s="34">
        <v>1144346000</v>
      </c>
      <c r="J1169" s="34">
        <v>1601388000</v>
      </c>
      <c r="K1169" s="34"/>
      <c r="L1169" s="89" t="s">
        <v>140</v>
      </c>
      <c r="M1169" s="52"/>
      <c r="N1169" s="50" t="s">
        <v>6211</v>
      </c>
      <c r="O1169" s="27" t="s">
        <v>4473</v>
      </c>
      <c r="P1169" s="27" t="s">
        <v>4474</v>
      </c>
      <c r="Q1169" s="54"/>
    </row>
    <row r="1170" spans="2:17" ht="21.75" customHeight="1" x14ac:dyDescent="0.15">
      <c r="B1170" s="25">
        <v>2021</v>
      </c>
      <c r="C1170" s="27">
        <v>3</v>
      </c>
      <c r="D1170" s="62" t="s">
        <v>14</v>
      </c>
      <c r="E1170" s="15" t="s">
        <v>427</v>
      </c>
      <c r="F1170" s="62" t="s">
        <v>16</v>
      </c>
      <c r="G1170" s="34">
        <v>453505000</v>
      </c>
      <c r="H1170" s="34">
        <v>0</v>
      </c>
      <c r="I1170" s="34">
        <v>1593788000</v>
      </c>
      <c r="J1170" s="34">
        <v>2047293000</v>
      </c>
      <c r="K1170" s="34"/>
      <c r="L1170" s="89" t="s">
        <v>140</v>
      </c>
      <c r="M1170" s="52"/>
      <c r="N1170" s="50" t="s">
        <v>6242</v>
      </c>
      <c r="O1170" s="27" t="s">
        <v>413</v>
      </c>
      <c r="P1170" s="27" t="s">
        <v>414</v>
      </c>
      <c r="Q1170" s="54"/>
    </row>
    <row r="1171" spans="2:17" ht="21.75" customHeight="1" x14ac:dyDescent="0.15">
      <c r="B1171" s="25">
        <v>2021</v>
      </c>
      <c r="C1171" s="27">
        <v>3</v>
      </c>
      <c r="D1171" s="62" t="s">
        <v>14</v>
      </c>
      <c r="E1171" s="15" t="s">
        <v>1744</v>
      </c>
      <c r="F1171" s="62" t="s">
        <v>112</v>
      </c>
      <c r="G1171" s="34">
        <v>390584000</v>
      </c>
      <c r="H1171" s="34"/>
      <c r="I1171" s="34">
        <v>1758636000</v>
      </c>
      <c r="J1171" s="34">
        <v>2149220000</v>
      </c>
      <c r="K1171" s="34"/>
      <c r="L1171" s="89"/>
      <c r="M1171" s="52"/>
      <c r="N1171" s="50" t="s">
        <v>6219</v>
      </c>
      <c r="O1171" s="27" t="s">
        <v>1745</v>
      </c>
      <c r="P1171" s="27" t="s">
        <v>1746</v>
      </c>
      <c r="Q1171" s="54"/>
    </row>
    <row r="1172" spans="2:17" ht="21.75" customHeight="1" x14ac:dyDescent="0.15">
      <c r="B1172" s="25">
        <v>2021</v>
      </c>
      <c r="C1172" s="27">
        <v>3</v>
      </c>
      <c r="D1172" s="62" t="s">
        <v>14</v>
      </c>
      <c r="E1172" s="15" t="s">
        <v>1741</v>
      </c>
      <c r="F1172" s="62" t="s">
        <v>17</v>
      </c>
      <c r="G1172" s="34">
        <v>369699000</v>
      </c>
      <c r="H1172" s="34"/>
      <c r="I1172" s="34">
        <v>2482744000</v>
      </c>
      <c r="J1172" s="34">
        <v>2852443000</v>
      </c>
      <c r="K1172" s="34"/>
      <c r="L1172" s="89" t="s">
        <v>140</v>
      </c>
      <c r="M1172" s="52"/>
      <c r="N1172" s="50" t="s">
        <v>6219</v>
      </c>
      <c r="O1172" s="27" t="s">
        <v>1487</v>
      </c>
      <c r="P1172" s="27" t="s">
        <v>1488</v>
      </c>
      <c r="Q1172" s="54"/>
    </row>
    <row r="1173" spans="2:17" ht="21.75" customHeight="1" x14ac:dyDescent="0.15">
      <c r="B1173" s="25">
        <v>2021</v>
      </c>
      <c r="C1173" s="27">
        <v>3</v>
      </c>
      <c r="D1173" s="62" t="s">
        <v>14</v>
      </c>
      <c r="E1173" s="15" t="s">
        <v>3253</v>
      </c>
      <c r="F1173" s="62" t="s">
        <v>16</v>
      </c>
      <c r="G1173" s="34">
        <v>301790000</v>
      </c>
      <c r="H1173" s="34" t="s">
        <v>559</v>
      </c>
      <c r="I1173" s="34">
        <v>448828000</v>
      </c>
      <c r="J1173" s="34">
        <v>750618000</v>
      </c>
      <c r="K1173" s="34">
        <v>525432600</v>
      </c>
      <c r="L1173" s="89">
        <v>0</v>
      </c>
      <c r="M1173" s="52">
        <v>0</v>
      </c>
      <c r="N1173" s="50" t="s">
        <v>6206</v>
      </c>
      <c r="O1173" s="27" t="s">
        <v>2995</v>
      </c>
      <c r="P1173" s="27" t="s">
        <v>2996</v>
      </c>
      <c r="Q1173" s="54"/>
    </row>
    <row r="1174" spans="2:17" ht="21.75" customHeight="1" x14ac:dyDescent="0.15">
      <c r="B1174" s="25">
        <v>2021</v>
      </c>
      <c r="C1174" s="27">
        <v>3</v>
      </c>
      <c r="D1174" s="62" t="s">
        <v>14</v>
      </c>
      <c r="E1174" s="15" t="s">
        <v>950</v>
      </c>
      <c r="F1174" s="62" t="s">
        <v>38</v>
      </c>
      <c r="G1174" s="34">
        <v>268917310</v>
      </c>
      <c r="H1174" s="34"/>
      <c r="I1174" s="34">
        <v>0</v>
      </c>
      <c r="J1174" s="34">
        <v>268917310</v>
      </c>
      <c r="K1174" s="34"/>
      <c r="L1174" s="89"/>
      <c r="M1174" s="52"/>
      <c r="N1174" s="50" t="s">
        <v>6240</v>
      </c>
      <c r="O1174" s="27" t="s">
        <v>5035</v>
      </c>
      <c r="P1174" s="27" t="s">
        <v>5036</v>
      </c>
      <c r="Q1174" s="54"/>
    </row>
    <row r="1175" spans="2:17" ht="21.75" customHeight="1" x14ac:dyDescent="0.15">
      <c r="B1175" s="25">
        <v>2021</v>
      </c>
      <c r="C1175" s="27">
        <v>3</v>
      </c>
      <c r="D1175" s="62" t="s">
        <v>14</v>
      </c>
      <c r="E1175" s="15" t="s">
        <v>155</v>
      </c>
      <c r="F1175" s="62" t="s">
        <v>84</v>
      </c>
      <c r="G1175" s="34">
        <v>229949000</v>
      </c>
      <c r="H1175" s="34">
        <v>0</v>
      </c>
      <c r="I1175" s="34">
        <v>50420000</v>
      </c>
      <c r="J1175" s="34">
        <v>280369000</v>
      </c>
      <c r="K1175" s="34">
        <v>196258300</v>
      </c>
      <c r="L1175" s="89"/>
      <c r="M1175" s="52"/>
      <c r="N1175" s="50" t="s">
        <v>6216</v>
      </c>
      <c r="O1175" s="27" t="s">
        <v>117</v>
      </c>
      <c r="P1175" s="27" t="s">
        <v>118</v>
      </c>
      <c r="Q1175" s="54"/>
    </row>
    <row r="1176" spans="2:17" ht="21.75" customHeight="1" x14ac:dyDescent="0.15">
      <c r="B1176" s="25">
        <v>2021</v>
      </c>
      <c r="C1176" s="27">
        <v>3</v>
      </c>
      <c r="D1176" s="62" t="s">
        <v>14</v>
      </c>
      <c r="E1176" s="15" t="s">
        <v>1740</v>
      </c>
      <c r="F1176" s="62" t="s">
        <v>39</v>
      </c>
      <c r="G1176" s="34">
        <v>176314000</v>
      </c>
      <c r="H1176" s="34"/>
      <c r="I1176" s="34">
        <v>16471000</v>
      </c>
      <c r="J1176" s="34">
        <v>192785000</v>
      </c>
      <c r="K1176" s="34"/>
      <c r="L1176" s="89"/>
      <c r="M1176" s="52"/>
      <c r="N1176" s="50" t="s">
        <v>6219</v>
      </c>
      <c r="O1176" s="27" t="s">
        <v>1480</v>
      </c>
      <c r="P1176" s="27" t="s">
        <v>1481</v>
      </c>
      <c r="Q1176" s="54"/>
    </row>
    <row r="1177" spans="2:17" ht="21.75" customHeight="1" x14ac:dyDescent="0.15">
      <c r="B1177" s="25">
        <v>2021</v>
      </c>
      <c r="C1177" s="27">
        <v>3</v>
      </c>
      <c r="D1177" s="62" t="s">
        <v>14</v>
      </c>
      <c r="E1177" s="15" t="s">
        <v>153</v>
      </c>
      <c r="F1177" s="62" t="s">
        <v>17</v>
      </c>
      <c r="G1177" s="34">
        <v>165405920</v>
      </c>
      <c r="H1177" s="34">
        <v>0</v>
      </c>
      <c r="I1177" s="34">
        <v>95500000</v>
      </c>
      <c r="J1177" s="34">
        <v>260905920</v>
      </c>
      <c r="K1177" s="34">
        <v>182634144</v>
      </c>
      <c r="L1177" s="89" t="s">
        <v>140</v>
      </c>
      <c r="M1177" s="52"/>
      <c r="N1177" s="50" t="s">
        <v>6216</v>
      </c>
      <c r="O1177" s="27" t="s">
        <v>117</v>
      </c>
      <c r="P1177" s="27" t="s">
        <v>118</v>
      </c>
      <c r="Q1177" s="54"/>
    </row>
    <row r="1178" spans="2:17" ht="21.75" customHeight="1" x14ac:dyDescent="0.15">
      <c r="B1178" s="25">
        <v>2021</v>
      </c>
      <c r="C1178" s="27">
        <v>3</v>
      </c>
      <c r="D1178" s="62" t="s">
        <v>14</v>
      </c>
      <c r="E1178" s="15" t="s">
        <v>5042</v>
      </c>
      <c r="F1178" s="62" t="s">
        <v>16</v>
      </c>
      <c r="G1178" s="34">
        <v>113497000</v>
      </c>
      <c r="H1178" s="34">
        <v>0</v>
      </c>
      <c r="I1178" s="34">
        <v>120000000</v>
      </c>
      <c r="J1178" s="34">
        <v>233497000</v>
      </c>
      <c r="K1178" s="34"/>
      <c r="L1178" s="89"/>
      <c r="M1178" s="52"/>
      <c r="N1178" s="50" t="s">
        <v>6243</v>
      </c>
      <c r="O1178" s="27" t="s">
        <v>5039</v>
      </c>
      <c r="P1178" s="27" t="s">
        <v>5040</v>
      </c>
      <c r="Q1178" s="54"/>
    </row>
    <row r="1179" spans="2:17" ht="21.75" customHeight="1" x14ac:dyDescent="0.15">
      <c r="B1179" s="25">
        <v>2021</v>
      </c>
      <c r="C1179" s="27">
        <v>3</v>
      </c>
      <c r="D1179" s="62" t="s">
        <v>14</v>
      </c>
      <c r="E1179" s="15" t="s">
        <v>4811</v>
      </c>
      <c r="F1179" s="62" t="s">
        <v>37</v>
      </c>
      <c r="G1179" s="34">
        <v>100802520</v>
      </c>
      <c r="H1179" s="34">
        <v>0</v>
      </c>
      <c r="I1179" s="34">
        <v>66419000</v>
      </c>
      <c r="J1179" s="34">
        <f>SUM(G1179:I1179)</f>
        <v>167221520</v>
      </c>
      <c r="K1179" s="34"/>
      <c r="L1179" s="89"/>
      <c r="M1179" s="52"/>
      <c r="N1179" s="50" t="s">
        <v>6235</v>
      </c>
      <c r="O1179" s="27" t="s">
        <v>4805</v>
      </c>
      <c r="P1179" s="27" t="s">
        <v>4812</v>
      </c>
      <c r="Q1179" s="54"/>
    </row>
    <row r="1180" spans="2:17" ht="21.75" customHeight="1" x14ac:dyDescent="0.15">
      <c r="B1180" s="25">
        <v>2021</v>
      </c>
      <c r="C1180" s="27">
        <v>3</v>
      </c>
      <c r="D1180" s="62" t="s">
        <v>14</v>
      </c>
      <c r="E1180" s="15" t="s">
        <v>1738</v>
      </c>
      <c r="F1180" s="62" t="s">
        <v>37</v>
      </c>
      <c r="G1180" s="34">
        <v>79733000</v>
      </c>
      <c r="H1180" s="34"/>
      <c r="I1180" s="34">
        <v>78047000</v>
      </c>
      <c r="J1180" s="34">
        <v>157780000</v>
      </c>
      <c r="K1180" s="34"/>
      <c r="L1180" s="89"/>
      <c r="M1180" s="52"/>
      <c r="N1180" s="50" t="s">
        <v>6219</v>
      </c>
      <c r="O1180" s="27" t="s">
        <v>1480</v>
      </c>
      <c r="P1180" s="27" t="s">
        <v>1481</v>
      </c>
      <c r="Q1180" s="54"/>
    </row>
    <row r="1181" spans="2:17" ht="21.75" customHeight="1" x14ac:dyDescent="0.15">
      <c r="B1181" s="25">
        <v>2021</v>
      </c>
      <c r="C1181" s="27">
        <v>3</v>
      </c>
      <c r="D1181" s="62" t="s">
        <v>14</v>
      </c>
      <c r="E1181" s="15" t="s">
        <v>4471</v>
      </c>
      <c r="F1181" s="62" t="s">
        <v>112</v>
      </c>
      <c r="G1181" s="34">
        <v>64167000</v>
      </c>
      <c r="H1181" s="34"/>
      <c r="I1181" s="34">
        <v>113846820</v>
      </c>
      <c r="J1181" s="34">
        <v>178013820</v>
      </c>
      <c r="K1181" s="34"/>
      <c r="L1181" s="89" t="s">
        <v>140</v>
      </c>
      <c r="M1181" s="52"/>
      <c r="N1181" s="50" t="s">
        <v>6211</v>
      </c>
      <c r="O1181" s="27" t="s">
        <v>4338</v>
      </c>
      <c r="P1181" s="27" t="s">
        <v>4339</v>
      </c>
      <c r="Q1181" s="54"/>
    </row>
    <row r="1182" spans="2:17" ht="21.75" customHeight="1" x14ac:dyDescent="0.15">
      <c r="B1182" s="25">
        <v>2021</v>
      </c>
      <c r="C1182" s="27">
        <v>3</v>
      </c>
      <c r="D1182" s="62" t="s">
        <v>15</v>
      </c>
      <c r="E1182" s="15" t="s">
        <v>955</v>
      </c>
      <c r="F1182" s="62" t="s">
        <v>37</v>
      </c>
      <c r="G1182" s="34">
        <v>62976600</v>
      </c>
      <c r="H1182" s="34">
        <v>0</v>
      </c>
      <c r="I1182" s="34">
        <v>670515000</v>
      </c>
      <c r="J1182" s="34">
        <v>733491600</v>
      </c>
      <c r="K1182" s="34">
        <v>733491600</v>
      </c>
      <c r="L1182" s="89"/>
      <c r="M1182" s="52"/>
      <c r="N1182" s="50" t="s">
        <v>6240</v>
      </c>
      <c r="O1182" s="27" t="s">
        <v>4996</v>
      </c>
      <c r="P1182" s="27" t="s">
        <v>4997</v>
      </c>
      <c r="Q1182" s="54"/>
    </row>
    <row r="1183" spans="2:17" ht="21.75" customHeight="1" x14ac:dyDescent="0.15">
      <c r="B1183" s="25">
        <v>2021</v>
      </c>
      <c r="C1183" s="27">
        <v>3</v>
      </c>
      <c r="D1183" s="62" t="s">
        <v>14</v>
      </c>
      <c r="E1183" s="15" t="s">
        <v>1042</v>
      </c>
      <c r="F1183" s="62" t="s">
        <v>16</v>
      </c>
      <c r="G1183" s="34">
        <v>58000000</v>
      </c>
      <c r="H1183" s="34">
        <v>0</v>
      </c>
      <c r="I1183" s="34">
        <v>225268000</v>
      </c>
      <c r="J1183" s="34">
        <v>283268000</v>
      </c>
      <c r="K1183" s="34">
        <v>0</v>
      </c>
      <c r="L1183" s="89"/>
      <c r="M1183" s="52"/>
      <c r="N1183" s="50" t="s">
        <v>6197</v>
      </c>
      <c r="O1183" s="27" t="s">
        <v>796</v>
      </c>
      <c r="P1183" s="27" t="s">
        <v>797</v>
      </c>
      <c r="Q1183" s="54"/>
    </row>
    <row r="1184" spans="2:17" ht="21.75" customHeight="1" x14ac:dyDescent="0.15">
      <c r="B1184" s="25">
        <v>2021</v>
      </c>
      <c r="C1184" s="27">
        <v>3</v>
      </c>
      <c r="D1184" s="62" t="s">
        <v>14</v>
      </c>
      <c r="E1184" s="15" t="s">
        <v>480</v>
      </c>
      <c r="F1184" s="62" t="s">
        <v>37</v>
      </c>
      <c r="G1184" s="34">
        <v>49830000</v>
      </c>
      <c r="H1184" s="34">
        <v>0</v>
      </c>
      <c r="I1184" s="34">
        <v>210952000</v>
      </c>
      <c r="J1184" s="34">
        <v>260782000</v>
      </c>
      <c r="K1184" s="34">
        <v>0</v>
      </c>
      <c r="L1184" s="89"/>
      <c r="M1184" s="52"/>
      <c r="N1184" s="50" t="s">
        <v>6182</v>
      </c>
      <c r="O1184" s="27" t="s">
        <v>477</v>
      </c>
      <c r="P1184" s="27" t="s">
        <v>478</v>
      </c>
      <c r="Q1184" s="54"/>
    </row>
    <row r="1185" spans="2:17" ht="21.75" customHeight="1" x14ac:dyDescent="0.15">
      <c r="B1185" s="25">
        <v>2021</v>
      </c>
      <c r="C1185" s="27">
        <v>3</v>
      </c>
      <c r="D1185" s="62" t="s">
        <v>14</v>
      </c>
      <c r="E1185" s="15" t="s">
        <v>1739</v>
      </c>
      <c r="F1185" s="62" t="s">
        <v>38</v>
      </c>
      <c r="G1185" s="34">
        <v>30395000</v>
      </c>
      <c r="H1185" s="34"/>
      <c r="I1185" s="34">
        <v>24691000</v>
      </c>
      <c r="J1185" s="34">
        <v>55086000</v>
      </c>
      <c r="K1185" s="34"/>
      <c r="L1185" s="89"/>
      <c r="M1185" s="52"/>
      <c r="N1185" s="50" t="s">
        <v>6219</v>
      </c>
      <c r="O1185" s="27" t="s">
        <v>1480</v>
      </c>
      <c r="P1185" s="27" t="s">
        <v>1481</v>
      </c>
      <c r="Q1185" s="54"/>
    </row>
    <row r="1186" spans="2:17" ht="21.75" customHeight="1" x14ac:dyDescent="0.15">
      <c r="B1186" s="25">
        <v>2021</v>
      </c>
      <c r="C1186" s="27">
        <v>3</v>
      </c>
      <c r="D1186" s="62" t="s">
        <v>14</v>
      </c>
      <c r="E1186" s="15" t="s">
        <v>1742</v>
      </c>
      <c r="F1186" s="62" t="s">
        <v>37</v>
      </c>
      <c r="G1186" s="34">
        <v>29431895</v>
      </c>
      <c r="H1186" s="34"/>
      <c r="I1186" s="34">
        <v>153576380</v>
      </c>
      <c r="J1186" s="34">
        <v>183008275</v>
      </c>
      <c r="K1186" s="34"/>
      <c r="L1186" s="89" t="s">
        <v>140</v>
      </c>
      <c r="M1186" s="52"/>
      <c r="N1186" s="50" t="s">
        <v>6219</v>
      </c>
      <c r="O1186" s="27" t="s">
        <v>1487</v>
      </c>
      <c r="P1186" s="27" t="s">
        <v>1488</v>
      </c>
      <c r="Q1186" s="54"/>
    </row>
    <row r="1187" spans="2:17" ht="21.75" customHeight="1" x14ac:dyDescent="0.15">
      <c r="B1187" s="25">
        <v>2021</v>
      </c>
      <c r="C1187" s="27">
        <v>3</v>
      </c>
      <c r="D1187" s="62" t="s">
        <v>14</v>
      </c>
      <c r="E1187" s="15" t="s">
        <v>154</v>
      </c>
      <c r="F1187" s="62" t="s">
        <v>37</v>
      </c>
      <c r="G1187" s="34">
        <v>29197000</v>
      </c>
      <c r="H1187" s="34">
        <v>0</v>
      </c>
      <c r="I1187" s="34">
        <v>0</v>
      </c>
      <c r="J1187" s="34">
        <v>29197000</v>
      </c>
      <c r="K1187" s="34">
        <v>20437900</v>
      </c>
      <c r="L1187" s="89" t="s">
        <v>140</v>
      </c>
      <c r="M1187" s="52"/>
      <c r="N1187" s="50" t="s">
        <v>6216</v>
      </c>
      <c r="O1187" s="27" t="s">
        <v>117</v>
      </c>
      <c r="P1187" s="27" t="s">
        <v>118</v>
      </c>
      <c r="Q1187" s="54"/>
    </row>
    <row r="1188" spans="2:17" ht="21.75" customHeight="1" x14ac:dyDescent="0.15">
      <c r="B1188" s="25">
        <v>2021</v>
      </c>
      <c r="C1188" s="27">
        <v>3</v>
      </c>
      <c r="D1188" s="62" t="s">
        <v>14</v>
      </c>
      <c r="E1188" s="15" t="s">
        <v>1747</v>
      </c>
      <c r="F1188" s="62" t="s">
        <v>37</v>
      </c>
      <c r="G1188" s="34">
        <v>19719000</v>
      </c>
      <c r="H1188" s="34"/>
      <c r="I1188" s="34">
        <v>223301000</v>
      </c>
      <c r="J1188" s="34">
        <v>243020000</v>
      </c>
      <c r="K1188" s="34"/>
      <c r="L1188" s="89"/>
      <c r="M1188" s="52"/>
      <c r="N1188" s="50" t="s">
        <v>6219</v>
      </c>
      <c r="O1188" s="27" t="s">
        <v>1745</v>
      </c>
      <c r="P1188" s="27" t="s">
        <v>1746</v>
      </c>
      <c r="Q1188" s="54"/>
    </row>
    <row r="1189" spans="2:17" ht="21.75" customHeight="1" x14ac:dyDescent="0.15">
      <c r="B1189" s="25">
        <v>2021</v>
      </c>
      <c r="C1189" s="27">
        <v>3</v>
      </c>
      <c r="D1189" s="62" t="s">
        <v>15</v>
      </c>
      <c r="E1189" s="15" t="s">
        <v>954</v>
      </c>
      <c r="F1189" s="62" t="s">
        <v>84</v>
      </c>
      <c r="G1189" s="34">
        <v>16242640</v>
      </c>
      <c r="H1189" s="34">
        <v>0</v>
      </c>
      <c r="I1189" s="34">
        <v>52767000</v>
      </c>
      <c r="J1189" s="34">
        <v>69009640</v>
      </c>
      <c r="K1189" s="34">
        <v>69009640</v>
      </c>
      <c r="L1189" s="89"/>
      <c r="M1189" s="52"/>
      <c r="N1189" s="50" t="s">
        <v>6240</v>
      </c>
      <c r="O1189" s="27" t="s">
        <v>4996</v>
      </c>
      <c r="P1189" s="27" t="s">
        <v>4997</v>
      </c>
      <c r="Q1189" s="54"/>
    </row>
    <row r="1190" spans="2:17" ht="21.75" customHeight="1" x14ac:dyDescent="0.15">
      <c r="B1190" s="25">
        <v>2021</v>
      </c>
      <c r="C1190" s="27">
        <v>3</v>
      </c>
      <c r="D1190" s="62" t="s">
        <v>15</v>
      </c>
      <c r="E1190" s="15" t="s">
        <v>956</v>
      </c>
      <c r="F1190" s="62" t="s">
        <v>84</v>
      </c>
      <c r="G1190" s="34">
        <v>15925000</v>
      </c>
      <c r="H1190" s="34">
        <v>0</v>
      </c>
      <c r="I1190" s="34">
        <v>110729850</v>
      </c>
      <c r="J1190" s="34">
        <v>126654850</v>
      </c>
      <c r="K1190" s="34">
        <v>126654850</v>
      </c>
      <c r="L1190" s="89"/>
      <c r="M1190" s="52"/>
      <c r="N1190" s="50" t="s">
        <v>6240</v>
      </c>
      <c r="O1190" s="27" t="s">
        <v>4996</v>
      </c>
      <c r="P1190" s="27" t="s">
        <v>4997</v>
      </c>
      <c r="Q1190" s="54"/>
    </row>
    <row r="1191" spans="2:17" ht="21.75" customHeight="1" x14ac:dyDescent="0.15">
      <c r="B1191" s="25">
        <v>2021</v>
      </c>
      <c r="C1191" s="27">
        <v>3</v>
      </c>
      <c r="D1191" s="62" t="s">
        <v>14</v>
      </c>
      <c r="E1191" s="15" t="s">
        <v>1899</v>
      </c>
      <c r="F1191" s="62" t="s">
        <v>37</v>
      </c>
      <c r="G1191" s="34">
        <v>14054000</v>
      </c>
      <c r="H1191" s="34"/>
      <c r="I1191" s="34">
        <v>21916000</v>
      </c>
      <c r="J1191" s="34">
        <v>35970000</v>
      </c>
      <c r="K1191" s="34">
        <v>35970000</v>
      </c>
      <c r="L1191" s="89" t="s">
        <v>140</v>
      </c>
      <c r="M1191" s="52"/>
      <c r="N1191" s="50" t="s">
        <v>6222</v>
      </c>
      <c r="O1191" s="27" t="s">
        <v>1595</v>
      </c>
      <c r="P1191" s="27" t="s">
        <v>1596</v>
      </c>
      <c r="Q1191" s="54"/>
    </row>
    <row r="1192" spans="2:17" ht="21.75" customHeight="1" x14ac:dyDescent="0.15">
      <c r="B1192" s="25">
        <v>2021</v>
      </c>
      <c r="C1192" s="27">
        <v>3</v>
      </c>
      <c r="D1192" s="62" t="s">
        <v>14</v>
      </c>
      <c r="E1192" s="15" t="s">
        <v>1902</v>
      </c>
      <c r="F1192" s="62" t="s">
        <v>37</v>
      </c>
      <c r="G1192" s="34">
        <v>12662000</v>
      </c>
      <c r="H1192" s="34"/>
      <c r="I1192" s="34">
        <v>10080000</v>
      </c>
      <c r="J1192" s="34">
        <v>22742000</v>
      </c>
      <c r="K1192" s="34">
        <v>17056500</v>
      </c>
      <c r="L1192" s="89" t="s">
        <v>140</v>
      </c>
      <c r="M1192" s="52"/>
      <c r="N1192" s="50" t="s">
        <v>6222</v>
      </c>
      <c r="O1192" s="27" t="s">
        <v>1601</v>
      </c>
      <c r="P1192" s="27" t="s">
        <v>1602</v>
      </c>
      <c r="Q1192" s="54"/>
    </row>
    <row r="1193" spans="2:17" ht="21.75" customHeight="1" x14ac:dyDescent="0.15">
      <c r="B1193" s="25">
        <v>2021</v>
      </c>
      <c r="C1193" s="27">
        <v>3</v>
      </c>
      <c r="D1193" s="62" t="s">
        <v>14</v>
      </c>
      <c r="E1193" s="15" t="s">
        <v>1748</v>
      </c>
      <c r="F1193" s="62" t="s">
        <v>38</v>
      </c>
      <c r="G1193" s="34">
        <v>8509000</v>
      </c>
      <c r="H1193" s="34"/>
      <c r="I1193" s="34">
        <v>68260000</v>
      </c>
      <c r="J1193" s="34">
        <v>76769000</v>
      </c>
      <c r="K1193" s="34"/>
      <c r="L1193" s="89"/>
      <c r="M1193" s="52"/>
      <c r="N1193" s="50" t="s">
        <v>6219</v>
      </c>
      <c r="O1193" s="27" t="s">
        <v>1745</v>
      </c>
      <c r="P1193" s="27" t="s">
        <v>1746</v>
      </c>
      <c r="Q1193" s="54"/>
    </row>
    <row r="1194" spans="2:17" ht="21.75" customHeight="1" x14ac:dyDescent="0.15">
      <c r="B1194" s="25">
        <v>2021</v>
      </c>
      <c r="C1194" s="27">
        <v>3</v>
      </c>
      <c r="D1194" s="62" t="s">
        <v>14</v>
      </c>
      <c r="E1194" s="15" t="s">
        <v>3986</v>
      </c>
      <c r="F1194" s="62" t="s">
        <v>38</v>
      </c>
      <c r="G1194" s="34">
        <v>7884000</v>
      </c>
      <c r="H1194" s="34">
        <v>0</v>
      </c>
      <c r="I1194" s="34">
        <v>6446000</v>
      </c>
      <c r="J1194" s="34">
        <v>14330000</v>
      </c>
      <c r="K1194" s="34">
        <v>14330000</v>
      </c>
      <c r="L1194" s="89" t="s">
        <v>140</v>
      </c>
      <c r="M1194" s="52"/>
      <c r="N1194" s="50" t="s">
        <v>6244</v>
      </c>
      <c r="O1194" s="27" t="s">
        <v>3984</v>
      </c>
      <c r="P1194" s="27" t="s">
        <v>3987</v>
      </c>
      <c r="Q1194" s="54"/>
    </row>
    <row r="1195" spans="2:17" ht="21.75" customHeight="1" x14ac:dyDescent="0.15">
      <c r="B1195" s="25">
        <v>2021</v>
      </c>
      <c r="C1195" s="27">
        <v>3</v>
      </c>
      <c r="D1195" s="62" t="s">
        <v>14</v>
      </c>
      <c r="E1195" s="15" t="s">
        <v>1749</v>
      </c>
      <c r="F1195" s="62" t="s">
        <v>39</v>
      </c>
      <c r="G1195" s="34">
        <v>6920000</v>
      </c>
      <c r="H1195" s="34"/>
      <c r="I1195" s="34">
        <v>10000000</v>
      </c>
      <c r="J1195" s="34">
        <v>16920000</v>
      </c>
      <c r="K1195" s="34"/>
      <c r="L1195" s="89"/>
      <c r="M1195" s="52"/>
      <c r="N1195" s="50" t="s">
        <v>6219</v>
      </c>
      <c r="O1195" s="27" t="s">
        <v>1745</v>
      </c>
      <c r="P1195" s="27" t="s">
        <v>1746</v>
      </c>
      <c r="Q1195" s="54"/>
    </row>
    <row r="1196" spans="2:17" ht="21.75" customHeight="1" x14ac:dyDescent="0.15">
      <c r="B1196" s="25">
        <v>2021</v>
      </c>
      <c r="C1196" s="27">
        <v>3</v>
      </c>
      <c r="D1196" s="62" t="s">
        <v>14</v>
      </c>
      <c r="E1196" s="15" t="s">
        <v>1743</v>
      </c>
      <c r="F1196" s="62" t="s">
        <v>38</v>
      </c>
      <c r="G1196" s="34">
        <v>6375000</v>
      </c>
      <c r="H1196" s="34"/>
      <c r="I1196" s="34">
        <v>33356000</v>
      </c>
      <c r="J1196" s="34">
        <v>39731000</v>
      </c>
      <c r="K1196" s="34"/>
      <c r="L1196" s="89" t="s">
        <v>140</v>
      </c>
      <c r="M1196" s="52"/>
      <c r="N1196" s="50" t="s">
        <v>6219</v>
      </c>
      <c r="O1196" s="27" t="s">
        <v>1487</v>
      </c>
      <c r="P1196" s="27" t="s">
        <v>1488</v>
      </c>
      <c r="Q1196" s="54"/>
    </row>
    <row r="1197" spans="2:17" ht="21.75" customHeight="1" x14ac:dyDescent="0.15">
      <c r="B1197" s="25">
        <v>2021</v>
      </c>
      <c r="C1197" s="27">
        <v>4</v>
      </c>
      <c r="D1197" s="62" t="s">
        <v>14</v>
      </c>
      <c r="E1197" s="15" t="s">
        <v>4659</v>
      </c>
      <c r="F1197" s="62" t="s">
        <v>16</v>
      </c>
      <c r="G1197" s="34">
        <v>2700000000</v>
      </c>
      <c r="H1197" s="34">
        <f>J1197-I1197-G1197</f>
        <v>739000000</v>
      </c>
      <c r="I1197" s="34">
        <v>1600000000</v>
      </c>
      <c r="J1197" s="34">
        <v>5039000000</v>
      </c>
      <c r="K1197" s="34">
        <v>0</v>
      </c>
      <c r="L1197" s="89"/>
      <c r="M1197" s="52"/>
      <c r="N1197" s="50" t="s">
        <v>6245</v>
      </c>
      <c r="O1197" s="27" t="s">
        <v>4660</v>
      </c>
      <c r="P1197" s="27" t="s">
        <v>4661</v>
      </c>
      <c r="Q1197" s="54"/>
    </row>
    <row r="1198" spans="2:17" ht="21.75" customHeight="1" x14ac:dyDescent="0.15">
      <c r="B1198" s="25">
        <v>2021</v>
      </c>
      <c r="C1198" s="27">
        <v>4</v>
      </c>
      <c r="D1198" s="62" t="s">
        <v>14</v>
      </c>
      <c r="E1198" s="15" t="s">
        <v>4942</v>
      </c>
      <c r="F1198" s="62" t="s">
        <v>16</v>
      </c>
      <c r="G1198" s="34">
        <v>1742093000</v>
      </c>
      <c r="H1198" s="34">
        <v>0</v>
      </c>
      <c r="I1198" s="34">
        <v>1157519000</v>
      </c>
      <c r="J1198" s="34">
        <v>2899612000</v>
      </c>
      <c r="K1198" s="34">
        <v>4930429000</v>
      </c>
      <c r="L1198" s="89"/>
      <c r="M1198" s="52"/>
      <c r="N1198" s="50" t="s">
        <v>6236</v>
      </c>
      <c r="O1198" s="27" t="s">
        <v>4914</v>
      </c>
      <c r="P1198" s="27" t="s">
        <v>4915</v>
      </c>
      <c r="Q1198" s="54"/>
    </row>
    <row r="1199" spans="2:17" ht="21.75" customHeight="1" x14ac:dyDescent="0.15">
      <c r="B1199" s="25">
        <v>2021</v>
      </c>
      <c r="C1199" s="27">
        <v>4</v>
      </c>
      <c r="D1199" s="62" t="s">
        <v>14</v>
      </c>
      <c r="E1199" s="15" t="s">
        <v>4662</v>
      </c>
      <c r="F1199" s="62" t="s">
        <v>16</v>
      </c>
      <c r="G1199" s="34">
        <v>1700000000</v>
      </c>
      <c r="H1199" s="34">
        <f>J1199-I1199-G1199</f>
        <v>621000000</v>
      </c>
      <c r="I1199" s="34">
        <v>1660000000</v>
      </c>
      <c r="J1199" s="34">
        <v>3981000000</v>
      </c>
      <c r="K1199" s="34">
        <v>0</v>
      </c>
      <c r="L1199" s="89"/>
      <c r="M1199" s="52"/>
      <c r="N1199" s="50" t="s">
        <v>6246</v>
      </c>
      <c r="O1199" s="27" t="s">
        <v>4660</v>
      </c>
      <c r="P1199" s="27" t="s">
        <v>4661</v>
      </c>
      <c r="Q1199" s="54"/>
    </row>
    <row r="1200" spans="2:17" ht="21.75" customHeight="1" x14ac:dyDescent="0.15">
      <c r="B1200" s="25">
        <v>2021</v>
      </c>
      <c r="C1200" s="27">
        <v>4</v>
      </c>
      <c r="D1200" s="62" t="s">
        <v>14</v>
      </c>
      <c r="E1200" s="15" t="s">
        <v>4117</v>
      </c>
      <c r="F1200" s="62" t="s">
        <v>16</v>
      </c>
      <c r="G1200" s="34">
        <v>1100000000</v>
      </c>
      <c r="H1200" s="34">
        <v>1738000000</v>
      </c>
      <c r="I1200" s="34">
        <v>0</v>
      </c>
      <c r="J1200" s="34">
        <v>2838000000</v>
      </c>
      <c r="K1200" s="34">
        <v>2838000000</v>
      </c>
      <c r="L1200" s="89"/>
      <c r="M1200" s="52"/>
      <c r="N1200" s="50" t="s">
        <v>6241</v>
      </c>
      <c r="O1200" s="27" t="s">
        <v>3966</v>
      </c>
      <c r="P1200" s="27" t="s">
        <v>3967</v>
      </c>
      <c r="Q1200" s="54"/>
    </row>
    <row r="1201" spans="2:17" ht="21.75" customHeight="1" x14ac:dyDescent="0.15">
      <c r="B1201" s="25">
        <v>2021</v>
      </c>
      <c r="C1201" s="27">
        <v>4</v>
      </c>
      <c r="D1201" s="62" t="s">
        <v>14</v>
      </c>
      <c r="E1201" s="15" t="s">
        <v>481</v>
      </c>
      <c r="F1201" s="62" t="s">
        <v>16</v>
      </c>
      <c r="G1201" s="34">
        <v>1001668000</v>
      </c>
      <c r="H1201" s="34">
        <v>0</v>
      </c>
      <c r="I1201" s="34">
        <v>580659000</v>
      </c>
      <c r="J1201" s="34">
        <v>1582327000</v>
      </c>
      <c r="K1201" s="34">
        <v>0</v>
      </c>
      <c r="L1201" s="89"/>
      <c r="M1201" s="52"/>
      <c r="N1201" s="50" t="s">
        <v>6182</v>
      </c>
      <c r="O1201" s="27" t="s">
        <v>477</v>
      </c>
      <c r="P1201" s="27" t="s">
        <v>478</v>
      </c>
      <c r="Q1201" s="54"/>
    </row>
    <row r="1202" spans="2:17" ht="21.75" customHeight="1" x14ac:dyDescent="0.15">
      <c r="B1202" s="25">
        <v>2021</v>
      </c>
      <c r="C1202" s="27">
        <v>4</v>
      </c>
      <c r="D1202" s="62" t="s">
        <v>14</v>
      </c>
      <c r="E1202" s="15" t="s">
        <v>951</v>
      </c>
      <c r="F1202" s="62" t="s">
        <v>39</v>
      </c>
      <c r="G1202" s="34">
        <v>671194980</v>
      </c>
      <c r="H1202" s="34"/>
      <c r="I1202" s="34">
        <v>0</v>
      </c>
      <c r="J1202" s="34">
        <v>671194980</v>
      </c>
      <c r="K1202" s="34"/>
      <c r="L1202" s="89"/>
      <c r="M1202" s="52"/>
      <c r="N1202" s="50" t="s">
        <v>6247</v>
      </c>
      <c r="O1202" s="27" t="s">
        <v>5035</v>
      </c>
      <c r="P1202" s="27" t="s">
        <v>5036</v>
      </c>
      <c r="Q1202" s="54"/>
    </row>
    <row r="1203" spans="2:17" ht="21.75" customHeight="1" x14ac:dyDescent="0.15">
      <c r="B1203" s="25">
        <v>2021</v>
      </c>
      <c r="C1203" s="27">
        <v>4</v>
      </c>
      <c r="D1203" s="62" t="s">
        <v>14</v>
      </c>
      <c r="E1203" s="15" t="s">
        <v>1043</v>
      </c>
      <c r="F1203" s="62" t="s">
        <v>16</v>
      </c>
      <c r="G1203" s="34">
        <v>150000000</v>
      </c>
      <c r="H1203" s="34"/>
      <c r="I1203" s="34">
        <v>369503000</v>
      </c>
      <c r="J1203" s="34">
        <v>519503000</v>
      </c>
      <c r="K1203" s="34">
        <v>0</v>
      </c>
      <c r="L1203" s="89"/>
      <c r="M1203" s="52"/>
      <c r="N1203" s="50" t="s">
        <v>6197</v>
      </c>
      <c r="O1203" s="27" t="s">
        <v>796</v>
      </c>
      <c r="P1203" s="27" t="s">
        <v>797</v>
      </c>
      <c r="Q1203" s="54"/>
    </row>
    <row r="1204" spans="2:17" ht="21.75" customHeight="1" x14ac:dyDescent="0.15">
      <c r="B1204" s="25">
        <v>2021</v>
      </c>
      <c r="C1204" s="27">
        <v>5</v>
      </c>
      <c r="D1204" s="62" t="s">
        <v>14</v>
      </c>
      <c r="E1204" s="15" t="s">
        <v>4951</v>
      </c>
      <c r="F1204" s="62" t="s">
        <v>16</v>
      </c>
      <c r="G1204" s="34">
        <v>601799000</v>
      </c>
      <c r="H1204" s="34">
        <v>0</v>
      </c>
      <c r="I1204" s="34">
        <v>2003972000</v>
      </c>
      <c r="J1204" s="34">
        <v>2605771000</v>
      </c>
      <c r="K1204" s="34">
        <v>3898254000</v>
      </c>
      <c r="L1204" s="89"/>
      <c r="M1204" s="52"/>
      <c r="N1204" s="50" t="s">
        <v>6236</v>
      </c>
      <c r="O1204" s="27" t="s">
        <v>4952</v>
      </c>
      <c r="P1204" s="27" t="s">
        <v>4953</v>
      </c>
      <c r="Q1204" s="54"/>
    </row>
    <row r="1205" spans="2:17" ht="21.75" customHeight="1" x14ac:dyDescent="0.15">
      <c r="B1205" s="25">
        <v>2021</v>
      </c>
      <c r="C1205" s="27">
        <v>5</v>
      </c>
      <c r="D1205" s="62" t="s">
        <v>14</v>
      </c>
      <c r="E1205" s="15" t="s">
        <v>1044</v>
      </c>
      <c r="F1205" s="62" t="s">
        <v>16</v>
      </c>
      <c r="G1205" s="34">
        <v>50000000</v>
      </c>
      <c r="H1205" s="34"/>
      <c r="I1205" s="34">
        <v>20000000</v>
      </c>
      <c r="J1205" s="34">
        <v>70000000</v>
      </c>
      <c r="K1205" s="34">
        <v>0</v>
      </c>
      <c r="L1205" s="89"/>
      <c r="M1205" s="52"/>
      <c r="N1205" s="50" t="s">
        <v>6197</v>
      </c>
      <c r="O1205" s="27" t="s">
        <v>796</v>
      </c>
      <c r="P1205" s="27" t="s">
        <v>797</v>
      </c>
      <c r="Q1205" s="54"/>
    </row>
    <row r="1206" spans="2:17" ht="21.75" customHeight="1" x14ac:dyDescent="0.15">
      <c r="B1206" s="25">
        <v>2021</v>
      </c>
      <c r="C1206" s="27">
        <v>6</v>
      </c>
      <c r="D1206" s="62" t="s">
        <v>14</v>
      </c>
      <c r="E1206" s="15" t="s">
        <v>4950</v>
      </c>
      <c r="F1206" s="62" t="s">
        <v>16</v>
      </c>
      <c r="G1206" s="34">
        <v>1101000000</v>
      </c>
      <c r="H1206" s="34">
        <v>951571000</v>
      </c>
      <c r="I1206" s="34">
        <v>534488000</v>
      </c>
      <c r="J1206" s="34">
        <v>2587059000</v>
      </c>
      <c r="K1206" s="34">
        <v>3823718000</v>
      </c>
      <c r="L1206" s="89"/>
      <c r="M1206" s="52"/>
      <c r="N1206" s="50" t="s">
        <v>6236</v>
      </c>
      <c r="O1206" s="27" t="s">
        <v>4948</v>
      </c>
      <c r="P1206" s="27" t="s">
        <v>4949</v>
      </c>
      <c r="Q1206" s="54"/>
    </row>
    <row r="1207" spans="2:17" ht="21.75" customHeight="1" x14ac:dyDescent="0.15">
      <c r="B1207" s="25">
        <v>2021</v>
      </c>
      <c r="C1207" s="27">
        <v>6</v>
      </c>
      <c r="D1207" s="62" t="s">
        <v>14</v>
      </c>
      <c r="E1207" s="15" t="s">
        <v>1045</v>
      </c>
      <c r="F1207" s="62" t="s">
        <v>17</v>
      </c>
      <c r="G1207" s="34">
        <v>235215000</v>
      </c>
      <c r="H1207" s="34"/>
      <c r="I1207" s="34">
        <v>100000000</v>
      </c>
      <c r="J1207" s="34">
        <v>335215000</v>
      </c>
      <c r="K1207" s="34">
        <v>0</v>
      </c>
      <c r="L1207" s="89"/>
      <c r="M1207" s="52"/>
      <c r="N1207" s="50" t="s">
        <v>6197</v>
      </c>
      <c r="O1207" s="27" t="s">
        <v>796</v>
      </c>
      <c r="P1207" s="27" t="s">
        <v>797</v>
      </c>
      <c r="Q1207" s="54"/>
    </row>
    <row r="1208" spans="2:17" ht="21.75" customHeight="1" x14ac:dyDescent="0.15">
      <c r="B1208" s="25">
        <v>2021</v>
      </c>
      <c r="C1208" s="27">
        <v>7</v>
      </c>
      <c r="D1208" s="62" t="s">
        <v>14</v>
      </c>
      <c r="E1208" s="15" t="s">
        <v>4954</v>
      </c>
      <c r="F1208" s="62" t="s">
        <v>16</v>
      </c>
      <c r="G1208" s="34">
        <v>758000000</v>
      </c>
      <c r="H1208" s="34">
        <v>1733225000</v>
      </c>
      <c r="I1208" s="34">
        <v>0</v>
      </c>
      <c r="J1208" s="34">
        <v>2491225000</v>
      </c>
      <c r="K1208" s="34">
        <v>4000000000</v>
      </c>
      <c r="L1208" s="89"/>
      <c r="M1208" s="52"/>
      <c r="N1208" s="50" t="s">
        <v>6236</v>
      </c>
      <c r="O1208" s="27" t="s">
        <v>4952</v>
      </c>
      <c r="P1208" s="27" t="s">
        <v>4953</v>
      </c>
      <c r="Q1208" s="54"/>
    </row>
    <row r="1209" spans="2:17" ht="21.75" customHeight="1" x14ac:dyDescent="0.15">
      <c r="B1209" s="25">
        <v>2021</v>
      </c>
      <c r="C1209" s="27">
        <v>7</v>
      </c>
      <c r="D1209" s="62" t="s">
        <v>14</v>
      </c>
      <c r="E1209" s="15" t="s">
        <v>952</v>
      </c>
      <c r="F1209" s="62" t="s">
        <v>197</v>
      </c>
      <c r="G1209" s="34">
        <v>17312000</v>
      </c>
      <c r="H1209" s="34"/>
      <c r="I1209" s="34">
        <v>3395000</v>
      </c>
      <c r="J1209" s="34">
        <v>20707000</v>
      </c>
      <c r="K1209" s="34"/>
      <c r="L1209" s="89"/>
      <c r="M1209" s="52"/>
      <c r="N1209" s="50" t="s">
        <v>6247</v>
      </c>
      <c r="O1209" s="27" t="s">
        <v>5035</v>
      </c>
      <c r="P1209" s="27" t="s">
        <v>5036</v>
      </c>
      <c r="Q1209" s="54"/>
    </row>
    <row r="1210" spans="2:17" ht="21.75" customHeight="1" thickBot="1" x14ac:dyDescent="0.2">
      <c r="B1210" s="26">
        <v>2021</v>
      </c>
      <c r="C1210" s="28">
        <v>8</v>
      </c>
      <c r="D1210" s="63" t="s">
        <v>14</v>
      </c>
      <c r="E1210" s="16" t="s">
        <v>4955</v>
      </c>
      <c r="F1210" s="63" t="s">
        <v>16</v>
      </c>
      <c r="G1210" s="13">
        <v>2338100000</v>
      </c>
      <c r="H1210" s="13">
        <v>0</v>
      </c>
      <c r="I1210" s="13">
        <v>6119422000</v>
      </c>
      <c r="J1210" s="13">
        <v>8457522000</v>
      </c>
      <c r="K1210" s="13">
        <v>4196761000</v>
      </c>
      <c r="L1210" s="90"/>
      <c r="M1210" s="91"/>
      <c r="N1210" s="16" t="s">
        <v>6214</v>
      </c>
      <c r="O1210" s="28" t="s">
        <v>4956</v>
      </c>
      <c r="P1210" s="28" t="s">
        <v>4957</v>
      </c>
      <c r="Q1210" s="72"/>
    </row>
  </sheetData>
  <phoneticPr fontId="2" type="noConversion"/>
  <dataValidations count="3">
    <dataValidation type="list" allowBlank="1" showInputMessage="1" showErrorMessage="1" sqref="M323:M341 M769:M772 M778:M1210 M628:M755 M349:M616 M3:M116">
      <formula1>"전환,미전환"</formula1>
    </dataValidation>
    <dataValidation type="list" allowBlank="1" showInputMessage="1" showErrorMessage="1" sqref="F323:F341 F769:F772 F778:F1210 F628:F755 F349:F616 F3:F116">
      <formula1>"토건,토목,건축,전문,전기,통신,소방,기타"</formula1>
    </dataValidation>
    <dataValidation type="list" allowBlank="1" showInputMessage="1" showErrorMessage="1" sqref="D118 D120 D122:D124 D141 D148 D154 D175 D216 D238 D242 D292 D295:D296 D323:D341 D769:D772 D778:D1210 D628:D755 D349:D616 D3:D116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99"/>
  <sheetViews>
    <sheetView zoomScale="85" zoomScaleNormal="85" workbookViewId="0">
      <pane ySplit="2" topLeftCell="A3" activePane="bottomLeft" state="frozen"/>
      <selection pane="bottomLeft" activeCell="M3" sqref="M3"/>
    </sheetView>
  </sheetViews>
  <sheetFormatPr defaultRowHeight="13.5" x14ac:dyDescent="0.1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0" width="13.77734375" bestFit="1" customWidth="1"/>
    <col min="11" max="11" width="6.6640625" bestFit="1" customWidth="1"/>
    <col min="12" max="12" width="4.6640625" bestFit="1" customWidth="1"/>
    <col min="13" max="13" width="13.21875" customWidth="1"/>
    <col min="14" max="14" width="26.77734375" customWidth="1"/>
    <col min="15" max="15" width="9.88671875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31.77734375" customWidth="1"/>
  </cols>
  <sheetData>
    <row r="1" spans="2:19" ht="22.5" customHeight="1" thickBot="1" x14ac:dyDescent="0.2">
      <c r="B1" s="8" t="s">
        <v>42</v>
      </c>
      <c r="C1" s="7"/>
      <c r="G1" s="12" t="s">
        <v>77</v>
      </c>
      <c r="M1" s="9" t="s">
        <v>70</v>
      </c>
      <c r="Q1" s="1"/>
    </row>
    <row r="2" spans="2:19" s="3" customFormat="1" ht="40.5" x14ac:dyDescent="0.15">
      <c r="B2" s="31" t="s">
        <v>44</v>
      </c>
      <c r="C2" s="20" t="s">
        <v>45</v>
      </c>
      <c r="D2" s="32" t="s">
        <v>46</v>
      </c>
      <c r="E2" s="23" t="s">
        <v>47</v>
      </c>
      <c r="F2" s="20" t="s">
        <v>25</v>
      </c>
      <c r="G2" s="20" t="s">
        <v>76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73</v>
      </c>
      <c r="N2" s="23" t="s">
        <v>2</v>
      </c>
      <c r="O2" s="23" t="s">
        <v>3</v>
      </c>
      <c r="P2" s="23" t="s">
        <v>12</v>
      </c>
      <c r="Q2" s="23" t="s">
        <v>31</v>
      </c>
      <c r="R2" s="23" t="s">
        <v>32</v>
      </c>
      <c r="S2" s="35" t="s">
        <v>69</v>
      </c>
    </row>
    <row r="3" spans="2:19" ht="19.5" customHeight="1" x14ac:dyDescent="0.15">
      <c r="B3" s="25">
        <v>2021</v>
      </c>
      <c r="C3" s="27">
        <v>1</v>
      </c>
      <c r="D3" s="27" t="s">
        <v>15</v>
      </c>
      <c r="E3" s="55" t="s">
        <v>2143</v>
      </c>
      <c r="F3" s="27" t="s">
        <v>62</v>
      </c>
      <c r="G3" s="27">
        <v>3912118901</v>
      </c>
      <c r="H3" s="27" t="s">
        <v>2042</v>
      </c>
      <c r="I3" s="27" t="s">
        <v>1931</v>
      </c>
      <c r="J3" s="45" t="s">
        <v>2144</v>
      </c>
      <c r="K3" s="45">
        <v>1</v>
      </c>
      <c r="L3" s="45" t="s">
        <v>223</v>
      </c>
      <c r="M3" s="29">
        <v>4629190000</v>
      </c>
      <c r="N3" s="15" t="s">
        <v>1421</v>
      </c>
      <c r="O3" s="27" t="s">
        <v>2145</v>
      </c>
      <c r="P3" s="27" t="s">
        <v>2146</v>
      </c>
      <c r="Q3" s="27" t="s">
        <v>751</v>
      </c>
      <c r="R3" s="15"/>
      <c r="S3" s="53"/>
    </row>
    <row r="4" spans="2:19" ht="19.5" customHeight="1" x14ac:dyDescent="0.15">
      <c r="B4" s="25">
        <v>2021</v>
      </c>
      <c r="C4" s="27">
        <v>1</v>
      </c>
      <c r="D4" s="27" t="s">
        <v>15</v>
      </c>
      <c r="E4" s="55" t="s">
        <v>552</v>
      </c>
      <c r="F4" s="27" t="s">
        <v>221</v>
      </c>
      <c r="G4" s="27">
        <v>3912118901</v>
      </c>
      <c r="H4" s="27" t="s">
        <v>553</v>
      </c>
      <c r="I4" s="27" t="s">
        <v>6249</v>
      </c>
      <c r="J4" s="45"/>
      <c r="K4" s="45">
        <v>1</v>
      </c>
      <c r="L4" s="45" t="s">
        <v>223</v>
      </c>
      <c r="M4" s="29">
        <v>4238029000</v>
      </c>
      <c r="N4" s="49" t="s">
        <v>231</v>
      </c>
      <c r="O4" s="27" t="s">
        <v>554</v>
      </c>
      <c r="P4" s="27" t="s">
        <v>555</v>
      </c>
      <c r="Q4" s="27" t="s">
        <v>6250</v>
      </c>
      <c r="R4" s="15"/>
      <c r="S4" s="53"/>
    </row>
    <row r="5" spans="2:19" ht="19.5" customHeight="1" x14ac:dyDescent="0.15">
      <c r="B5" s="25">
        <v>2021</v>
      </c>
      <c r="C5" s="27">
        <v>1</v>
      </c>
      <c r="D5" s="27" t="s">
        <v>14</v>
      </c>
      <c r="E5" s="55" t="s">
        <v>5205</v>
      </c>
      <c r="F5" s="27" t="s">
        <v>221</v>
      </c>
      <c r="G5" s="27">
        <v>3011150501</v>
      </c>
      <c r="H5" s="27" t="s">
        <v>216</v>
      </c>
      <c r="I5" s="27" t="s">
        <v>6251</v>
      </c>
      <c r="J5" s="45" t="s">
        <v>16</v>
      </c>
      <c r="K5" s="45">
        <v>39771</v>
      </c>
      <c r="L5" s="45" t="s">
        <v>217</v>
      </c>
      <c r="M5" s="29">
        <v>2598875876</v>
      </c>
      <c r="N5" s="49" t="s">
        <v>5173</v>
      </c>
      <c r="O5" s="27" t="s">
        <v>5189</v>
      </c>
      <c r="P5" s="27" t="s">
        <v>5190</v>
      </c>
      <c r="Q5" s="27" t="s">
        <v>6250</v>
      </c>
      <c r="R5" s="15"/>
      <c r="S5" s="53"/>
    </row>
    <row r="6" spans="2:19" ht="19.5" customHeight="1" x14ac:dyDescent="0.15">
      <c r="B6" s="25">
        <v>2021</v>
      </c>
      <c r="C6" s="27">
        <v>1</v>
      </c>
      <c r="D6" s="27" t="s">
        <v>15</v>
      </c>
      <c r="E6" s="55" t="s">
        <v>2930</v>
      </c>
      <c r="F6" s="27" t="s">
        <v>221</v>
      </c>
      <c r="G6" s="27">
        <v>3912118901</v>
      </c>
      <c r="H6" s="27" t="s">
        <v>3445</v>
      </c>
      <c r="I6" s="27"/>
      <c r="J6" s="45" t="s">
        <v>3446</v>
      </c>
      <c r="K6" s="45">
        <v>1</v>
      </c>
      <c r="L6" s="45" t="s">
        <v>223</v>
      </c>
      <c r="M6" s="29">
        <v>2414000000</v>
      </c>
      <c r="N6" s="49" t="s">
        <v>2932</v>
      </c>
      <c r="O6" s="27" t="s">
        <v>2933</v>
      </c>
      <c r="P6" s="27" t="s">
        <v>2934</v>
      </c>
      <c r="Q6" s="27" t="s">
        <v>6250</v>
      </c>
      <c r="R6" s="15"/>
      <c r="S6" s="53"/>
    </row>
    <row r="7" spans="2:19" ht="19.5" customHeight="1" x14ac:dyDescent="0.15">
      <c r="B7" s="25">
        <v>2021</v>
      </c>
      <c r="C7" s="27">
        <v>1</v>
      </c>
      <c r="D7" s="27" t="s">
        <v>15</v>
      </c>
      <c r="E7" s="55" t="s">
        <v>202</v>
      </c>
      <c r="F7" s="27" t="s">
        <v>221</v>
      </c>
      <c r="G7" s="27">
        <v>3912118901</v>
      </c>
      <c r="H7" s="27" t="s">
        <v>222</v>
      </c>
      <c r="I7" s="27" t="s">
        <v>6252</v>
      </c>
      <c r="J7" s="45" t="s">
        <v>37</v>
      </c>
      <c r="K7" s="45">
        <v>1</v>
      </c>
      <c r="L7" s="45" t="s">
        <v>223</v>
      </c>
      <c r="M7" s="29">
        <v>2072310000</v>
      </c>
      <c r="N7" s="49" t="s">
        <v>194</v>
      </c>
      <c r="O7" s="27" t="s">
        <v>203</v>
      </c>
      <c r="P7" s="27" t="s">
        <v>204</v>
      </c>
      <c r="Q7" s="27" t="s">
        <v>6250</v>
      </c>
      <c r="R7" s="15"/>
      <c r="S7" s="53"/>
    </row>
    <row r="8" spans="2:19" ht="19.5" customHeight="1" x14ac:dyDescent="0.15">
      <c r="B8" s="25">
        <v>2021</v>
      </c>
      <c r="C8" s="27">
        <v>1</v>
      </c>
      <c r="D8" s="27" t="s">
        <v>15</v>
      </c>
      <c r="E8" s="55" t="s">
        <v>1940</v>
      </c>
      <c r="F8" s="27" t="s">
        <v>221</v>
      </c>
      <c r="G8" s="27">
        <v>4710998001</v>
      </c>
      <c r="H8" s="27" t="s">
        <v>668</v>
      </c>
      <c r="I8" s="27" t="s">
        <v>6253</v>
      </c>
      <c r="J8" s="45" t="s">
        <v>630</v>
      </c>
      <c r="K8" s="45">
        <v>2</v>
      </c>
      <c r="L8" s="45" t="s">
        <v>223</v>
      </c>
      <c r="M8" s="29">
        <v>1470725460</v>
      </c>
      <c r="N8" s="49" t="s">
        <v>1585</v>
      </c>
      <c r="O8" s="27" t="s">
        <v>1873</v>
      </c>
      <c r="P8" s="27" t="s">
        <v>2122</v>
      </c>
      <c r="Q8" s="27" t="s">
        <v>6250</v>
      </c>
      <c r="R8" s="15"/>
      <c r="S8" s="53" t="s">
        <v>1952</v>
      </c>
    </row>
    <row r="9" spans="2:19" ht="19.5" customHeight="1" x14ac:dyDescent="0.15">
      <c r="B9" s="25">
        <v>2021</v>
      </c>
      <c r="C9" s="27">
        <v>1</v>
      </c>
      <c r="D9" s="27" t="s">
        <v>15</v>
      </c>
      <c r="E9" s="55" t="s">
        <v>552</v>
      </c>
      <c r="F9" s="27" t="s">
        <v>221</v>
      </c>
      <c r="G9" s="27">
        <v>4617162201</v>
      </c>
      <c r="H9" s="27" t="s">
        <v>556</v>
      </c>
      <c r="I9" s="27" t="s">
        <v>6254</v>
      </c>
      <c r="J9" s="45"/>
      <c r="K9" s="45">
        <v>130</v>
      </c>
      <c r="L9" s="45" t="s">
        <v>557</v>
      </c>
      <c r="M9" s="29">
        <v>1177536000</v>
      </c>
      <c r="N9" s="49" t="s">
        <v>231</v>
      </c>
      <c r="O9" s="27" t="s">
        <v>554</v>
      </c>
      <c r="P9" s="27" t="s">
        <v>555</v>
      </c>
      <c r="Q9" s="27" t="s">
        <v>6250</v>
      </c>
      <c r="R9" s="15"/>
      <c r="S9" s="53"/>
    </row>
    <row r="10" spans="2:19" ht="19.5" customHeight="1" x14ac:dyDescent="0.15">
      <c r="B10" s="25">
        <v>2021</v>
      </c>
      <c r="C10" s="27">
        <v>1</v>
      </c>
      <c r="D10" s="27" t="s">
        <v>15</v>
      </c>
      <c r="E10" s="55" t="s">
        <v>2143</v>
      </c>
      <c r="F10" s="27" t="s">
        <v>62</v>
      </c>
      <c r="G10" s="27">
        <v>4617162201</v>
      </c>
      <c r="H10" s="27" t="s">
        <v>1223</v>
      </c>
      <c r="I10" s="27" t="s">
        <v>6255</v>
      </c>
      <c r="J10" s="45" t="s">
        <v>2147</v>
      </c>
      <c r="K10" s="45">
        <v>1</v>
      </c>
      <c r="L10" s="45" t="s">
        <v>223</v>
      </c>
      <c r="M10" s="29">
        <v>1168761000</v>
      </c>
      <c r="N10" s="49" t="s">
        <v>1421</v>
      </c>
      <c r="O10" s="27" t="s">
        <v>2145</v>
      </c>
      <c r="P10" s="27" t="s">
        <v>2146</v>
      </c>
      <c r="Q10" s="27" t="s">
        <v>6250</v>
      </c>
      <c r="R10" s="15"/>
      <c r="S10" s="53"/>
    </row>
    <row r="11" spans="2:19" ht="19.5" customHeight="1" x14ac:dyDescent="0.15">
      <c r="B11" s="25">
        <v>2021</v>
      </c>
      <c r="C11" s="27">
        <v>1</v>
      </c>
      <c r="D11" s="27" t="s">
        <v>14</v>
      </c>
      <c r="E11" s="55" t="s">
        <v>5205</v>
      </c>
      <c r="F11" s="27" t="s">
        <v>221</v>
      </c>
      <c r="G11" s="27">
        <v>4014218902</v>
      </c>
      <c r="H11" s="27" t="s">
        <v>578</v>
      </c>
      <c r="I11" s="27" t="s">
        <v>6256</v>
      </c>
      <c r="J11" s="45" t="s">
        <v>16</v>
      </c>
      <c r="K11" s="45">
        <v>233.66666666666666</v>
      </c>
      <c r="L11" s="45" t="s">
        <v>227</v>
      </c>
      <c r="M11" s="29">
        <v>928262511</v>
      </c>
      <c r="N11" s="49" t="s">
        <v>5173</v>
      </c>
      <c r="O11" s="27" t="s">
        <v>5189</v>
      </c>
      <c r="P11" s="27" t="s">
        <v>5190</v>
      </c>
      <c r="Q11" s="27" t="s">
        <v>6250</v>
      </c>
      <c r="R11" s="15"/>
      <c r="S11" s="53"/>
    </row>
    <row r="12" spans="2:19" ht="19.5" customHeight="1" x14ac:dyDescent="0.15">
      <c r="B12" s="25">
        <v>2021</v>
      </c>
      <c r="C12" s="27">
        <v>1</v>
      </c>
      <c r="D12" s="27" t="s">
        <v>15</v>
      </c>
      <c r="E12" s="55" t="s">
        <v>665</v>
      </c>
      <c r="F12" s="27" t="s">
        <v>62</v>
      </c>
      <c r="G12" s="27">
        <v>3013151401</v>
      </c>
      <c r="H12" s="27" t="s">
        <v>666</v>
      </c>
      <c r="I12" s="27" t="s">
        <v>6257</v>
      </c>
      <c r="J12" s="45" t="s">
        <v>612</v>
      </c>
      <c r="K12" s="45">
        <v>437</v>
      </c>
      <c r="L12" s="45" t="s">
        <v>225</v>
      </c>
      <c r="M12" s="29">
        <v>881442110</v>
      </c>
      <c r="N12" s="49" t="s">
        <v>331</v>
      </c>
      <c r="O12" s="27" t="s">
        <v>335</v>
      </c>
      <c r="P12" s="27" t="s">
        <v>336</v>
      </c>
      <c r="Q12" s="27" t="s">
        <v>6250</v>
      </c>
      <c r="R12" s="15"/>
      <c r="S12" s="53"/>
    </row>
    <row r="13" spans="2:19" ht="19.5" customHeight="1" x14ac:dyDescent="0.15">
      <c r="B13" s="25">
        <v>2021</v>
      </c>
      <c r="C13" s="27">
        <v>1</v>
      </c>
      <c r="D13" s="27" t="s">
        <v>14</v>
      </c>
      <c r="E13" s="55" t="s">
        <v>4892</v>
      </c>
      <c r="F13" s="27" t="s">
        <v>62</v>
      </c>
      <c r="G13" s="27">
        <v>4014219401</v>
      </c>
      <c r="H13" s="27" t="s">
        <v>4880</v>
      </c>
      <c r="I13" s="27" t="s">
        <v>6258</v>
      </c>
      <c r="J13" s="45" t="s">
        <v>4869</v>
      </c>
      <c r="K13" s="45">
        <v>2841</v>
      </c>
      <c r="L13" s="45" t="s">
        <v>4881</v>
      </c>
      <c r="M13" s="29">
        <v>838927511</v>
      </c>
      <c r="N13" s="49" t="s">
        <v>4871</v>
      </c>
      <c r="O13" s="27" t="s">
        <v>4889</v>
      </c>
      <c r="P13" s="27" t="s">
        <v>4890</v>
      </c>
      <c r="Q13" s="27" t="s">
        <v>6259</v>
      </c>
      <c r="R13" s="15"/>
      <c r="S13" s="53"/>
    </row>
    <row r="14" spans="2:19" ht="19.5" customHeight="1" x14ac:dyDescent="0.15">
      <c r="B14" s="25">
        <v>2021</v>
      </c>
      <c r="C14" s="27">
        <v>1</v>
      </c>
      <c r="D14" s="27" t="s">
        <v>14</v>
      </c>
      <c r="E14" s="55" t="s">
        <v>5205</v>
      </c>
      <c r="F14" s="27" t="s">
        <v>221</v>
      </c>
      <c r="G14" s="27">
        <v>3011159702</v>
      </c>
      <c r="H14" s="27" t="s">
        <v>5208</v>
      </c>
      <c r="I14" s="27" t="s">
        <v>6260</v>
      </c>
      <c r="J14" s="45" t="s">
        <v>16</v>
      </c>
      <c r="K14" s="45">
        <v>18650</v>
      </c>
      <c r="L14" s="45" t="s">
        <v>697</v>
      </c>
      <c r="M14" s="29">
        <v>821948116</v>
      </c>
      <c r="N14" s="49" t="s">
        <v>5173</v>
      </c>
      <c r="O14" s="27" t="s">
        <v>5189</v>
      </c>
      <c r="P14" s="27" t="s">
        <v>5190</v>
      </c>
      <c r="Q14" s="27" t="s">
        <v>6261</v>
      </c>
      <c r="R14" s="15"/>
      <c r="S14" s="53"/>
    </row>
    <row r="15" spans="2:19" ht="19.5" customHeight="1" x14ac:dyDescent="0.15">
      <c r="B15" s="25">
        <v>2021</v>
      </c>
      <c r="C15" s="27">
        <v>1</v>
      </c>
      <c r="D15" s="27" t="s">
        <v>14</v>
      </c>
      <c r="E15" s="55" t="s">
        <v>4879</v>
      </c>
      <c r="F15" s="27" t="s">
        <v>62</v>
      </c>
      <c r="G15" s="27">
        <v>4014219401</v>
      </c>
      <c r="H15" s="27" t="s">
        <v>4880</v>
      </c>
      <c r="I15" s="27" t="s">
        <v>6262</v>
      </c>
      <c r="J15" s="45" t="s">
        <v>4869</v>
      </c>
      <c r="K15" s="45">
        <v>1153</v>
      </c>
      <c r="L15" s="45" t="s">
        <v>4881</v>
      </c>
      <c r="M15" s="29">
        <v>816619590</v>
      </c>
      <c r="N15" s="49" t="s">
        <v>4871</v>
      </c>
      <c r="O15" s="27" t="s">
        <v>4872</v>
      </c>
      <c r="P15" s="27" t="s">
        <v>4873</v>
      </c>
      <c r="Q15" s="27" t="s">
        <v>6259</v>
      </c>
      <c r="R15" s="15"/>
      <c r="S15" s="53"/>
    </row>
    <row r="16" spans="2:19" ht="19.5" customHeight="1" x14ac:dyDescent="0.15">
      <c r="B16" s="25">
        <v>2021</v>
      </c>
      <c r="C16" s="27">
        <v>1</v>
      </c>
      <c r="D16" s="27" t="s">
        <v>15</v>
      </c>
      <c r="E16" s="55" t="s">
        <v>2871</v>
      </c>
      <c r="F16" s="27" t="s">
        <v>215</v>
      </c>
      <c r="G16" s="27">
        <v>4015151301</v>
      </c>
      <c r="H16" s="27" t="s">
        <v>662</v>
      </c>
      <c r="I16" s="27" t="s">
        <v>6263</v>
      </c>
      <c r="J16" s="45" t="s">
        <v>630</v>
      </c>
      <c r="K16" s="45">
        <v>4</v>
      </c>
      <c r="L16" s="45" t="s">
        <v>174</v>
      </c>
      <c r="M16" s="29">
        <v>622650000</v>
      </c>
      <c r="N16" s="49" t="s">
        <v>2392</v>
      </c>
      <c r="O16" s="27" t="s">
        <v>2393</v>
      </c>
      <c r="P16" s="27" t="s">
        <v>2394</v>
      </c>
      <c r="Q16" s="27" t="s">
        <v>6261</v>
      </c>
      <c r="R16" s="15"/>
      <c r="S16" s="53"/>
    </row>
    <row r="17" spans="2:19" ht="19.5" customHeight="1" x14ac:dyDescent="0.15">
      <c r="B17" s="25">
        <v>2021</v>
      </c>
      <c r="C17" s="27">
        <v>1</v>
      </c>
      <c r="D17" s="27" t="s">
        <v>14</v>
      </c>
      <c r="E17" s="55" t="s">
        <v>561</v>
      </c>
      <c r="F17" s="27" t="s">
        <v>215</v>
      </c>
      <c r="G17" s="27">
        <v>4014178201</v>
      </c>
      <c r="H17" s="27" t="s">
        <v>226</v>
      </c>
      <c r="I17" s="27" t="s">
        <v>6264</v>
      </c>
      <c r="J17" s="45" t="s">
        <v>16</v>
      </c>
      <c r="K17" s="45">
        <v>6207</v>
      </c>
      <c r="L17" s="45" t="s">
        <v>227</v>
      </c>
      <c r="M17" s="29">
        <v>580961000</v>
      </c>
      <c r="N17" s="49" t="s">
        <v>235</v>
      </c>
      <c r="O17" s="27" t="s">
        <v>413</v>
      </c>
      <c r="P17" s="27" t="s">
        <v>414</v>
      </c>
      <c r="Q17" s="27" t="s">
        <v>6261</v>
      </c>
      <c r="R17" s="15"/>
      <c r="S17" s="53"/>
    </row>
    <row r="18" spans="2:19" ht="19.5" customHeight="1" x14ac:dyDescent="0.15">
      <c r="B18" s="25">
        <v>2021</v>
      </c>
      <c r="C18" s="27">
        <v>1</v>
      </c>
      <c r="D18" s="27" t="s">
        <v>14</v>
      </c>
      <c r="E18" s="55" t="s">
        <v>5216</v>
      </c>
      <c r="F18" s="27" t="s">
        <v>221</v>
      </c>
      <c r="G18" s="27">
        <v>3011159702</v>
      </c>
      <c r="H18" s="27" t="s">
        <v>5208</v>
      </c>
      <c r="I18" s="27" t="s">
        <v>6260</v>
      </c>
      <c r="J18" s="45" t="s">
        <v>16</v>
      </c>
      <c r="K18" s="45">
        <v>12828</v>
      </c>
      <c r="L18" s="45" t="s">
        <v>697</v>
      </c>
      <c r="M18" s="29">
        <v>551819700</v>
      </c>
      <c r="N18" s="49" t="s">
        <v>5173</v>
      </c>
      <c r="O18" s="27" t="s">
        <v>5189</v>
      </c>
      <c r="P18" s="27" t="s">
        <v>5190</v>
      </c>
      <c r="Q18" s="27" t="s">
        <v>6261</v>
      </c>
      <c r="R18" s="15"/>
      <c r="S18" s="53"/>
    </row>
    <row r="19" spans="2:19" ht="19.5" customHeight="1" x14ac:dyDescent="0.15">
      <c r="B19" s="25">
        <v>2021</v>
      </c>
      <c r="C19" s="27">
        <v>1</v>
      </c>
      <c r="D19" s="27" t="s">
        <v>15</v>
      </c>
      <c r="E19" s="55" t="s">
        <v>4838</v>
      </c>
      <c r="F19" s="27" t="s">
        <v>215</v>
      </c>
      <c r="G19" s="27">
        <v>3011150501</v>
      </c>
      <c r="H19" s="27" t="s">
        <v>216</v>
      </c>
      <c r="I19" s="27" t="s">
        <v>6265</v>
      </c>
      <c r="J19" s="45" t="s">
        <v>4841</v>
      </c>
      <c r="K19" s="45">
        <v>8830</v>
      </c>
      <c r="L19" s="45" t="s">
        <v>217</v>
      </c>
      <c r="M19" s="29">
        <f>TRUNC(K19*54944*1.1,-3)</f>
        <v>533671000</v>
      </c>
      <c r="N19" s="49" t="s">
        <v>4804</v>
      </c>
      <c r="O19" s="27" t="s">
        <v>4839</v>
      </c>
      <c r="P19" s="27" t="s">
        <v>4840</v>
      </c>
      <c r="Q19" s="27" t="s">
        <v>6261</v>
      </c>
      <c r="R19" s="15"/>
      <c r="S19" s="53"/>
    </row>
    <row r="20" spans="2:19" ht="19.5" customHeight="1" x14ac:dyDescent="0.15">
      <c r="B20" s="25">
        <v>2021</v>
      </c>
      <c r="C20" s="27">
        <v>1</v>
      </c>
      <c r="D20" s="27" t="s">
        <v>15</v>
      </c>
      <c r="E20" s="55" t="s">
        <v>552</v>
      </c>
      <c r="F20" s="27" t="s">
        <v>221</v>
      </c>
      <c r="G20" s="27">
        <v>2410168501</v>
      </c>
      <c r="H20" s="27" t="s">
        <v>558</v>
      </c>
      <c r="I20" s="27" t="s">
        <v>6266</v>
      </c>
      <c r="J20" s="45"/>
      <c r="K20" s="45">
        <v>78</v>
      </c>
      <c r="L20" s="45" t="s">
        <v>560</v>
      </c>
      <c r="M20" s="29">
        <v>510809000</v>
      </c>
      <c r="N20" s="49" t="s">
        <v>231</v>
      </c>
      <c r="O20" s="27" t="s">
        <v>232</v>
      </c>
      <c r="P20" s="27" t="s">
        <v>233</v>
      </c>
      <c r="Q20" s="27" t="s">
        <v>6261</v>
      </c>
      <c r="R20" s="15"/>
      <c r="S20" s="53"/>
    </row>
    <row r="21" spans="2:19" ht="19.5" customHeight="1" x14ac:dyDescent="0.15">
      <c r="B21" s="25">
        <v>2021</v>
      </c>
      <c r="C21" s="27">
        <v>1</v>
      </c>
      <c r="D21" s="27" t="s">
        <v>14</v>
      </c>
      <c r="E21" s="55" t="s">
        <v>5195</v>
      </c>
      <c r="F21" s="27" t="s">
        <v>221</v>
      </c>
      <c r="G21" s="27">
        <v>3010161901</v>
      </c>
      <c r="H21" s="27" t="s">
        <v>5226</v>
      </c>
      <c r="I21" s="27" t="s">
        <v>6267</v>
      </c>
      <c r="J21" s="45" t="s">
        <v>16</v>
      </c>
      <c r="K21" s="45">
        <v>682.42250000000013</v>
      </c>
      <c r="L21" s="45" t="s">
        <v>675</v>
      </c>
      <c r="M21" s="29">
        <v>508686766.47999996</v>
      </c>
      <c r="N21" s="49" t="s">
        <v>5173</v>
      </c>
      <c r="O21" s="27" t="s">
        <v>1455</v>
      </c>
      <c r="P21" s="27" t="s">
        <v>5194</v>
      </c>
      <c r="Q21" s="27" t="s">
        <v>6261</v>
      </c>
      <c r="R21" s="15"/>
      <c r="S21" s="53"/>
    </row>
    <row r="22" spans="2:19" ht="19.5" customHeight="1" x14ac:dyDescent="0.15">
      <c r="B22" s="25">
        <v>2021</v>
      </c>
      <c r="C22" s="27">
        <v>1</v>
      </c>
      <c r="D22" s="27" t="s">
        <v>15</v>
      </c>
      <c r="E22" s="55" t="s">
        <v>2013</v>
      </c>
      <c r="F22" s="27" t="s">
        <v>62</v>
      </c>
      <c r="G22" s="27">
        <v>3912110301</v>
      </c>
      <c r="H22" s="27" t="s">
        <v>571</v>
      </c>
      <c r="I22" s="27" t="s">
        <v>6255</v>
      </c>
      <c r="J22" s="45" t="s">
        <v>37</v>
      </c>
      <c r="K22" s="45">
        <v>1</v>
      </c>
      <c r="L22" s="45" t="s">
        <v>223</v>
      </c>
      <c r="M22" s="29">
        <v>500000000</v>
      </c>
      <c r="N22" s="49" t="s">
        <v>1426</v>
      </c>
      <c r="O22" s="27" t="s">
        <v>1427</v>
      </c>
      <c r="P22" s="27" t="s">
        <v>1428</v>
      </c>
      <c r="Q22" s="27" t="s">
        <v>6261</v>
      </c>
      <c r="R22" s="15"/>
      <c r="S22" s="53"/>
    </row>
    <row r="23" spans="2:19" ht="19.5" customHeight="1" x14ac:dyDescent="0.15">
      <c r="B23" s="25">
        <v>2021</v>
      </c>
      <c r="C23" s="27">
        <v>1</v>
      </c>
      <c r="D23" s="27" t="s">
        <v>15</v>
      </c>
      <c r="E23" s="55" t="s">
        <v>4854</v>
      </c>
      <c r="F23" s="27" t="s">
        <v>215</v>
      </c>
      <c r="G23" s="27">
        <v>22780109</v>
      </c>
      <c r="H23" s="27" t="s">
        <v>4903</v>
      </c>
      <c r="I23" s="27" t="s">
        <v>6268</v>
      </c>
      <c r="J23" s="45" t="s">
        <v>4904</v>
      </c>
      <c r="K23" s="45">
        <v>380</v>
      </c>
      <c r="L23" s="45" t="s">
        <v>219</v>
      </c>
      <c r="M23" s="29">
        <v>500000000</v>
      </c>
      <c r="N23" s="49" t="s">
        <v>4851</v>
      </c>
      <c r="O23" s="27" t="s">
        <v>4855</v>
      </c>
      <c r="P23" s="27" t="s">
        <v>4856</v>
      </c>
      <c r="Q23" s="27" t="s">
        <v>6261</v>
      </c>
      <c r="R23" s="15"/>
      <c r="S23" s="53"/>
    </row>
    <row r="24" spans="2:19" ht="19.5" customHeight="1" x14ac:dyDescent="0.15">
      <c r="B24" s="25">
        <v>2021</v>
      </c>
      <c r="C24" s="27">
        <v>1</v>
      </c>
      <c r="D24" s="27" t="s">
        <v>15</v>
      </c>
      <c r="E24" s="55" t="s">
        <v>3536</v>
      </c>
      <c r="F24" s="27" t="s">
        <v>64</v>
      </c>
      <c r="G24" s="27">
        <v>4710998001</v>
      </c>
      <c r="H24" s="27" t="s">
        <v>668</v>
      </c>
      <c r="I24" s="27" t="s">
        <v>6269</v>
      </c>
      <c r="J24" s="45" t="s">
        <v>630</v>
      </c>
      <c r="K24" s="45">
        <v>3</v>
      </c>
      <c r="L24" s="45" t="s">
        <v>557</v>
      </c>
      <c r="M24" s="29">
        <v>498192000</v>
      </c>
      <c r="N24" s="49" t="s">
        <v>3026</v>
      </c>
      <c r="O24" s="27" t="s">
        <v>3537</v>
      </c>
      <c r="P24" s="27" t="s">
        <v>3538</v>
      </c>
      <c r="Q24" s="27" t="s">
        <v>6261</v>
      </c>
      <c r="R24" s="15"/>
      <c r="S24" s="53" t="s">
        <v>1952</v>
      </c>
    </row>
    <row r="25" spans="2:19" ht="19.5" customHeight="1" x14ac:dyDescent="0.15">
      <c r="B25" s="25">
        <v>2021</v>
      </c>
      <c r="C25" s="27">
        <v>1</v>
      </c>
      <c r="D25" s="27" t="s">
        <v>15</v>
      </c>
      <c r="E25" s="55" t="s">
        <v>1942</v>
      </c>
      <c r="F25" s="27" t="s">
        <v>215</v>
      </c>
      <c r="G25" s="27">
        <v>4710998001</v>
      </c>
      <c r="H25" s="27" t="s">
        <v>668</v>
      </c>
      <c r="I25" s="27" t="s">
        <v>6270</v>
      </c>
      <c r="J25" s="45" t="s">
        <v>1246</v>
      </c>
      <c r="K25" s="45">
        <v>1</v>
      </c>
      <c r="L25" s="45" t="s">
        <v>223</v>
      </c>
      <c r="M25" s="29">
        <v>495000000</v>
      </c>
      <c r="N25" s="49" t="s">
        <v>1609</v>
      </c>
      <c r="O25" s="27" t="s">
        <v>1610</v>
      </c>
      <c r="P25" s="27" t="s">
        <v>1611</v>
      </c>
      <c r="Q25" s="27" t="s">
        <v>6261</v>
      </c>
      <c r="R25" s="15"/>
      <c r="S25" s="53"/>
    </row>
    <row r="26" spans="2:19" ht="19.5" customHeight="1" x14ac:dyDescent="0.15">
      <c r="B26" s="25">
        <v>2021</v>
      </c>
      <c r="C26" s="27">
        <v>1</v>
      </c>
      <c r="D26" s="27" t="s">
        <v>15</v>
      </c>
      <c r="E26" s="55" t="s">
        <v>4058</v>
      </c>
      <c r="F26" s="27" t="s">
        <v>215</v>
      </c>
      <c r="G26" s="27">
        <v>3011150501</v>
      </c>
      <c r="H26" s="27" t="s">
        <v>216</v>
      </c>
      <c r="I26" s="27" t="s">
        <v>6271</v>
      </c>
      <c r="J26" s="45" t="s">
        <v>16</v>
      </c>
      <c r="K26" s="45">
        <v>7072</v>
      </c>
      <c r="L26" s="45" t="s">
        <v>217</v>
      </c>
      <c r="M26" s="29">
        <v>488317100</v>
      </c>
      <c r="N26" s="49" t="s">
        <v>3861</v>
      </c>
      <c r="O26" s="27" t="s">
        <v>3862</v>
      </c>
      <c r="P26" s="27" t="s">
        <v>3863</v>
      </c>
      <c r="Q26" s="27" t="s">
        <v>6261</v>
      </c>
      <c r="R26" s="15"/>
      <c r="S26" s="53"/>
    </row>
    <row r="27" spans="2:19" ht="19.5" customHeight="1" x14ac:dyDescent="0.15">
      <c r="B27" s="25">
        <v>2021</v>
      </c>
      <c r="C27" s="27">
        <v>1</v>
      </c>
      <c r="D27" s="27" t="s">
        <v>15</v>
      </c>
      <c r="E27" s="55" t="s">
        <v>2161</v>
      </c>
      <c r="F27" s="27" t="s">
        <v>215</v>
      </c>
      <c r="G27" s="27">
        <v>3011150501</v>
      </c>
      <c r="H27" s="27" t="s">
        <v>216</v>
      </c>
      <c r="I27" s="27" t="s">
        <v>6255</v>
      </c>
      <c r="J27" s="45" t="s">
        <v>2162</v>
      </c>
      <c r="K27" s="45">
        <v>6747</v>
      </c>
      <c r="L27" s="45" t="s">
        <v>217</v>
      </c>
      <c r="M27" s="29">
        <v>486905030</v>
      </c>
      <c r="N27" s="49" t="s">
        <v>1446</v>
      </c>
      <c r="O27" s="27" t="s">
        <v>1679</v>
      </c>
      <c r="P27" s="27" t="s">
        <v>1680</v>
      </c>
      <c r="Q27" s="27" t="s">
        <v>6261</v>
      </c>
      <c r="R27" s="15"/>
      <c r="S27" s="53"/>
    </row>
    <row r="28" spans="2:19" ht="19.5" customHeight="1" x14ac:dyDescent="0.15">
      <c r="B28" s="25">
        <v>2021</v>
      </c>
      <c r="C28" s="27">
        <v>1</v>
      </c>
      <c r="D28" s="27" t="s">
        <v>14</v>
      </c>
      <c r="E28" s="55" t="s">
        <v>5195</v>
      </c>
      <c r="F28" s="27" t="s">
        <v>221</v>
      </c>
      <c r="G28" s="27">
        <v>3011150501</v>
      </c>
      <c r="H28" s="27" t="s">
        <v>5225</v>
      </c>
      <c r="I28" s="27" t="s">
        <v>6272</v>
      </c>
      <c r="J28" s="45" t="s">
        <v>16</v>
      </c>
      <c r="K28" s="45">
        <v>6254</v>
      </c>
      <c r="L28" s="45" t="s">
        <v>217</v>
      </c>
      <c r="M28" s="29">
        <v>482634056</v>
      </c>
      <c r="N28" s="49" t="s">
        <v>5173</v>
      </c>
      <c r="O28" s="27" t="s">
        <v>1455</v>
      </c>
      <c r="P28" s="27" t="s">
        <v>5194</v>
      </c>
      <c r="Q28" s="27" t="s">
        <v>6261</v>
      </c>
      <c r="R28" s="15"/>
      <c r="S28" s="53"/>
    </row>
    <row r="29" spans="2:19" ht="19.5" customHeight="1" x14ac:dyDescent="0.15">
      <c r="B29" s="25">
        <v>2021</v>
      </c>
      <c r="C29" s="27">
        <v>1</v>
      </c>
      <c r="D29" s="27" t="s">
        <v>15</v>
      </c>
      <c r="E29" s="55" t="s">
        <v>1968</v>
      </c>
      <c r="F29" s="27" t="s">
        <v>215</v>
      </c>
      <c r="G29" s="27">
        <v>4710998001</v>
      </c>
      <c r="H29" s="27" t="s">
        <v>668</v>
      </c>
      <c r="I29" s="27" t="s">
        <v>6273</v>
      </c>
      <c r="J29" s="45" t="s">
        <v>1246</v>
      </c>
      <c r="K29" s="45">
        <v>1</v>
      </c>
      <c r="L29" s="45" t="s">
        <v>223</v>
      </c>
      <c r="M29" s="29">
        <v>468000000</v>
      </c>
      <c r="N29" s="49" t="s">
        <v>1609</v>
      </c>
      <c r="O29" s="27" t="s">
        <v>1610</v>
      </c>
      <c r="P29" s="27" t="s">
        <v>1611</v>
      </c>
      <c r="Q29" s="27" t="s">
        <v>6261</v>
      </c>
      <c r="R29" s="15"/>
      <c r="S29" s="53"/>
    </row>
    <row r="30" spans="2:19" ht="19.5" customHeight="1" x14ac:dyDescent="0.15">
      <c r="B30" s="25">
        <v>2021</v>
      </c>
      <c r="C30" s="27">
        <v>1</v>
      </c>
      <c r="D30" s="27" t="s">
        <v>15</v>
      </c>
      <c r="E30" s="55" t="s">
        <v>4987</v>
      </c>
      <c r="F30" s="27" t="s">
        <v>215</v>
      </c>
      <c r="G30" s="27">
        <v>4014210201</v>
      </c>
      <c r="H30" s="27" t="s">
        <v>4988</v>
      </c>
      <c r="I30" s="27" t="s">
        <v>6274</v>
      </c>
      <c r="J30" s="45" t="s">
        <v>4989</v>
      </c>
      <c r="K30" s="45">
        <v>413</v>
      </c>
      <c r="L30" s="45" t="s">
        <v>227</v>
      </c>
      <c r="M30" s="29">
        <v>457000000</v>
      </c>
      <c r="N30" s="49" t="s">
        <v>4934</v>
      </c>
      <c r="O30" s="27" t="s">
        <v>4938</v>
      </c>
      <c r="P30" s="27" t="s">
        <v>4939</v>
      </c>
      <c r="Q30" s="27" t="s">
        <v>6261</v>
      </c>
      <c r="R30" s="15"/>
      <c r="S30" s="53"/>
    </row>
    <row r="31" spans="2:19" ht="19.5" customHeight="1" x14ac:dyDescent="0.15">
      <c r="B31" s="25">
        <v>2021</v>
      </c>
      <c r="C31" s="27">
        <v>1</v>
      </c>
      <c r="D31" s="27" t="s">
        <v>15</v>
      </c>
      <c r="E31" s="55" t="s">
        <v>2930</v>
      </c>
      <c r="F31" s="27" t="s">
        <v>221</v>
      </c>
      <c r="G31" s="27">
        <v>4617162201</v>
      </c>
      <c r="H31" s="27" t="s">
        <v>3447</v>
      </c>
      <c r="I31" s="27"/>
      <c r="J31" s="45" t="s">
        <v>3448</v>
      </c>
      <c r="K31" s="45">
        <v>1</v>
      </c>
      <c r="L31" s="45" t="s">
        <v>223</v>
      </c>
      <c r="M31" s="29">
        <v>455000000</v>
      </c>
      <c r="N31" s="49" t="s">
        <v>2932</v>
      </c>
      <c r="O31" s="27" t="s">
        <v>2933</v>
      </c>
      <c r="P31" s="27" t="s">
        <v>2934</v>
      </c>
      <c r="Q31" s="27" t="s">
        <v>6261</v>
      </c>
      <c r="R31" s="15"/>
      <c r="S31" s="53"/>
    </row>
    <row r="32" spans="2:19" ht="19.5" customHeight="1" x14ac:dyDescent="0.15">
      <c r="B32" s="25">
        <v>2021</v>
      </c>
      <c r="C32" s="27">
        <v>1</v>
      </c>
      <c r="D32" s="27" t="s">
        <v>15</v>
      </c>
      <c r="E32" s="55" t="s">
        <v>4727</v>
      </c>
      <c r="F32" s="27" t="s">
        <v>215</v>
      </c>
      <c r="G32" s="27">
        <v>4014218901</v>
      </c>
      <c r="H32" s="27" t="s">
        <v>4739</v>
      </c>
      <c r="I32" s="27" t="s">
        <v>6275</v>
      </c>
      <c r="J32" s="45" t="s">
        <v>565</v>
      </c>
      <c r="K32" s="45">
        <v>163</v>
      </c>
      <c r="L32" s="45" t="s">
        <v>2792</v>
      </c>
      <c r="M32" s="29">
        <v>450007438</v>
      </c>
      <c r="N32" s="49" t="s">
        <v>4696</v>
      </c>
      <c r="O32" s="27" t="s">
        <v>4728</v>
      </c>
      <c r="P32" s="27" t="s">
        <v>4729</v>
      </c>
      <c r="Q32" s="27" t="s">
        <v>6261</v>
      </c>
      <c r="R32" s="15"/>
      <c r="S32" s="53"/>
    </row>
    <row r="33" spans="2:19" ht="19.5" customHeight="1" x14ac:dyDescent="0.15">
      <c r="B33" s="25">
        <v>2021</v>
      </c>
      <c r="C33" s="27">
        <v>1</v>
      </c>
      <c r="D33" s="27" t="s">
        <v>14</v>
      </c>
      <c r="E33" s="55" t="s">
        <v>5216</v>
      </c>
      <c r="F33" s="27" t="s">
        <v>221</v>
      </c>
      <c r="G33" s="27">
        <v>3011150501</v>
      </c>
      <c r="H33" s="27" t="s">
        <v>216</v>
      </c>
      <c r="I33" s="27" t="s">
        <v>6276</v>
      </c>
      <c r="J33" s="45" t="s">
        <v>16</v>
      </c>
      <c r="K33" s="45">
        <v>7322</v>
      </c>
      <c r="L33" s="45" t="s">
        <v>217</v>
      </c>
      <c r="M33" s="29">
        <v>428716440</v>
      </c>
      <c r="N33" s="49" t="s">
        <v>5173</v>
      </c>
      <c r="O33" s="27" t="s">
        <v>5189</v>
      </c>
      <c r="P33" s="27" t="s">
        <v>5190</v>
      </c>
      <c r="Q33" s="27" t="s">
        <v>6261</v>
      </c>
      <c r="R33" s="15"/>
      <c r="S33" s="53"/>
    </row>
    <row r="34" spans="2:19" ht="19.5" customHeight="1" x14ac:dyDescent="0.15">
      <c r="B34" s="25">
        <v>2021</v>
      </c>
      <c r="C34" s="27">
        <v>1</v>
      </c>
      <c r="D34" s="27" t="s">
        <v>15</v>
      </c>
      <c r="E34" s="55" t="s">
        <v>2161</v>
      </c>
      <c r="F34" s="27" t="s">
        <v>215</v>
      </c>
      <c r="G34" s="27">
        <v>3010161901</v>
      </c>
      <c r="H34" s="27" t="s">
        <v>737</v>
      </c>
      <c r="I34" s="27" t="s">
        <v>6255</v>
      </c>
      <c r="J34" s="45" t="s">
        <v>705</v>
      </c>
      <c r="K34" s="45">
        <v>613</v>
      </c>
      <c r="L34" s="45" t="s">
        <v>169</v>
      </c>
      <c r="M34" s="29">
        <v>423998105</v>
      </c>
      <c r="N34" s="49" t="s">
        <v>1446</v>
      </c>
      <c r="O34" s="27" t="s">
        <v>1679</v>
      </c>
      <c r="P34" s="27" t="s">
        <v>1680</v>
      </c>
      <c r="Q34" s="27" t="s">
        <v>6261</v>
      </c>
      <c r="R34" s="15"/>
      <c r="S34" s="53"/>
    </row>
    <row r="35" spans="2:19" ht="19.5" customHeight="1" x14ac:dyDescent="0.15">
      <c r="B35" s="25">
        <v>2021</v>
      </c>
      <c r="C35" s="27">
        <v>1</v>
      </c>
      <c r="D35" s="27" t="s">
        <v>14</v>
      </c>
      <c r="E35" s="55" t="s">
        <v>5205</v>
      </c>
      <c r="F35" s="27" t="s">
        <v>221</v>
      </c>
      <c r="G35" s="27">
        <v>3013150301</v>
      </c>
      <c r="H35" s="27" t="s">
        <v>5209</v>
      </c>
      <c r="I35" s="27" t="s">
        <v>6277</v>
      </c>
      <c r="J35" s="45" t="s">
        <v>16</v>
      </c>
      <c r="K35" s="45">
        <v>13311</v>
      </c>
      <c r="L35" s="45" t="s">
        <v>661</v>
      </c>
      <c r="M35" s="29">
        <v>404591561.5</v>
      </c>
      <c r="N35" s="49" t="s">
        <v>5173</v>
      </c>
      <c r="O35" s="27" t="s">
        <v>5189</v>
      </c>
      <c r="P35" s="27" t="s">
        <v>5190</v>
      </c>
      <c r="Q35" s="27" t="s">
        <v>6261</v>
      </c>
      <c r="R35" s="15"/>
      <c r="S35" s="53"/>
    </row>
    <row r="36" spans="2:19" ht="19.5" customHeight="1" x14ac:dyDescent="0.15">
      <c r="B36" s="25">
        <v>2021</v>
      </c>
      <c r="C36" s="27">
        <v>1</v>
      </c>
      <c r="D36" s="27" t="s">
        <v>14</v>
      </c>
      <c r="E36" s="55" t="s">
        <v>374</v>
      </c>
      <c r="F36" s="27" t="s">
        <v>62</v>
      </c>
      <c r="G36" s="27">
        <v>4015151301</v>
      </c>
      <c r="H36" s="27" t="s">
        <v>662</v>
      </c>
      <c r="I36" s="27" t="s">
        <v>6278</v>
      </c>
      <c r="J36" s="45" t="s">
        <v>715</v>
      </c>
      <c r="K36" s="45">
        <v>3</v>
      </c>
      <c r="L36" s="45" t="s">
        <v>174</v>
      </c>
      <c r="M36" s="29">
        <v>368520000</v>
      </c>
      <c r="N36" s="49" t="s">
        <v>375</v>
      </c>
      <c r="O36" s="27" t="s">
        <v>376</v>
      </c>
      <c r="P36" s="27" t="s">
        <v>377</v>
      </c>
      <c r="Q36" s="27" t="s">
        <v>6261</v>
      </c>
      <c r="R36" s="15"/>
      <c r="S36" s="53"/>
    </row>
    <row r="37" spans="2:19" ht="19.5" customHeight="1" x14ac:dyDescent="0.15">
      <c r="B37" s="25">
        <v>2021</v>
      </c>
      <c r="C37" s="27">
        <v>1</v>
      </c>
      <c r="D37" s="27" t="s">
        <v>14</v>
      </c>
      <c r="E37" s="55" t="s">
        <v>5216</v>
      </c>
      <c r="F37" s="27" t="s">
        <v>221</v>
      </c>
      <c r="G37" s="27">
        <v>3011159201</v>
      </c>
      <c r="H37" s="27" t="s">
        <v>5208</v>
      </c>
      <c r="I37" s="27" t="s">
        <v>6279</v>
      </c>
      <c r="J37" s="45" t="s">
        <v>16</v>
      </c>
      <c r="K37" s="45">
        <v>7146</v>
      </c>
      <c r="L37" s="45" t="s">
        <v>697</v>
      </c>
      <c r="M37" s="29">
        <v>352725960</v>
      </c>
      <c r="N37" s="49" t="s">
        <v>5173</v>
      </c>
      <c r="O37" s="27" t="s">
        <v>5189</v>
      </c>
      <c r="P37" s="27" t="s">
        <v>5190</v>
      </c>
      <c r="Q37" s="27" t="s">
        <v>6261</v>
      </c>
      <c r="R37" s="15"/>
      <c r="S37" s="53"/>
    </row>
    <row r="38" spans="2:19" ht="19.5" customHeight="1" x14ac:dyDescent="0.15">
      <c r="B38" s="25">
        <v>2021</v>
      </c>
      <c r="C38" s="27">
        <v>1</v>
      </c>
      <c r="D38" s="27" t="s">
        <v>15</v>
      </c>
      <c r="E38" s="55" t="s">
        <v>665</v>
      </c>
      <c r="F38" s="27" t="s">
        <v>64</v>
      </c>
      <c r="G38" s="27">
        <v>4710998001</v>
      </c>
      <c r="H38" s="27" t="s">
        <v>667</v>
      </c>
      <c r="I38" s="27" t="s">
        <v>6280</v>
      </c>
      <c r="J38" s="45" t="s">
        <v>668</v>
      </c>
      <c r="K38" s="45">
        <v>1</v>
      </c>
      <c r="L38" s="45" t="s">
        <v>223</v>
      </c>
      <c r="M38" s="29">
        <v>338800000</v>
      </c>
      <c r="N38" s="49" t="s">
        <v>331</v>
      </c>
      <c r="O38" s="27" t="s">
        <v>335</v>
      </c>
      <c r="P38" s="27" t="s">
        <v>336</v>
      </c>
      <c r="Q38" s="27" t="s">
        <v>6261</v>
      </c>
      <c r="R38" s="15"/>
      <c r="S38" s="53" t="s">
        <v>669</v>
      </c>
    </row>
    <row r="39" spans="2:19" ht="19.5" customHeight="1" x14ac:dyDescent="0.15">
      <c r="B39" s="25">
        <v>2021</v>
      </c>
      <c r="C39" s="27">
        <v>1</v>
      </c>
      <c r="D39" s="27" t="s">
        <v>15</v>
      </c>
      <c r="E39" s="55" t="s">
        <v>4028</v>
      </c>
      <c r="F39" s="27" t="s">
        <v>215</v>
      </c>
      <c r="G39" s="27">
        <v>3011150501</v>
      </c>
      <c r="H39" s="27" t="s">
        <v>4155</v>
      </c>
      <c r="I39" s="27" t="s">
        <v>6281</v>
      </c>
      <c r="J39" s="45" t="s">
        <v>16</v>
      </c>
      <c r="K39" s="45">
        <v>320</v>
      </c>
      <c r="L39" s="45" t="s">
        <v>217</v>
      </c>
      <c r="M39" s="29">
        <v>338563000</v>
      </c>
      <c r="N39" s="49" t="s">
        <v>3807</v>
      </c>
      <c r="O39" s="27" t="s">
        <v>3818</v>
      </c>
      <c r="P39" s="27" t="s">
        <v>3819</v>
      </c>
      <c r="Q39" s="27" t="s">
        <v>6261</v>
      </c>
      <c r="R39" s="15"/>
      <c r="S39" s="53"/>
    </row>
    <row r="40" spans="2:19" ht="19.5" customHeight="1" x14ac:dyDescent="0.15">
      <c r="B40" s="25">
        <v>2021</v>
      </c>
      <c r="C40" s="27">
        <v>1</v>
      </c>
      <c r="D40" s="27" t="s">
        <v>15</v>
      </c>
      <c r="E40" s="55" t="s">
        <v>3479</v>
      </c>
      <c r="F40" s="27" t="s">
        <v>215</v>
      </c>
      <c r="G40" s="27">
        <v>4710998001</v>
      </c>
      <c r="H40" s="27" t="s">
        <v>668</v>
      </c>
      <c r="I40" s="27"/>
      <c r="J40" s="45"/>
      <c r="K40" s="45">
        <v>1</v>
      </c>
      <c r="L40" s="45" t="s">
        <v>223</v>
      </c>
      <c r="M40" s="29">
        <v>328889000</v>
      </c>
      <c r="N40" s="49" t="s">
        <v>2977</v>
      </c>
      <c r="O40" s="27" t="s">
        <v>3218</v>
      </c>
      <c r="P40" s="27" t="s">
        <v>3219</v>
      </c>
      <c r="Q40" s="27" t="s">
        <v>6261</v>
      </c>
      <c r="R40" s="15"/>
      <c r="S40" s="53"/>
    </row>
    <row r="41" spans="2:19" ht="19.5" customHeight="1" x14ac:dyDescent="0.15">
      <c r="B41" s="25">
        <v>2021</v>
      </c>
      <c r="C41" s="27">
        <v>1</v>
      </c>
      <c r="D41" s="27" t="s">
        <v>14</v>
      </c>
      <c r="E41" s="55" t="s">
        <v>5205</v>
      </c>
      <c r="F41" s="27" t="s">
        <v>221</v>
      </c>
      <c r="G41" s="27">
        <v>3010161901</v>
      </c>
      <c r="H41" s="27" t="s">
        <v>218</v>
      </c>
      <c r="I41" s="27" t="s">
        <v>6282</v>
      </c>
      <c r="J41" s="45" t="s">
        <v>16</v>
      </c>
      <c r="K41" s="45">
        <v>779</v>
      </c>
      <c r="L41" s="45" t="s">
        <v>697</v>
      </c>
      <c r="M41" s="29">
        <v>326140936</v>
      </c>
      <c r="N41" s="49" t="s">
        <v>5173</v>
      </c>
      <c r="O41" s="27" t="s">
        <v>5189</v>
      </c>
      <c r="P41" s="27" t="s">
        <v>5190</v>
      </c>
      <c r="Q41" s="27" t="s">
        <v>6261</v>
      </c>
      <c r="R41" s="15"/>
      <c r="S41" s="53"/>
    </row>
    <row r="42" spans="2:19" ht="19.5" customHeight="1" x14ac:dyDescent="0.15">
      <c r="B42" s="25">
        <v>2021</v>
      </c>
      <c r="C42" s="27">
        <v>1</v>
      </c>
      <c r="D42" s="27" t="s">
        <v>14</v>
      </c>
      <c r="E42" s="55" t="s">
        <v>5195</v>
      </c>
      <c r="F42" s="27" t="s">
        <v>221</v>
      </c>
      <c r="G42" s="27">
        <v>3010280201</v>
      </c>
      <c r="H42" s="27" t="s">
        <v>5227</v>
      </c>
      <c r="I42" s="27" t="s">
        <v>6283</v>
      </c>
      <c r="J42" s="45" t="s">
        <v>16</v>
      </c>
      <c r="K42" s="45">
        <v>220</v>
      </c>
      <c r="L42" s="45" t="s">
        <v>577</v>
      </c>
      <c r="M42" s="29">
        <v>320381971</v>
      </c>
      <c r="N42" s="49" t="s">
        <v>5173</v>
      </c>
      <c r="O42" s="27" t="s">
        <v>1455</v>
      </c>
      <c r="P42" s="27" t="s">
        <v>5194</v>
      </c>
      <c r="Q42" s="27" t="s">
        <v>6261</v>
      </c>
      <c r="R42" s="15"/>
      <c r="S42" s="53"/>
    </row>
    <row r="43" spans="2:19" ht="19.5" customHeight="1" x14ac:dyDescent="0.15">
      <c r="B43" s="25">
        <v>2021</v>
      </c>
      <c r="C43" s="27">
        <v>1</v>
      </c>
      <c r="D43" s="27" t="s">
        <v>15</v>
      </c>
      <c r="E43" s="55" t="s">
        <v>3468</v>
      </c>
      <c r="F43" s="27" t="s">
        <v>63</v>
      </c>
      <c r="G43" s="27">
        <v>4322173301</v>
      </c>
      <c r="H43" s="27" t="s">
        <v>3463</v>
      </c>
      <c r="I43" s="27"/>
      <c r="J43" s="45"/>
      <c r="K43" s="45">
        <v>8</v>
      </c>
      <c r="L43" s="45" t="s">
        <v>577</v>
      </c>
      <c r="M43" s="29">
        <v>308076000</v>
      </c>
      <c r="N43" s="49" t="s">
        <v>2977</v>
      </c>
      <c r="O43" s="27" t="s">
        <v>3220</v>
      </c>
      <c r="P43" s="27" t="s">
        <v>3221</v>
      </c>
      <c r="Q43" s="27" t="s">
        <v>6261</v>
      </c>
      <c r="R43" s="15"/>
      <c r="S43" s="53"/>
    </row>
    <row r="44" spans="2:19" ht="19.5" customHeight="1" x14ac:dyDescent="0.15">
      <c r="B44" s="25">
        <v>2021</v>
      </c>
      <c r="C44" s="27">
        <v>1</v>
      </c>
      <c r="D44" s="27" t="s">
        <v>15</v>
      </c>
      <c r="E44" s="55" t="s">
        <v>2130</v>
      </c>
      <c r="F44" s="27" t="s">
        <v>215</v>
      </c>
      <c r="G44" s="27">
        <v>4014219702</v>
      </c>
      <c r="H44" s="27" t="s">
        <v>2032</v>
      </c>
      <c r="I44" s="27">
        <v>450</v>
      </c>
      <c r="J44" s="45" t="s">
        <v>565</v>
      </c>
      <c r="K44" s="45">
        <v>2900</v>
      </c>
      <c r="L44" s="45" t="s">
        <v>225</v>
      </c>
      <c r="M44" s="29">
        <v>306211000</v>
      </c>
      <c r="N44" s="49" t="s">
        <v>1594</v>
      </c>
      <c r="O44" s="27" t="s">
        <v>1595</v>
      </c>
      <c r="P44" s="27" t="s">
        <v>1596</v>
      </c>
      <c r="Q44" s="27" t="s">
        <v>6261</v>
      </c>
      <c r="R44" s="15"/>
      <c r="S44" s="53"/>
    </row>
    <row r="45" spans="2:19" ht="19.5" customHeight="1" x14ac:dyDescent="0.15">
      <c r="B45" s="25">
        <v>2021</v>
      </c>
      <c r="C45" s="27">
        <v>1</v>
      </c>
      <c r="D45" s="27" t="s">
        <v>14</v>
      </c>
      <c r="E45" s="55" t="s">
        <v>5205</v>
      </c>
      <c r="F45" s="27" t="s">
        <v>221</v>
      </c>
      <c r="G45" s="27">
        <v>3012170301</v>
      </c>
      <c r="H45" s="27" t="s">
        <v>5213</v>
      </c>
      <c r="I45" s="27" t="s">
        <v>6284</v>
      </c>
      <c r="J45" s="45" t="s">
        <v>16</v>
      </c>
      <c r="K45" s="45">
        <v>1057</v>
      </c>
      <c r="L45" s="45" t="s">
        <v>702</v>
      </c>
      <c r="M45" s="29">
        <v>302302000</v>
      </c>
      <c r="N45" s="49" t="s">
        <v>5173</v>
      </c>
      <c r="O45" s="27" t="s">
        <v>5189</v>
      </c>
      <c r="P45" s="27" t="s">
        <v>5190</v>
      </c>
      <c r="Q45" s="27" t="s">
        <v>6261</v>
      </c>
      <c r="R45" s="15"/>
      <c r="S45" s="53"/>
    </row>
    <row r="46" spans="2:19" ht="19.5" customHeight="1" x14ac:dyDescent="0.15">
      <c r="B46" s="25">
        <v>2021</v>
      </c>
      <c r="C46" s="27">
        <v>1</v>
      </c>
      <c r="D46" s="27" t="s">
        <v>15</v>
      </c>
      <c r="E46" s="55" t="s">
        <v>4727</v>
      </c>
      <c r="F46" s="27" t="s">
        <v>215</v>
      </c>
      <c r="G46" s="27">
        <v>4014218901</v>
      </c>
      <c r="H46" s="27" t="s">
        <v>4739</v>
      </c>
      <c r="I46" s="27" t="s">
        <v>6285</v>
      </c>
      <c r="J46" s="45" t="s">
        <v>565</v>
      </c>
      <c r="K46" s="45">
        <v>113</v>
      </c>
      <c r="L46" s="45" t="s">
        <v>2792</v>
      </c>
      <c r="M46" s="29">
        <v>284170705</v>
      </c>
      <c r="N46" s="49" t="s">
        <v>4696</v>
      </c>
      <c r="O46" s="27" t="s">
        <v>4728</v>
      </c>
      <c r="P46" s="27" t="s">
        <v>4729</v>
      </c>
      <c r="Q46" s="27" t="s">
        <v>6261</v>
      </c>
      <c r="R46" s="15"/>
      <c r="S46" s="53"/>
    </row>
    <row r="47" spans="2:19" ht="19.5" customHeight="1" x14ac:dyDescent="0.15">
      <c r="B47" s="25">
        <v>2021</v>
      </c>
      <c r="C47" s="27">
        <v>1</v>
      </c>
      <c r="D47" s="27" t="s">
        <v>14</v>
      </c>
      <c r="E47" s="55" t="s">
        <v>432</v>
      </c>
      <c r="F47" s="27" t="s">
        <v>215</v>
      </c>
      <c r="G47" s="27">
        <v>3013150202</v>
      </c>
      <c r="H47" s="27" t="s">
        <v>587</v>
      </c>
      <c r="I47" s="27" t="s">
        <v>6286</v>
      </c>
      <c r="J47" s="45" t="s">
        <v>173</v>
      </c>
      <c r="K47" s="45">
        <v>10963</v>
      </c>
      <c r="L47" s="45" t="s">
        <v>588</v>
      </c>
      <c r="M47" s="29">
        <v>279775760</v>
      </c>
      <c r="N47" s="49" t="s">
        <v>289</v>
      </c>
      <c r="O47" s="27" t="s">
        <v>433</v>
      </c>
      <c r="P47" s="27" t="s">
        <v>434</v>
      </c>
      <c r="Q47" s="27" t="s">
        <v>6261</v>
      </c>
      <c r="R47" s="15"/>
      <c r="S47" s="53"/>
    </row>
    <row r="48" spans="2:19" ht="19.5" customHeight="1" x14ac:dyDescent="0.15">
      <c r="B48" s="25">
        <v>2021</v>
      </c>
      <c r="C48" s="27">
        <v>1</v>
      </c>
      <c r="D48" s="27" t="s">
        <v>15</v>
      </c>
      <c r="E48" s="55" t="s">
        <v>4896</v>
      </c>
      <c r="F48" s="27" t="s">
        <v>215</v>
      </c>
      <c r="G48" s="27">
        <v>3010161901</v>
      </c>
      <c r="H48" s="27" t="s">
        <v>2889</v>
      </c>
      <c r="I48" s="27" t="s">
        <v>6287</v>
      </c>
      <c r="J48" s="45" t="s">
        <v>609</v>
      </c>
      <c r="K48" s="45">
        <v>400</v>
      </c>
      <c r="L48" s="45" t="s">
        <v>169</v>
      </c>
      <c r="M48" s="29">
        <v>279238156</v>
      </c>
      <c r="N48" s="49" t="s">
        <v>4851</v>
      </c>
      <c r="O48" s="27" t="s">
        <v>4897</v>
      </c>
      <c r="P48" s="27" t="s">
        <v>4898</v>
      </c>
      <c r="Q48" s="27" t="s">
        <v>6261</v>
      </c>
      <c r="R48" s="15"/>
      <c r="S48" s="53"/>
    </row>
    <row r="49" spans="2:19" ht="19.5" customHeight="1" x14ac:dyDescent="0.15">
      <c r="B49" s="25">
        <v>2021</v>
      </c>
      <c r="C49" s="27">
        <v>1</v>
      </c>
      <c r="D49" s="27" t="s">
        <v>15</v>
      </c>
      <c r="E49" s="55" t="s">
        <v>3542</v>
      </c>
      <c r="F49" s="27" t="s">
        <v>64</v>
      </c>
      <c r="G49" s="27">
        <v>4710998001</v>
      </c>
      <c r="H49" s="27" t="s">
        <v>668</v>
      </c>
      <c r="I49" s="27" t="s">
        <v>6288</v>
      </c>
      <c r="J49" s="45" t="s">
        <v>630</v>
      </c>
      <c r="K49" s="45">
        <v>2</v>
      </c>
      <c r="L49" s="45" t="s">
        <v>557</v>
      </c>
      <c r="M49" s="29">
        <v>269639000</v>
      </c>
      <c r="N49" s="49" t="s">
        <v>3026</v>
      </c>
      <c r="O49" s="27" t="s">
        <v>3537</v>
      </c>
      <c r="P49" s="27" t="s">
        <v>3538</v>
      </c>
      <c r="Q49" s="27" t="s">
        <v>6261</v>
      </c>
      <c r="R49" s="15"/>
      <c r="S49" s="53" t="s">
        <v>1952</v>
      </c>
    </row>
    <row r="50" spans="2:19" ht="19.5" customHeight="1" x14ac:dyDescent="0.15">
      <c r="B50" s="25">
        <v>2021</v>
      </c>
      <c r="C50" s="27">
        <v>1</v>
      </c>
      <c r="D50" s="27" t="s">
        <v>14</v>
      </c>
      <c r="E50" s="55" t="s">
        <v>3261</v>
      </c>
      <c r="F50" s="27" t="s">
        <v>62</v>
      </c>
      <c r="G50" s="27">
        <v>4015151301</v>
      </c>
      <c r="H50" s="27" t="s">
        <v>662</v>
      </c>
      <c r="I50" s="27" t="s">
        <v>6289</v>
      </c>
      <c r="J50" s="45" t="s">
        <v>3506</v>
      </c>
      <c r="K50" s="45">
        <v>5</v>
      </c>
      <c r="L50" s="45" t="s">
        <v>1340</v>
      </c>
      <c r="M50" s="29">
        <v>269500000</v>
      </c>
      <c r="N50" s="49" t="s">
        <v>2998</v>
      </c>
      <c r="O50" s="27" t="s">
        <v>3501</v>
      </c>
      <c r="P50" s="27" t="s">
        <v>3502</v>
      </c>
      <c r="Q50" s="27" t="s">
        <v>6261</v>
      </c>
      <c r="R50" s="15"/>
      <c r="S50" s="53"/>
    </row>
    <row r="51" spans="2:19" ht="19.5" customHeight="1" x14ac:dyDescent="0.15">
      <c r="B51" s="25">
        <v>2021</v>
      </c>
      <c r="C51" s="27">
        <v>1</v>
      </c>
      <c r="D51" s="27" t="s">
        <v>15</v>
      </c>
      <c r="E51" s="55" t="s">
        <v>4058</v>
      </c>
      <c r="F51" s="27" t="s">
        <v>215</v>
      </c>
      <c r="G51" s="27">
        <v>10063868</v>
      </c>
      <c r="H51" s="27" t="s">
        <v>218</v>
      </c>
      <c r="I51" s="27" t="s">
        <v>6290</v>
      </c>
      <c r="J51" s="45" t="s">
        <v>16</v>
      </c>
      <c r="K51" s="45">
        <v>376.983</v>
      </c>
      <c r="L51" s="45" t="s">
        <v>574</v>
      </c>
      <c r="M51" s="29">
        <v>264566669</v>
      </c>
      <c r="N51" s="49" t="s">
        <v>3861</v>
      </c>
      <c r="O51" s="27" t="s">
        <v>3862</v>
      </c>
      <c r="P51" s="27" t="s">
        <v>3863</v>
      </c>
      <c r="Q51" s="27" t="s">
        <v>6261</v>
      </c>
      <c r="R51" s="15"/>
      <c r="S51" s="53"/>
    </row>
    <row r="52" spans="2:19" ht="19.5" customHeight="1" x14ac:dyDescent="0.15">
      <c r="B52" s="25">
        <v>2021</v>
      </c>
      <c r="C52" s="27">
        <v>1</v>
      </c>
      <c r="D52" s="27" t="s">
        <v>15</v>
      </c>
      <c r="E52" s="55" t="s">
        <v>1942</v>
      </c>
      <c r="F52" s="27" t="s">
        <v>64</v>
      </c>
      <c r="G52" s="27">
        <v>3912110301</v>
      </c>
      <c r="H52" s="27" t="s">
        <v>1939</v>
      </c>
      <c r="I52" s="27" t="s">
        <v>6291</v>
      </c>
      <c r="J52" s="45" t="s">
        <v>1246</v>
      </c>
      <c r="K52" s="45">
        <v>1</v>
      </c>
      <c r="L52" s="45" t="s">
        <v>223</v>
      </c>
      <c r="M52" s="29">
        <v>263120000</v>
      </c>
      <c r="N52" s="49" t="s">
        <v>1609</v>
      </c>
      <c r="O52" s="27" t="s">
        <v>1615</v>
      </c>
      <c r="P52" s="27" t="s">
        <v>1616</v>
      </c>
      <c r="Q52" s="27" t="s">
        <v>6261</v>
      </c>
      <c r="R52" s="15"/>
      <c r="S52" s="53" t="s">
        <v>1943</v>
      </c>
    </row>
    <row r="53" spans="2:19" ht="19.5" customHeight="1" x14ac:dyDescent="0.15">
      <c r="B53" s="25">
        <v>2021</v>
      </c>
      <c r="C53" s="27">
        <v>1</v>
      </c>
      <c r="D53" s="27" t="s">
        <v>14</v>
      </c>
      <c r="E53" s="55" t="s">
        <v>432</v>
      </c>
      <c r="F53" s="27" t="s">
        <v>215</v>
      </c>
      <c r="G53" s="27">
        <v>3011150501</v>
      </c>
      <c r="H53" s="27" t="s">
        <v>216</v>
      </c>
      <c r="I53" s="27" t="s">
        <v>6271</v>
      </c>
      <c r="J53" s="45" t="s">
        <v>173</v>
      </c>
      <c r="K53" s="45">
        <v>4025</v>
      </c>
      <c r="L53" s="45" t="s">
        <v>217</v>
      </c>
      <c r="M53" s="29">
        <v>261104600</v>
      </c>
      <c r="N53" s="49" t="s">
        <v>289</v>
      </c>
      <c r="O53" s="27" t="s">
        <v>433</v>
      </c>
      <c r="P53" s="27" t="s">
        <v>434</v>
      </c>
      <c r="Q53" s="27" t="s">
        <v>6261</v>
      </c>
      <c r="R53" s="15"/>
      <c r="S53" s="53"/>
    </row>
    <row r="54" spans="2:19" ht="19.5" customHeight="1" x14ac:dyDescent="0.15">
      <c r="B54" s="25">
        <v>2021</v>
      </c>
      <c r="C54" s="27">
        <v>1</v>
      </c>
      <c r="D54" s="27" t="s">
        <v>15</v>
      </c>
      <c r="E54" s="55" t="s">
        <v>5102</v>
      </c>
      <c r="F54" s="27" t="s">
        <v>62</v>
      </c>
      <c r="G54" s="27">
        <v>4322250101</v>
      </c>
      <c r="H54" s="27" t="s">
        <v>2854</v>
      </c>
      <c r="I54" s="27" t="s">
        <v>6292</v>
      </c>
      <c r="J54" s="45" t="s">
        <v>5103</v>
      </c>
      <c r="K54" s="45">
        <v>1</v>
      </c>
      <c r="L54" s="45" t="s">
        <v>174</v>
      </c>
      <c r="M54" s="29">
        <v>250000000</v>
      </c>
      <c r="N54" s="49" t="s">
        <v>5104</v>
      </c>
      <c r="O54" s="27" t="s">
        <v>5105</v>
      </c>
      <c r="P54" s="27" t="s">
        <v>5106</v>
      </c>
      <c r="Q54" s="27" t="s">
        <v>6261</v>
      </c>
      <c r="R54" s="15" t="s">
        <v>5107</v>
      </c>
      <c r="S54" s="53"/>
    </row>
    <row r="55" spans="2:19" ht="19.5" customHeight="1" x14ac:dyDescent="0.15">
      <c r="B55" s="25">
        <v>2021</v>
      </c>
      <c r="C55" s="27">
        <v>1</v>
      </c>
      <c r="D55" s="27" t="s">
        <v>15</v>
      </c>
      <c r="E55" s="55" t="s">
        <v>3464</v>
      </c>
      <c r="F55" s="27" t="s">
        <v>215</v>
      </c>
      <c r="G55" s="27">
        <v>3010161901</v>
      </c>
      <c r="H55" s="27" t="s">
        <v>218</v>
      </c>
      <c r="I55" s="27"/>
      <c r="J55" s="45"/>
      <c r="K55" s="45">
        <v>361</v>
      </c>
      <c r="L55" s="45" t="s">
        <v>574</v>
      </c>
      <c r="M55" s="29">
        <v>249088000</v>
      </c>
      <c r="N55" s="49" t="s">
        <v>2977</v>
      </c>
      <c r="O55" s="27" t="s">
        <v>3216</v>
      </c>
      <c r="P55" s="27" t="s">
        <v>3217</v>
      </c>
      <c r="Q55" s="27" t="s">
        <v>6261</v>
      </c>
      <c r="R55" s="15"/>
      <c r="S55" s="53"/>
    </row>
    <row r="56" spans="2:19" ht="19.5" customHeight="1" x14ac:dyDescent="0.15">
      <c r="B56" s="25">
        <v>2021</v>
      </c>
      <c r="C56" s="27">
        <v>1</v>
      </c>
      <c r="D56" s="27" t="s">
        <v>15</v>
      </c>
      <c r="E56" s="55" t="s">
        <v>4727</v>
      </c>
      <c r="F56" s="27" t="s">
        <v>215</v>
      </c>
      <c r="G56" s="27">
        <v>4014218901</v>
      </c>
      <c r="H56" s="27" t="s">
        <v>4739</v>
      </c>
      <c r="I56" s="27" t="s">
        <v>6293</v>
      </c>
      <c r="J56" s="45" t="s">
        <v>565</v>
      </c>
      <c r="K56" s="45">
        <v>115</v>
      </c>
      <c r="L56" s="45" t="s">
        <v>2792</v>
      </c>
      <c r="M56" s="29">
        <v>247450179</v>
      </c>
      <c r="N56" s="49" t="s">
        <v>4696</v>
      </c>
      <c r="O56" s="27" t="s">
        <v>4728</v>
      </c>
      <c r="P56" s="27" t="s">
        <v>4729</v>
      </c>
      <c r="Q56" s="27" t="s">
        <v>6261</v>
      </c>
      <c r="R56" s="15"/>
      <c r="S56" s="53"/>
    </row>
    <row r="57" spans="2:19" ht="19.5" customHeight="1" x14ac:dyDescent="0.15">
      <c r="B57" s="25">
        <v>2021</v>
      </c>
      <c r="C57" s="27">
        <v>1</v>
      </c>
      <c r="D57" s="27" t="s">
        <v>15</v>
      </c>
      <c r="E57" s="55" t="s">
        <v>4258</v>
      </c>
      <c r="F57" s="27" t="s">
        <v>215</v>
      </c>
      <c r="G57" s="27">
        <v>4014178201</v>
      </c>
      <c r="H57" s="27" t="s">
        <v>226</v>
      </c>
      <c r="I57" s="27" t="s">
        <v>6294</v>
      </c>
      <c r="J57" s="45" t="s">
        <v>4259</v>
      </c>
      <c r="K57" s="45">
        <v>2321</v>
      </c>
      <c r="L57" s="45" t="s">
        <v>227</v>
      </c>
      <c r="M57" s="29">
        <v>244230307</v>
      </c>
      <c r="N57" s="49" t="s">
        <v>3943</v>
      </c>
      <c r="O57" s="27" t="s">
        <v>3957</v>
      </c>
      <c r="P57" s="27" t="s">
        <v>3958</v>
      </c>
      <c r="Q57" s="27" t="s">
        <v>6261</v>
      </c>
      <c r="R57" s="15"/>
      <c r="S57" s="53"/>
    </row>
    <row r="58" spans="2:19" ht="19.5" customHeight="1" x14ac:dyDescent="0.15">
      <c r="B58" s="25">
        <v>2021</v>
      </c>
      <c r="C58" s="27">
        <v>1</v>
      </c>
      <c r="D58" s="27" t="s">
        <v>15</v>
      </c>
      <c r="E58" s="55" t="s">
        <v>3262</v>
      </c>
      <c r="F58" s="27" t="s">
        <v>215</v>
      </c>
      <c r="G58" s="27">
        <v>3011150501</v>
      </c>
      <c r="H58" s="27" t="s">
        <v>216</v>
      </c>
      <c r="I58" s="27" t="s">
        <v>6295</v>
      </c>
      <c r="J58" s="45" t="s">
        <v>3499</v>
      </c>
      <c r="K58" s="45">
        <v>3425</v>
      </c>
      <c r="L58" s="45" t="s">
        <v>217</v>
      </c>
      <c r="M58" s="29">
        <v>233976000</v>
      </c>
      <c r="N58" s="49" t="s">
        <v>2998</v>
      </c>
      <c r="O58" s="27" t="s">
        <v>2999</v>
      </c>
      <c r="P58" s="27" t="s">
        <v>3000</v>
      </c>
      <c r="Q58" s="27" t="s">
        <v>6261</v>
      </c>
      <c r="R58" s="15"/>
      <c r="S58" s="53"/>
    </row>
    <row r="59" spans="2:19" ht="19.5" customHeight="1" x14ac:dyDescent="0.15">
      <c r="B59" s="25">
        <v>2021</v>
      </c>
      <c r="C59" s="27">
        <v>1</v>
      </c>
      <c r="D59" s="27" t="s">
        <v>14</v>
      </c>
      <c r="E59" s="55" t="s">
        <v>3244</v>
      </c>
      <c r="F59" s="27" t="s">
        <v>62</v>
      </c>
      <c r="G59" s="27">
        <v>3011150501</v>
      </c>
      <c r="H59" s="27" t="s">
        <v>216</v>
      </c>
      <c r="I59" s="27" t="s">
        <v>6271</v>
      </c>
      <c r="J59" s="45">
        <v>0</v>
      </c>
      <c r="K59" s="45">
        <v>3287.42</v>
      </c>
      <c r="L59" s="45" t="s">
        <v>217</v>
      </c>
      <c r="M59" s="29">
        <v>228146948</v>
      </c>
      <c r="N59" s="49" t="s">
        <v>2985</v>
      </c>
      <c r="O59" s="27" t="s">
        <v>3245</v>
      </c>
      <c r="P59" s="27" t="s">
        <v>3246</v>
      </c>
      <c r="Q59" s="27" t="s">
        <v>6261</v>
      </c>
      <c r="R59" s="15"/>
      <c r="S59" s="53"/>
    </row>
    <row r="60" spans="2:19" ht="19.5" customHeight="1" x14ac:dyDescent="0.15">
      <c r="B60" s="25">
        <v>2021</v>
      </c>
      <c r="C60" s="27">
        <v>1</v>
      </c>
      <c r="D60" s="27" t="s">
        <v>15</v>
      </c>
      <c r="E60" s="55" t="s">
        <v>2068</v>
      </c>
      <c r="F60" s="27" t="s">
        <v>215</v>
      </c>
      <c r="G60" s="27">
        <v>3011150501</v>
      </c>
      <c r="H60" s="27" t="s">
        <v>216</v>
      </c>
      <c r="I60" s="27" t="s">
        <v>6296</v>
      </c>
      <c r="J60" s="45" t="s">
        <v>16</v>
      </c>
      <c r="K60" s="45">
        <v>3209</v>
      </c>
      <c r="L60" s="45" t="s">
        <v>217</v>
      </c>
      <c r="M60" s="29">
        <v>227302660</v>
      </c>
      <c r="N60" s="49" t="s">
        <v>1508</v>
      </c>
      <c r="O60" s="27" t="s">
        <v>2069</v>
      </c>
      <c r="P60" s="27" t="s">
        <v>2070</v>
      </c>
      <c r="Q60" s="27" t="s">
        <v>6261</v>
      </c>
      <c r="R60" s="15"/>
      <c r="S60" s="53"/>
    </row>
    <row r="61" spans="2:19" ht="19.5" customHeight="1" x14ac:dyDescent="0.15">
      <c r="B61" s="25">
        <v>2021</v>
      </c>
      <c r="C61" s="27">
        <v>1</v>
      </c>
      <c r="D61" s="27" t="s">
        <v>15</v>
      </c>
      <c r="E61" s="55" t="s">
        <v>3479</v>
      </c>
      <c r="F61" s="27" t="s">
        <v>215</v>
      </c>
      <c r="G61" s="27">
        <v>4015151301</v>
      </c>
      <c r="H61" s="27" t="s">
        <v>662</v>
      </c>
      <c r="I61" s="27"/>
      <c r="J61" s="45"/>
      <c r="K61" s="45">
        <v>2</v>
      </c>
      <c r="L61" s="45" t="s">
        <v>557</v>
      </c>
      <c r="M61" s="29">
        <v>223300000</v>
      </c>
      <c r="N61" s="49" t="s">
        <v>2977</v>
      </c>
      <c r="O61" s="27" t="s">
        <v>3218</v>
      </c>
      <c r="P61" s="27" t="s">
        <v>3219</v>
      </c>
      <c r="Q61" s="27" t="s">
        <v>6261</v>
      </c>
      <c r="R61" s="15"/>
      <c r="S61" s="53"/>
    </row>
    <row r="62" spans="2:19" ht="19.5" customHeight="1" x14ac:dyDescent="0.15">
      <c r="B62" s="25">
        <v>2021</v>
      </c>
      <c r="C62" s="27">
        <v>1</v>
      </c>
      <c r="D62" s="27" t="s">
        <v>15</v>
      </c>
      <c r="E62" s="55" t="s">
        <v>4894</v>
      </c>
      <c r="F62" s="27" t="s">
        <v>215</v>
      </c>
      <c r="G62" s="27">
        <v>4014219702</v>
      </c>
      <c r="H62" s="27" t="s">
        <v>4884</v>
      </c>
      <c r="I62" s="27" t="s">
        <v>6297</v>
      </c>
      <c r="J62" s="45" t="s">
        <v>4869</v>
      </c>
      <c r="K62" s="45">
        <v>1961</v>
      </c>
      <c r="L62" s="45" t="s">
        <v>4881</v>
      </c>
      <c r="M62" s="29">
        <v>221733807</v>
      </c>
      <c r="N62" s="49" t="s">
        <v>4871</v>
      </c>
      <c r="O62" s="27" t="s">
        <v>4889</v>
      </c>
      <c r="P62" s="27" t="s">
        <v>4890</v>
      </c>
      <c r="Q62" s="27" t="s">
        <v>6261</v>
      </c>
      <c r="R62" s="15"/>
      <c r="S62" s="53"/>
    </row>
    <row r="63" spans="2:19" ht="19.5" customHeight="1" x14ac:dyDescent="0.15">
      <c r="B63" s="25">
        <v>2021</v>
      </c>
      <c r="C63" s="27">
        <v>1</v>
      </c>
      <c r="D63" s="27" t="s">
        <v>15</v>
      </c>
      <c r="E63" s="55" t="s">
        <v>4267</v>
      </c>
      <c r="F63" s="27" t="s">
        <v>215</v>
      </c>
      <c r="G63" s="27">
        <v>3020179401</v>
      </c>
      <c r="H63" s="27" t="s">
        <v>4268</v>
      </c>
      <c r="I63" s="27" t="s">
        <v>6298</v>
      </c>
      <c r="J63" s="45" t="s">
        <v>3450</v>
      </c>
      <c r="K63" s="45">
        <v>13</v>
      </c>
      <c r="L63" s="45" t="s">
        <v>557</v>
      </c>
      <c r="M63" s="29">
        <v>220792000</v>
      </c>
      <c r="N63" s="49" t="s">
        <v>3968</v>
      </c>
      <c r="O63" s="27" t="s">
        <v>4269</v>
      </c>
      <c r="P63" s="27" t="s">
        <v>4270</v>
      </c>
      <c r="Q63" s="27" t="s">
        <v>6261</v>
      </c>
      <c r="R63" s="15"/>
      <c r="S63" s="53"/>
    </row>
    <row r="64" spans="2:19" ht="19.5" customHeight="1" x14ac:dyDescent="0.15">
      <c r="B64" s="25">
        <v>2021</v>
      </c>
      <c r="C64" s="27">
        <v>1</v>
      </c>
      <c r="D64" s="27" t="s">
        <v>15</v>
      </c>
      <c r="E64" s="55" t="s">
        <v>2858</v>
      </c>
      <c r="F64" s="27" t="s">
        <v>62</v>
      </c>
      <c r="G64" s="27">
        <v>3011150501</v>
      </c>
      <c r="H64" s="27" t="s">
        <v>216</v>
      </c>
      <c r="I64" s="27" t="s">
        <v>6299</v>
      </c>
      <c r="J64" s="45" t="s">
        <v>16</v>
      </c>
      <c r="K64" s="45">
        <v>3057</v>
      </c>
      <c r="L64" s="45" t="s">
        <v>217</v>
      </c>
      <c r="M64" s="29">
        <v>214836789</v>
      </c>
      <c r="N64" s="49" t="s">
        <v>2359</v>
      </c>
      <c r="O64" s="27" t="s">
        <v>2371</v>
      </c>
      <c r="P64" s="27" t="s">
        <v>2372</v>
      </c>
      <c r="Q64" s="27" t="s">
        <v>6261</v>
      </c>
      <c r="R64" s="15"/>
      <c r="S64" s="53"/>
    </row>
    <row r="65" spans="2:19" ht="19.5" customHeight="1" x14ac:dyDescent="0.15">
      <c r="B65" s="25">
        <v>2021</v>
      </c>
      <c r="C65" s="27">
        <v>1</v>
      </c>
      <c r="D65" s="27" t="s">
        <v>14</v>
      </c>
      <c r="E65" s="55" t="s">
        <v>646</v>
      </c>
      <c r="F65" s="27" t="s">
        <v>215</v>
      </c>
      <c r="G65" s="27">
        <v>30131502</v>
      </c>
      <c r="H65" s="27" t="s">
        <v>576</v>
      </c>
      <c r="I65" s="27" t="s">
        <v>6300</v>
      </c>
      <c r="J65" s="45" t="s">
        <v>16</v>
      </c>
      <c r="K65" s="45">
        <v>5138</v>
      </c>
      <c r="L65" s="45" t="s">
        <v>227</v>
      </c>
      <c r="M65" s="29">
        <v>214768400</v>
      </c>
      <c r="N65" s="49" t="s">
        <v>327</v>
      </c>
      <c r="O65" s="27" t="s">
        <v>454</v>
      </c>
      <c r="P65" s="27" t="s">
        <v>455</v>
      </c>
      <c r="Q65" s="27" t="s">
        <v>6261</v>
      </c>
      <c r="R65" s="15"/>
      <c r="S65" s="53"/>
    </row>
    <row r="66" spans="2:19" ht="19.5" customHeight="1" x14ac:dyDescent="0.15">
      <c r="B66" s="25">
        <v>2021</v>
      </c>
      <c r="C66" s="27">
        <v>1</v>
      </c>
      <c r="D66" s="27" t="s">
        <v>15</v>
      </c>
      <c r="E66" s="55" t="s">
        <v>4154</v>
      </c>
      <c r="F66" s="27" t="s">
        <v>215</v>
      </c>
      <c r="G66" s="27">
        <v>3011150501</v>
      </c>
      <c r="H66" s="27" t="s">
        <v>4155</v>
      </c>
      <c r="I66" s="27" t="s">
        <v>6281</v>
      </c>
      <c r="J66" s="45" t="s">
        <v>16</v>
      </c>
      <c r="K66" s="45">
        <v>580</v>
      </c>
      <c r="L66" s="45" t="s">
        <v>217</v>
      </c>
      <c r="M66" s="29">
        <v>205023000</v>
      </c>
      <c r="N66" s="49" t="s">
        <v>3807</v>
      </c>
      <c r="O66" s="27" t="s">
        <v>3818</v>
      </c>
      <c r="P66" s="27" t="s">
        <v>3819</v>
      </c>
      <c r="Q66" s="27" t="s">
        <v>6261</v>
      </c>
      <c r="R66" s="15"/>
      <c r="S66" s="53"/>
    </row>
    <row r="67" spans="2:19" ht="19.5" customHeight="1" x14ac:dyDescent="0.15">
      <c r="B67" s="25">
        <v>2021</v>
      </c>
      <c r="C67" s="27">
        <v>1</v>
      </c>
      <c r="D67" s="27" t="s">
        <v>15</v>
      </c>
      <c r="E67" s="55" t="s">
        <v>4146</v>
      </c>
      <c r="F67" s="27" t="s">
        <v>215</v>
      </c>
      <c r="G67" s="27">
        <v>4015157001</v>
      </c>
      <c r="H67" s="27" t="s">
        <v>4147</v>
      </c>
      <c r="I67" s="27"/>
      <c r="J67" s="45" t="s">
        <v>2828</v>
      </c>
      <c r="K67" s="45">
        <v>2</v>
      </c>
      <c r="L67" s="45" t="s">
        <v>227</v>
      </c>
      <c r="M67" s="29">
        <v>196575000</v>
      </c>
      <c r="N67" s="49" t="s">
        <v>3799</v>
      </c>
      <c r="O67" s="27" t="s">
        <v>3804</v>
      </c>
      <c r="P67" s="27" t="s">
        <v>3805</v>
      </c>
      <c r="Q67" s="27" t="s">
        <v>6250</v>
      </c>
      <c r="R67" s="15"/>
      <c r="S67" s="53"/>
    </row>
    <row r="68" spans="2:19" ht="19.5" customHeight="1" x14ac:dyDescent="0.15">
      <c r="B68" s="25">
        <v>2021</v>
      </c>
      <c r="C68" s="27">
        <v>1</v>
      </c>
      <c r="D68" s="27" t="s">
        <v>15</v>
      </c>
      <c r="E68" s="55" t="s">
        <v>4896</v>
      </c>
      <c r="F68" s="27" t="s">
        <v>215</v>
      </c>
      <c r="G68" s="27">
        <v>3011150501</v>
      </c>
      <c r="H68" s="27" t="s">
        <v>216</v>
      </c>
      <c r="I68" s="27" t="s">
        <v>6301</v>
      </c>
      <c r="J68" s="45" t="s">
        <v>609</v>
      </c>
      <c r="K68" s="45">
        <v>2583</v>
      </c>
      <c r="L68" s="45" t="s">
        <v>217</v>
      </c>
      <c r="M68" s="29">
        <v>194293260</v>
      </c>
      <c r="N68" s="49" t="s">
        <v>4851</v>
      </c>
      <c r="O68" s="27" t="s">
        <v>4897</v>
      </c>
      <c r="P68" s="27" t="s">
        <v>4898</v>
      </c>
      <c r="Q68" s="27" t="s">
        <v>6261</v>
      </c>
      <c r="R68" s="15"/>
      <c r="S68" s="53"/>
    </row>
    <row r="69" spans="2:19" ht="19.5" customHeight="1" x14ac:dyDescent="0.15">
      <c r="B69" s="25">
        <v>2021</v>
      </c>
      <c r="C69" s="27">
        <v>1</v>
      </c>
      <c r="D69" s="27" t="s">
        <v>15</v>
      </c>
      <c r="E69" s="55" t="s">
        <v>4727</v>
      </c>
      <c r="F69" s="27" t="s">
        <v>215</v>
      </c>
      <c r="G69" s="27">
        <v>4014219702</v>
      </c>
      <c r="H69" s="27" t="s">
        <v>4741</v>
      </c>
      <c r="I69" s="27" t="s">
        <v>6302</v>
      </c>
      <c r="J69" s="45" t="s">
        <v>565</v>
      </c>
      <c r="K69" s="45">
        <v>181</v>
      </c>
      <c r="L69" s="45" t="s">
        <v>2792</v>
      </c>
      <c r="M69" s="29">
        <v>194213331</v>
      </c>
      <c r="N69" s="49" t="s">
        <v>4696</v>
      </c>
      <c r="O69" s="27" t="s">
        <v>4728</v>
      </c>
      <c r="P69" s="27" t="s">
        <v>4729</v>
      </c>
      <c r="Q69" s="27" t="s">
        <v>6261</v>
      </c>
      <c r="R69" s="15"/>
      <c r="S69" s="53"/>
    </row>
    <row r="70" spans="2:19" ht="19.5" customHeight="1" x14ac:dyDescent="0.15">
      <c r="B70" s="25">
        <v>2021</v>
      </c>
      <c r="C70" s="27">
        <v>1</v>
      </c>
      <c r="D70" s="27" t="s">
        <v>15</v>
      </c>
      <c r="E70" s="55" t="s">
        <v>863</v>
      </c>
      <c r="F70" s="27" t="s">
        <v>221</v>
      </c>
      <c r="G70" s="27"/>
      <c r="H70" s="27" t="s">
        <v>1353</v>
      </c>
      <c r="I70" s="27"/>
      <c r="J70" s="45"/>
      <c r="K70" s="45">
        <v>1</v>
      </c>
      <c r="L70" s="45" t="s">
        <v>174</v>
      </c>
      <c r="M70" s="29">
        <v>194000000</v>
      </c>
      <c r="N70" s="49" t="s">
        <v>860</v>
      </c>
      <c r="O70" s="27" t="s">
        <v>861</v>
      </c>
      <c r="P70" s="27" t="s">
        <v>862</v>
      </c>
      <c r="Q70" s="27" t="s">
        <v>6261</v>
      </c>
      <c r="R70" s="15"/>
      <c r="S70" s="53"/>
    </row>
    <row r="71" spans="2:19" ht="19.5" customHeight="1" x14ac:dyDescent="0.15">
      <c r="B71" s="25">
        <v>2021</v>
      </c>
      <c r="C71" s="27">
        <v>1</v>
      </c>
      <c r="D71" s="27" t="s">
        <v>15</v>
      </c>
      <c r="E71" s="55" t="s">
        <v>3472</v>
      </c>
      <c r="F71" s="27" t="s">
        <v>215</v>
      </c>
      <c r="G71" s="27">
        <v>4014219702</v>
      </c>
      <c r="H71" s="27" t="s">
        <v>1337</v>
      </c>
      <c r="I71" s="27"/>
      <c r="J71" s="45"/>
      <c r="K71" s="45">
        <v>497</v>
      </c>
      <c r="L71" s="45" t="s">
        <v>225</v>
      </c>
      <c r="M71" s="29">
        <v>193534000</v>
      </c>
      <c r="N71" s="49" t="s">
        <v>2977</v>
      </c>
      <c r="O71" s="27" t="s">
        <v>3473</v>
      </c>
      <c r="P71" s="27" t="s">
        <v>3474</v>
      </c>
      <c r="Q71" s="27" t="s">
        <v>6261</v>
      </c>
      <c r="R71" s="15"/>
      <c r="S71" s="53"/>
    </row>
    <row r="72" spans="2:19" ht="19.5" customHeight="1" x14ac:dyDescent="0.15">
      <c r="B72" s="25">
        <v>2021</v>
      </c>
      <c r="C72" s="27">
        <v>1</v>
      </c>
      <c r="D72" s="27" t="s">
        <v>15</v>
      </c>
      <c r="E72" s="55" t="s">
        <v>3260</v>
      </c>
      <c r="F72" s="27" t="s">
        <v>215</v>
      </c>
      <c r="G72" s="27">
        <v>3011150501</v>
      </c>
      <c r="H72" s="27" t="s">
        <v>216</v>
      </c>
      <c r="I72" s="27" t="s">
        <v>6295</v>
      </c>
      <c r="J72" s="45" t="s">
        <v>3499</v>
      </c>
      <c r="K72" s="45">
        <v>2347</v>
      </c>
      <c r="L72" s="45" t="s">
        <v>217</v>
      </c>
      <c r="M72" s="29">
        <v>188406000</v>
      </c>
      <c r="N72" s="49" t="s">
        <v>2998</v>
      </c>
      <c r="O72" s="27" t="s">
        <v>3007</v>
      </c>
      <c r="P72" s="27" t="s">
        <v>3008</v>
      </c>
      <c r="Q72" s="27" t="s">
        <v>6261</v>
      </c>
      <c r="R72" s="15"/>
      <c r="S72" s="53"/>
    </row>
    <row r="73" spans="2:19" ht="19.5" customHeight="1" x14ac:dyDescent="0.15">
      <c r="B73" s="25">
        <v>2021</v>
      </c>
      <c r="C73" s="27">
        <v>1</v>
      </c>
      <c r="D73" s="27" t="s">
        <v>14</v>
      </c>
      <c r="E73" s="55" t="s">
        <v>2767</v>
      </c>
      <c r="F73" s="27" t="s">
        <v>215</v>
      </c>
      <c r="G73" s="27">
        <v>3011150501</v>
      </c>
      <c r="H73" s="27" t="s">
        <v>216</v>
      </c>
      <c r="I73" s="27" t="s">
        <v>6299</v>
      </c>
      <c r="J73" s="45"/>
      <c r="K73" s="45">
        <v>2518</v>
      </c>
      <c r="L73" s="45" t="s">
        <v>217</v>
      </c>
      <c r="M73" s="29">
        <v>186055020</v>
      </c>
      <c r="N73" s="49" t="s">
        <v>2439</v>
      </c>
      <c r="O73" s="27" t="s">
        <v>2183</v>
      </c>
      <c r="P73" s="27" t="s">
        <v>2184</v>
      </c>
      <c r="Q73" s="27" t="s">
        <v>6261</v>
      </c>
      <c r="R73" s="15"/>
      <c r="S73" s="53"/>
    </row>
    <row r="74" spans="2:19" ht="19.5" customHeight="1" x14ac:dyDescent="0.15">
      <c r="B74" s="25">
        <v>2021</v>
      </c>
      <c r="C74" s="27">
        <v>1</v>
      </c>
      <c r="D74" s="27" t="s">
        <v>14</v>
      </c>
      <c r="E74" s="55" t="s">
        <v>3359</v>
      </c>
      <c r="F74" s="27" t="s">
        <v>215</v>
      </c>
      <c r="G74" s="27">
        <v>3011150501</v>
      </c>
      <c r="H74" s="27" t="s">
        <v>216</v>
      </c>
      <c r="I74" s="27" t="s">
        <v>6266</v>
      </c>
      <c r="J74" s="45" t="s">
        <v>16</v>
      </c>
      <c r="K74" s="45" t="s">
        <v>559</v>
      </c>
      <c r="L74" s="45" t="s">
        <v>217</v>
      </c>
      <c r="M74" s="29">
        <v>185445660</v>
      </c>
      <c r="N74" s="49" t="s">
        <v>3071</v>
      </c>
      <c r="O74" s="27" t="s">
        <v>3072</v>
      </c>
      <c r="P74" s="27" t="s">
        <v>3073</v>
      </c>
      <c r="Q74" s="27" t="s">
        <v>6261</v>
      </c>
      <c r="R74" s="15"/>
      <c r="S74" s="53"/>
    </row>
    <row r="75" spans="2:19" ht="19.5" customHeight="1" x14ac:dyDescent="0.15">
      <c r="B75" s="25">
        <v>2021</v>
      </c>
      <c r="C75" s="27">
        <v>1</v>
      </c>
      <c r="D75" s="27" t="s">
        <v>15</v>
      </c>
      <c r="E75" s="55" t="s">
        <v>4064</v>
      </c>
      <c r="F75" s="27" t="s">
        <v>215</v>
      </c>
      <c r="G75" s="27">
        <v>3011150501</v>
      </c>
      <c r="H75" s="27" t="s">
        <v>216</v>
      </c>
      <c r="I75" s="27" t="s">
        <v>6271</v>
      </c>
      <c r="J75" s="45" t="s">
        <v>16</v>
      </c>
      <c r="K75" s="45">
        <v>2665</v>
      </c>
      <c r="L75" s="45" t="s">
        <v>217</v>
      </c>
      <c r="M75" s="29">
        <v>184634270</v>
      </c>
      <c r="N75" s="49" t="s">
        <v>3861</v>
      </c>
      <c r="O75" s="27" t="s">
        <v>3862</v>
      </c>
      <c r="P75" s="27" t="s">
        <v>3863</v>
      </c>
      <c r="Q75" s="27" t="s">
        <v>6261</v>
      </c>
      <c r="R75" s="15"/>
      <c r="S75" s="53"/>
    </row>
    <row r="76" spans="2:19" ht="19.5" customHeight="1" x14ac:dyDescent="0.15">
      <c r="B76" s="25">
        <v>2021</v>
      </c>
      <c r="C76" s="27">
        <v>1</v>
      </c>
      <c r="D76" s="27" t="s">
        <v>14</v>
      </c>
      <c r="E76" s="55" t="s">
        <v>3532</v>
      </c>
      <c r="F76" s="27" t="s">
        <v>64</v>
      </c>
      <c r="G76" s="27">
        <v>2410167601</v>
      </c>
      <c r="H76" s="27" t="s">
        <v>3533</v>
      </c>
      <c r="I76" s="27" t="s">
        <v>6303</v>
      </c>
      <c r="J76" s="45" t="s">
        <v>630</v>
      </c>
      <c r="K76" s="45">
        <v>1</v>
      </c>
      <c r="L76" s="45" t="s">
        <v>174</v>
      </c>
      <c r="M76" s="29">
        <v>183446000</v>
      </c>
      <c r="N76" s="49" t="s">
        <v>3026</v>
      </c>
      <c r="O76" s="27" t="s">
        <v>3534</v>
      </c>
      <c r="P76" s="27" t="s">
        <v>3535</v>
      </c>
      <c r="Q76" s="27" t="s">
        <v>6261</v>
      </c>
      <c r="R76" s="15"/>
      <c r="S76" s="53" t="s">
        <v>3528</v>
      </c>
    </row>
    <row r="77" spans="2:19" ht="19.5" customHeight="1" x14ac:dyDescent="0.15">
      <c r="B77" s="25">
        <v>2021</v>
      </c>
      <c r="C77" s="27">
        <v>1</v>
      </c>
      <c r="D77" s="27" t="s">
        <v>15</v>
      </c>
      <c r="E77" s="55" t="s">
        <v>663</v>
      </c>
      <c r="F77" s="27" t="s">
        <v>215</v>
      </c>
      <c r="G77" s="27">
        <v>4014178203</v>
      </c>
      <c r="H77" s="27" t="s">
        <v>226</v>
      </c>
      <c r="I77" s="27" t="s">
        <v>6304</v>
      </c>
      <c r="J77" s="45" t="s">
        <v>16</v>
      </c>
      <c r="K77" s="45">
        <v>1650</v>
      </c>
      <c r="L77" s="45" t="s">
        <v>227</v>
      </c>
      <c r="M77" s="29">
        <v>179427600</v>
      </c>
      <c r="N77" s="49" t="s">
        <v>327</v>
      </c>
      <c r="O77" s="27" t="s">
        <v>477</v>
      </c>
      <c r="P77" s="27" t="s">
        <v>478</v>
      </c>
      <c r="Q77" s="27" t="s">
        <v>6261</v>
      </c>
      <c r="R77" s="15"/>
      <c r="S77" s="53"/>
    </row>
    <row r="78" spans="2:19" ht="19.5" customHeight="1" x14ac:dyDescent="0.15">
      <c r="B78" s="25">
        <v>2021</v>
      </c>
      <c r="C78" s="27">
        <v>1</v>
      </c>
      <c r="D78" s="27" t="s">
        <v>15</v>
      </c>
      <c r="E78" s="55" t="s">
        <v>4838</v>
      </c>
      <c r="F78" s="27" t="s">
        <v>215</v>
      </c>
      <c r="G78" s="27">
        <v>3011150501</v>
      </c>
      <c r="H78" s="27" t="s">
        <v>216</v>
      </c>
      <c r="I78" s="27" t="s">
        <v>6305</v>
      </c>
      <c r="J78" s="45" t="s">
        <v>609</v>
      </c>
      <c r="K78" s="45">
        <v>3171</v>
      </c>
      <c r="L78" s="45" t="s">
        <v>217</v>
      </c>
      <c r="M78" s="29">
        <f>TRUNC(K78*50824*1.1,-3)</f>
        <v>177279000</v>
      </c>
      <c r="N78" s="49" t="s">
        <v>4804</v>
      </c>
      <c r="O78" s="27" t="s">
        <v>4839</v>
      </c>
      <c r="P78" s="27" t="s">
        <v>4840</v>
      </c>
      <c r="Q78" s="27" t="s">
        <v>6261</v>
      </c>
      <c r="R78" s="15"/>
      <c r="S78" s="53"/>
    </row>
    <row r="79" spans="2:19" ht="19.5" customHeight="1" x14ac:dyDescent="0.15">
      <c r="B79" s="25">
        <v>2021</v>
      </c>
      <c r="C79" s="27">
        <v>1</v>
      </c>
      <c r="D79" s="27" t="s">
        <v>15</v>
      </c>
      <c r="E79" s="55" t="s">
        <v>4985</v>
      </c>
      <c r="F79" s="27" t="s">
        <v>221</v>
      </c>
      <c r="G79" s="27"/>
      <c r="H79" s="27" t="s">
        <v>4990</v>
      </c>
      <c r="I79" s="27" t="s">
        <v>6306</v>
      </c>
      <c r="J79" s="45" t="s">
        <v>16</v>
      </c>
      <c r="K79" s="45">
        <v>1</v>
      </c>
      <c r="L79" s="45" t="s">
        <v>557</v>
      </c>
      <c r="M79" s="29">
        <v>176500000</v>
      </c>
      <c r="N79" s="49" t="s">
        <v>4961</v>
      </c>
      <c r="O79" s="27" t="s">
        <v>4991</v>
      </c>
      <c r="P79" s="27" t="s">
        <v>4992</v>
      </c>
      <c r="Q79" s="27" t="s">
        <v>6261</v>
      </c>
      <c r="R79" s="15"/>
      <c r="S79" s="53"/>
    </row>
    <row r="80" spans="2:19" ht="19.5" customHeight="1" x14ac:dyDescent="0.15">
      <c r="B80" s="25">
        <v>2021</v>
      </c>
      <c r="C80" s="27">
        <v>1</v>
      </c>
      <c r="D80" s="27" t="s">
        <v>15</v>
      </c>
      <c r="E80" s="55" t="s">
        <v>4026</v>
      </c>
      <c r="F80" s="27" t="s">
        <v>215</v>
      </c>
      <c r="G80" s="27">
        <v>3011150501</v>
      </c>
      <c r="H80" s="27" t="s">
        <v>4155</v>
      </c>
      <c r="I80" s="27" t="s">
        <v>6281</v>
      </c>
      <c r="J80" s="45" t="s">
        <v>16</v>
      </c>
      <c r="K80" s="45">
        <v>470</v>
      </c>
      <c r="L80" s="45" t="s">
        <v>217</v>
      </c>
      <c r="M80" s="29">
        <v>175252000</v>
      </c>
      <c r="N80" s="49" t="s">
        <v>3807</v>
      </c>
      <c r="O80" s="27" t="s">
        <v>3821</v>
      </c>
      <c r="P80" s="27" t="s">
        <v>3822</v>
      </c>
      <c r="Q80" s="27" t="s">
        <v>6261</v>
      </c>
      <c r="R80" s="15"/>
      <c r="S80" s="53"/>
    </row>
    <row r="81" spans="2:19" ht="19.5" customHeight="1" x14ac:dyDescent="0.15">
      <c r="B81" s="25">
        <v>2021</v>
      </c>
      <c r="C81" s="27">
        <v>1</v>
      </c>
      <c r="D81" s="27" t="s">
        <v>15</v>
      </c>
      <c r="E81" s="55" t="s">
        <v>2947</v>
      </c>
      <c r="F81" s="27" t="s">
        <v>215</v>
      </c>
      <c r="G81" s="27">
        <v>3011150501</v>
      </c>
      <c r="H81" s="27" t="s">
        <v>216</v>
      </c>
      <c r="I81" s="27" t="s">
        <v>6295</v>
      </c>
      <c r="J81" s="45" t="s">
        <v>3499</v>
      </c>
      <c r="K81" s="45">
        <v>2403</v>
      </c>
      <c r="L81" s="45" t="s">
        <v>217</v>
      </c>
      <c r="M81" s="29">
        <v>170711000</v>
      </c>
      <c r="N81" s="49" t="s">
        <v>2998</v>
      </c>
      <c r="O81" s="27" t="s">
        <v>3002</v>
      </c>
      <c r="P81" s="27" t="s">
        <v>3003</v>
      </c>
      <c r="Q81" s="27" t="s">
        <v>6261</v>
      </c>
      <c r="R81" s="15"/>
      <c r="S81" s="53"/>
    </row>
    <row r="82" spans="2:19" ht="19.5" customHeight="1" x14ac:dyDescent="0.15">
      <c r="B82" s="25">
        <v>2021</v>
      </c>
      <c r="C82" s="27">
        <v>1</v>
      </c>
      <c r="D82" s="27" t="s">
        <v>15</v>
      </c>
      <c r="E82" s="55" t="s">
        <v>4180</v>
      </c>
      <c r="F82" s="27" t="s">
        <v>215</v>
      </c>
      <c r="G82" s="27">
        <v>3020179401</v>
      </c>
      <c r="H82" s="27" t="s">
        <v>216</v>
      </c>
      <c r="I82" s="27"/>
      <c r="J82" s="45" t="s">
        <v>16</v>
      </c>
      <c r="K82" s="45">
        <v>2542</v>
      </c>
      <c r="L82" s="45" t="s">
        <v>217</v>
      </c>
      <c r="M82" s="29">
        <v>168415110</v>
      </c>
      <c r="N82" s="49" t="s">
        <v>3829</v>
      </c>
      <c r="O82" s="27" t="s">
        <v>3833</v>
      </c>
      <c r="P82" s="27" t="s">
        <v>3834</v>
      </c>
      <c r="Q82" s="27" t="s">
        <v>6261</v>
      </c>
      <c r="R82" s="15"/>
      <c r="S82" s="53"/>
    </row>
    <row r="83" spans="2:19" ht="19.5" customHeight="1" x14ac:dyDescent="0.15">
      <c r="B83" s="25">
        <v>2021</v>
      </c>
      <c r="C83" s="27">
        <v>1</v>
      </c>
      <c r="D83" s="27" t="s">
        <v>15</v>
      </c>
      <c r="E83" s="55" t="s">
        <v>4186</v>
      </c>
      <c r="F83" s="27" t="s">
        <v>215</v>
      </c>
      <c r="G83" s="27">
        <v>3020179401</v>
      </c>
      <c r="H83" s="27" t="s">
        <v>216</v>
      </c>
      <c r="I83" s="27"/>
      <c r="J83" s="45" t="s">
        <v>16</v>
      </c>
      <c r="K83" s="45">
        <v>2542</v>
      </c>
      <c r="L83" s="45" t="s">
        <v>217</v>
      </c>
      <c r="M83" s="29">
        <v>168415110</v>
      </c>
      <c r="N83" s="49" t="s">
        <v>3829</v>
      </c>
      <c r="O83" s="27" t="s">
        <v>3830</v>
      </c>
      <c r="P83" s="27" t="s">
        <v>3831</v>
      </c>
      <c r="Q83" s="27" t="s">
        <v>6261</v>
      </c>
      <c r="R83" s="15"/>
      <c r="S83" s="53"/>
    </row>
    <row r="84" spans="2:19" ht="19.5" customHeight="1" x14ac:dyDescent="0.15">
      <c r="B84" s="25">
        <v>2021</v>
      </c>
      <c r="C84" s="27">
        <v>1</v>
      </c>
      <c r="D84" s="27" t="s">
        <v>14</v>
      </c>
      <c r="E84" s="55" t="s">
        <v>2784</v>
      </c>
      <c r="F84" s="27" t="s">
        <v>215</v>
      </c>
      <c r="G84" s="27">
        <v>3013150202</v>
      </c>
      <c r="H84" s="27" t="s">
        <v>2790</v>
      </c>
      <c r="I84" s="27" t="s">
        <v>6307</v>
      </c>
      <c r="J84" s="45" t="s">
        <v>2785</v>
      </c>
      <c r="K84" s="45">
        <v>9458</v>
      </c>
      <c r="L84" s="45" t="s">
        <v>2791</v>
      </c>
      <c r="M84" s="29">
        <v>167359690</v>
      </c>
      <c r="N84" s="49" t="s">
        <v>2786</v>
      </c>
      <c r="O84" s="27" t="s">
        <v>2787</v>
      </c>
      <c r="P84" s="27" t="s">
        <v>2788</v>
      </c>
      <c r="Q84" s="27" t="s">
        <v>6261</v>
      </c>
      <c r="R84" s="15"/>
      <c r="S84" s="53"/>
    </row>
    <row r="85" spans="2:19" ht="19.5" customHeight="1" x14ac:dyDescent="0.15">
      <c r="B85" s="25">
        <v>2021</v>
      </c>
      <c r="C85" s="27">
        <v>1</v>
      </c>
      <c r="D85" s="27" t="s">
        <v>15</v>
      </c>
      <c r="E85" s="55" t="s">
        <v>4029</v>
      </c>
      <c r="F85" s="27" t="s">
        <v>215</v>
      </c>
      <c r="G85" s="27">
        <v>3011150501</v>
      </c>
      <c r="H85" s="27" t="s">
        <v>4155</v>
      </c>
      <c r="I85" s="27" t="s">
        <v>6281</v>
      </c>
      <c r="J85" s="45" t="s">
        <v>16</v>
      </c>
      <c r="K85" s="45">
        <v>380</v>
      </c>
      <c r="L85" s="45" t="s">
        <v>217</v>
      </c>
      <c r="M85" s="29">
        <v>164242000</v>
      </c>
      <c r="N85" s="49" t="s">
        <v>3807</v>
      </c>
      <c r="O85" s="27" t="s">
        <v>3821</v>
      </c>
      <c r="P85" s="27" t="s">
        <v>3822</v>
      </c>
      <c r="Q85" s="27" t="s">
        <v>6261</v>
      </c>
      <c r="R85" s="15"/>
      <c r="S85" s="53"/>
    </row>
    <row r="86" spans="2:19" ht="19.5" customHeight="1" x14ac:dyDescent="0.15">
      <c r="B86" s="25">
        <v>2021</v>
      </c>
      <c r="C86" s="27">
        <v>1</v>
      </c>
      <c r="D86" s="27" t="s">
        <v>14</v>
      </c>
      <c r="E86" s="55" t="s">
        <v>641</v>
      </c>
      <c r="F86" s="27" t="s">
        <v>215</v>
      </c>
      <c r="G86" s="27">
        <v>30111505</v>
      </c>
      <c r="H86" s="27" t="s">
        <v>216</v>
      </c>
      <c r="I86" s="27" t="s">
        <v>6308</v>
      </c>
      <c r="J86" s="45" t="s">
        <v>16</v>
      </c>
      <c r="K86" s="45">
        <v>2440</v>
      </c>
      <c r="L86" s="45" t="s">
        <v>217</v>
      </c>
      <c r="M86" s="29">
        <v>163921810</v>
      </c>
      <c r="N86" s="49" t="s">
        <v>327</v>
      </c>
      <c r="O86" s="27" t="s">
        <v>454</v>
      </c>
      <c r="P86" s="27" t="s">
        <v>455</v>
      </c>
      <c r="Q86" s="27" t="s">
        <v>6261</v>
      </c>
      <c r="R86" s="15"/>
      <c r="S86" s="53"/>
    </row>
    <row r="87" spans="2:19" ht="19.5" customHeight="1" x14ac:dyDescent="0.15">
      <c r="B87" s="25">
        <v>2021</v>
      </c>
      <c r="C87" s="27">
        <v>1</v>
      </c>
      <c r="D87" s="27" t="s">
        <v>15</v>
      </c>
      <c r="E87" s="55" t="s">
        <v>4663</v>
      </c>
      <c r="F87" s="27" t="s">
        <v>215</v>
      </c>
      <c r="G87" s="27">
        <v>4014219702</v>
      </c>
      <c r="H87" s="27" t="s">
        <v>2032</v>
      </c>
      <c r="I87" s="27" t="s">
        <v>6309</v>
      </c>
      <c r="J87" s="45" t="s">
        <v>16</v>
      </c>
      <c r="K87" s="45">
        <v>780</v>
      </c>
      <c r="L87" s="45" t="s">
        <v>225</v>
      </c>
      <c r="M87" s="29">
        <v>162000000</v>
      </c>
      <c r="N87" s="49" t="s">
        <v>4664</v>
      </c>
      <c r="O87" s="27" t="s">
        <v>4665</v>
      </c>
      <c r="P87" s="27" t="s">
        <v>4666</v>
      </c>
      <c r="Q87" s="27" t="s">
        <v>6261</v>
      </c>
      <c r="R87" s="15"/>
      <c r="S87" s="53"/>
    </row>
    <row r="88" spans="2:19" ht="19.5" customHeight="1" x14ac:dyDescent="0.15">
      <c r="B88" s="25">
        <v>2021</v>
      </c>
      <c r="C88" s="27">
        <v>1</v>
      </c>
      <c r="D88" s="27" t="s">
        <v>14</v>
      </c>
      <c r="E88" s="55" t="s">
        <v>2871</v>
      </c>
      <c r="F88" s="27" t="s">
        <v>62</v>
      </c>
      <c r="G88" s="27">
        <v>3013150202</v>
      </c>
      <c r="H88" s="27" t="s">
        <v>2872</v>
      </c>
      <c r="I88" s="27" t="s">
        <v>6310</v>
      </c>
      <c r="J88" s="45" t="s">
        <v>16</v>
      </c>
      <c r="K88" s="45">
        <v>8642</v>
      </c>
      <c r="L88" s="45" t="s">
        <v>227</v>
      </c>
      <c r="M88" s="29">
        <v>160132000</v>
      </c>
      <c r="N88" s="49" t="s">
        <v>2392</v>
      </c>
      <c r="O88" s="27" t="s">
        <v>2393</v>
      </c>
      <c r="P88" s="27" t="s">
        <v>2394</v>
      </c>
      <c r="Q88" s="27" t="s">
        <v>6261</v>
      </c>
      <c r="R88" s="15"/>
      <c r="S88" s="53"/>
    </row>
    <row r="89" spans="2:19" ht="19.5" customHeight="1" x14ac:dyDescent="0.15">
      <c r="B89" s="25">
        <v>2021</v>
      </c>
      <c r="C89" s="27">
        <v>1</v>
      </c>
      <c r="D89" s="27" t="s">
        <v>15</v>
      </c>
      <c r="E89" s="55" t="s">
        <v>4663</v>
      </c>
      <c r="F89" s="27" t="s">
        <v>215</v>
      </c>
      <c r="G89" s="27">
        <v>3011150501</v>
      </c>
      <c r="H89" s="27" t="s">
        <v>216</v>
      </c>
      <c r="I89" s="27" t="s">
        <v>6271</v>
      </c>
      <c r="J89" s="45" t="s">
        <v>16</v>
      </c>
      <c r="K89" s="45">
        <v>2200</v>
      </c>
      <c r="L89" s="45" t="s">
        <v>217</v>
      </c>
      <c r="M89" s="29">
        <v>159632000</v>
      </c>
      <c r="N89" s="49" t="s">
        <v>4664</v>
      </c>
      <c r="O89" s="27" t="s">
        <v>4665</v>
      </c>
      <c r="P89" s="27" t="s">
        <v>4666</v>
      </c>
      <c r="Q89" s="27" t="s">
        <v>6261</v>
      </c>
      <c r="R89" s="15"/>
      <c r="S89" s="53"/>
    </row>
    <row r="90" spans="2:19" ht="19.5" customHeight="1" x14ac:dyDescent="0.15">
      <c r="B90" s="25">
        <v>2021</v>
      </c>
      <c r="C90" s="27">
        <v>1</v>
      </c>
      <c r="D90" s="27" t="s">
        <v>14</v>
      </c>
      <c r="E90" s="55" t="s">
        <v>561</v>
      </c>
      <c r="F90" s="27" t="s">
        <v>215</v>
      </c>
      <c r="G90" s="27">
        <v>4014219702</v>
      </c>
      <c r="H90" s="27" t="s">
        <v>562</v>
      </c>
      <c r="I90" s="27" t="s">
        <v>6311</v>
      </c>
      <c r="J90" s="45" t="s">
        <v>16</v>
      </c>
      <c r="K90" s="45">
        <v>1607</v>
      </c>
      <c r="L90" s="45" t="s">
        <v>225</v>
      </c>
      <c r="M90" s="29">
        <v>158825000</v>
      </c>
      <c r="N90" s="49" t="s">
        <v>235</v>
      </c>
      <c r="O90" s="27" t="s">
        <v>413</v>
      </c>
      <c r="P90" s="27" t="s">
        <v>414</v>
      </c>
      <c r="Q90" s="27" t="s">
        <v>6261</v>
      </c>
      <c r="R90" s="15"/>
      <c r="S90" s="53"/>
    </row>
    <row r="91" spans="2:19" ht="19.5" customHeight="1" x14ac:dyDescent="0.15">
      <c r="B91" s="25">
        <v>2021</v>
      </c>
      <c r="C91" s="27">
        <v>1</v>
      </c>
      <c r="D91" s="27" t="s">
        <v>15</v>
      </c>
      <c r="E91" s="55" t="s">
        <v>3480</v>
      </c>
      <c r="F91" s="27" t="s">
        <v>63</v>
      </c>
      <c r="G91" s="27">
        <v>3912110301</v>
      </c>
      <c r="H91" s="27" t="s">
        <v>1409</v>
      </c>
      <c r="I91" s="27"/>
      <c r="J91" s="45"/>
      <c r="K91" s="45">
        <v>2</v>
      </c>
      <c r="L91" s="45" t="s">
        <v>577</v>
      </c>
      <c r="M91" s="29">
        <v>156771000</v>
      </c>
      <c r="N91" s="49" t="s">
        <v>2977</v>
      </c>
      <c r="O91" s="27" t="s">
        <v>3220</v>
      </c>
      <c r="P91" s="27" t="s">
        <v>3221</v>
      </c>
      <c r="Q91" s="27" t="s">
        <v>6261</v>
      </c>
      <c r="R91" s="15"/>
      <c r="S91" s="53"/>
    </row>
    <row r="92" spans="2:19" ht="19.5" customHeight="1" x14ac:dyDescent="0.15">
      <c r="B92" s="25">
        <v>2021</v>
      </c>
      <c r="C92" s="27">
        <v>1</v>
      </c>
      <c r="D92" s="27" t="s">
        <v>14</v>
      </c>
      <c r="E92" s="55" t="s">
        <v>3357</v>
      </c>
      <c r="F92" s="27" t="s">
        <v>215</v>
      </c>
      <c r="G92" s="27">
        <v>3011150501</v>
      </c>
      <c r="H92" s="27" t="s">
        <v>216</v>
      </c>
      <c r="I92" s="27" t="s">
        <v>6266</v>
      </c>
      <c r="J92" s="45" t="s">
        <v>16</v>
      </c>
      <c r="K92" s="45" t="s">
        <v>559</v>
      </c>
      <c r="L92" s="45" t="s">
        <v>217</v>
      </c>
      <c r="M92" s="29">
        <v>156000000</v>
      </c>
      <c r="N92" s="49" t="s">
        <v>3071</v>
      </c>
      <c r="O92" s="27" t="s">
        <v>3079</v>
      </c>
      <c r="P92" s="27" t="s">
        <v>3080</v>
      </c>
      <c r="Q92" s="27" t="s">
        <v>6261</v>
      </c>
      <c r="R92" s="15"/>
      <c r="S92" s="53"/>
    </row>
    <row r="93" spans="2:19" ht="19.5" customHeight="1" x14ac:dyDescent="0.15">
      <c r="B93" s="25">
        <v>2021</v>
      </c>
      <c r="C93" s="27">
        <v>1</v>
      </c>
      <c r="D93" s="27" t="s">
        <v>15</v>
      </c>
      <c r="E93" s="55" t="s">
        <v>4663</v>
      </c>
      <c r="F93" s="27" t="s">
        <v>215</v>
      </c>
      <c r="G93" s="27">
        <v>4014178201</v>
      </c>
      <c r="H93" s="27" t="s">
        <v>623</v>
      </c>
      <c r="I93" s="27" t="s">
        <v>6312</v>
      </c>
      <c r="J93" s="45" t="s">
        <v>16</v>
      </c>
      <c r="K93" s="45">
        <v>850</v>
      </c>
      <c r="L93" s="45" t="s">
        <v>227</v>
      </c>
      <c r="M93" s="29">
        <v>154339000</v>
      </c>
      <c r="N93" s="49" t="s">
        <v>4664</v>
      </c>
      <c r="O93" s="27" t="s">
        <v>4665</v>
      </c>
      <c r="P93" s="27" t="s">
        <v>4666</v>
      </c>
      <c r="Q93" s="27" t="s">
        <v>6261</v>
      </c>
      <c r="R93" s="15"/>
      <c r="S93" s="53"/>
    </row>
    <row r="94" spans="2:19" ht="19.5" customHeight="1" x14ac:dyDescent="0.15">
      <c r="B94" s="25">
        <v>2021</v>
      </c>
      <c r="C94" s="27">
        <v>1</v>
      </c>
      <c r="D94" s="27" t="s">
        <v>14</v>
      </c>
      <c r="E94" s="55" t="s">
        <v>3354</v>
      </c>
      <c r="F94" s="27" t="s">
        <v>215</v>
      </c>
      <c r="G94" s="27">
        <v>3011150501</v>
      </c>
      <c r="H94" s="27" t="s">
        <v>216</v>
      </c>
      <c r="I94" s="27" t="s">
        <v>6266</v>
      </c>
      <c r="J94" s="45" t="s">
        <v>16</v>
      </c>
      <c r="K94" s="45" t="s">
        <v>559</v>
      </c>
      <c r="L94" s="45" t="s">
        <v>217</v>
      </c>
      <c r="M94" s="29">
        <v>152313000</v>
      </c>
      <c r="N94" s="49" t="s">
        <v>3071</v>
      </c>
      <c r="O94" s="27" t="s">
        <v>3355</v>
      </c>
      <c r="P94" s="27" t="s">
        <v>3356</v>
      </c>
      <c r="Q94" s="27" t="s">
        <v>6261</v>
      </c>
      <c r="R94" s="15"/>
      <c r="S94" s="53"/>
    </row>
    <row r="95" spans="2:19" ht="19.5" customHeight="1" x14ac:dyDescent="0.15">
      <c r="B95" s="25">
        <v>2021</v>
      </c>
      <c r="C95" s="27">
        <v>1</v>
      </c>
      <c r="D95" s="27" t="s">
        <v>15</v>
      </c>
      <c r="E95" s="55" t="s">
        <v>859</v>
      </c>
      <c r="F95" s="27" t="s">
        <v>221</v>
      </c>
      <c r="G95" s="27"/>
      <c r="H95" s="27" t="s">
        <v>1353</v>
      </c>
      <c r="I95" s="27"/>
      <c r="J95" s="45"/>
      <c r="K95" s="45">
        <v>1</v>
      </c>
      <c r="L95" s="45" t="s">
        <v>174</v>
      </c>
      <c r="M95" s="29">
        <v>150000000</v>
      </c>
      <c r="N95" s="49" t="s">
        <v>860</v>
      </c>
      <c r="O95" s="27" t="s">
        <v>861</v>
      </c>
      <c r="P95" s="27" t="s">
        <v>862</v>
      </c>
      <c r="Q95" s="27" t="s">
        <v>6261</v>
      </c>
      <c r="R95" s="15"/>
      <c r="S95" s="53"/>
    </row>
    <row r="96" spans="2:19" ht="19.5" customHeight="1" x14ac:dyDescent="0.15">
      <c r="B96" s="25">
        <v>2021</v>
      </c>
      <c r="C96" s="27">
        <v>1</v>
      </c>
      <c r="D96" s="27" t="s">
        <v>14</v>
      </c>
      <c r="E96" s="55" t="s">
        <v>3070</v>
      </c>
      <c r="F96" s="27" t="s">
        <v>215</v>
      </c>
      <c r="G96" s="27">
        <v>4015151301</v>
      </c>
      <c r="H96" s="27" t="s">
        <v>662</v>
      </c>
      <c r="I96" s="27" t="s">
        <v>6266</v>
      </c>
      <c r="J96" s="45" t="s">
        <v>16</v>
      </c>
      <c r="K96" s="45" t="s">
        <v>559</v>
      </c>
      <c r="L96" s="45" t="s">
        <v>557</v>
      </c>
      <c r="M96" s="29">
        <v>150000000</v>
      </c>
      <c r="N96" s="49" t="s">
        <v>3071</v>
      </c>
      <c r="O96" s="27" t="s">
        <v>3072</v>
      </c>
      <c r="P96" s="27" t="s">
        <v>3073</v>
      </c>
      <c r="Q96" s="27" t="s">
        <v>6261</v>
      </c>
      <c r="R96" s="15"/>
      <c r="S96" s="53"/>
    </row>
    <row r="97" spans="2:19" ht="19.5" customHeight="1" x14ac:dyDescent="0.15">
      <c r="B97" s="25">
        <v>2021</v>
      </c>
      <c r="C97" s="27">
        <v>1</v>
      </c>
      <c r="D97" s="27" t="s">
        <v>14</v>
      </c>
      <c r="E97" s="55" t="s">
        <v>1953</v>
      </c>
      <c r="F97" s="27" t="s">
        <v>215</v>
      </c>
      <c r="G97" s="27">
        <v>3011150501</v>
      </c>
      <c r="H97" s="27" t="s">
        <v>216</v>
      </c>
      <c r="I97" s="27" t="s">
        <v>6313</v>
      </c>
      <c r="J97" s="45" t="s">
        <v>16</v>
      </c>
      <c r="K97" s="45">
        <v>2316</v>
      </c>
      <c r="L97" s="45" t="s">
        <v>217</v>
      </c>
      <c r="M97" s="29">
        <v>148733000</v>
      </c>
      <c r="N97" s="49" t="s">
        <v>1609</v>
      </c>
      <c r="O97" s="27" t="s">
        <v>1923</v>
      </c>
      <c r="P97" s="27" t="s">
        <v>1924</v>
      </c>
      <c r="Q97" s="27" t="s">
        <v>6261</v>
      </c>
      <c r="R97" s="15"/>
      <c r="S97" s="53"/>
    </row>
    <row r="98" spans="2:19" ht="19.5" customHeight="1" x14ac:dyDescent="0.15">
      <c r="B98" s="25">
        <v>2021</v>
      </c>
      <c r="C98" s="27">
        <v>1</v>
      </c>
      <c r="D98" s="27" t="s">
        <v>15</v>
      </c>
      <c r="E98" s="55" t="s">
        <v>4667</v>
      </c>
      <c r="F98" s="27" t="s">
        <v>215</v>
      </c>
      <c r="G98" s="27">
        <v>3011150501</v>
      </c>
      <c r="H98" s="27" t="s">
        <v>216</v>
      </c>
      <c r="I98" s="27" t="s">
        <v>6271</v>
      </c>
      <c r="J98" s="45" t="s">
        <v>16</v>
      </c>
      <c r="K98" s="45">
        <v>2000</v>
      </c>
      <c r="L98" s="45" t="s">
        <v>217</v>
      </c>
      <c r="M98" s="29">
        <v>145120000</v>
      </c>
      <c r="N98" s="49" t="s">
        <v>4664</v>
      </c>
      <c r="O98" s="27" t="s">
        <v>4665</v>
      </c>
      <c r="P98" s="27" t="s">
        <v>4666</v>
      </c>
      <c r="Q98" s="27" t="s">
        <v>6261</v>
      </c>
      <c r="R98" s="15"/>
      <c r="S98" s="53"/>
    </row>
    <row r="99" spans="2:19" ht="19.5" customHeight="1" x14ac:dyDescent="0.15">
      <c r="B99" s="25">
        <v>2021</v>
      </c>
      <c r="C99" s="27">
        <v>1</v>
      </c>
      <c r="D99" s="27" t="s">
        <v>14</v>
      </c>
      <c r="E99" s="55" t="s">
        <v>3263</v>
      </c>
      <c r="F99" s="27" t="s">
        <v>62</v>
      </c>
      <c r="G99" s="27">
        <v>4014178401</v>
      </c>
      <c r="H99" s="27" t="s">
        <v>3503</v>
      </c>
      <c r="I99" s="27" t="s">
        <v>6314</v>
      </c>
      <c r="J99" s="45" t="s">
        <v>3500</v>
      </c>
      <c r="K99" s="45">
        <v>5</v>
      </c>
      <c r="L99" s="45" t="s">
        <v>1340</v>
      </c>
      <c r="M99" s="29">
        <v>144421000</v>
      </c>
      <c r="N99" s="49" t="s">
        <v>2998</v>
      </c>
      <c r="O99" s="27" t="s">
        <v>3501</v>
      </c>
      <c r="P99" s="27" t="s">
        <v>3502</v>
      </c>
      <c r="Q99" s="27" t="s">
        <v>6261</v>
      </c>
      <c r="R99" s="15"/>
      <c r="S99" s="53"/>
    </row>
    <row r="100" spans="2:19" ht="19.5" customHeight="1" x14ac:dyDescent="0.15">
      <c r="B100" s="25">
        <v>2021</v>
      </c>
      <c r="C100" s="27">
        <v>1</v>
      </c>
      <c r="D100" s="27" t="s">
        <v>15</v>
      </c>
      <c r="E100" s="55" t="s">
        <v>4184</v>
      </c>
      <c r="F100" s="27" t="s">
        <v>215</v>
      </c>
      <c r="G100" s="27">
        <v>3020179401</v>
      </c>
      <c r="H100" s="27" t="s">
        <v>216</v>
      </c>
      <c r="I100" s="27"/>
      <c r="J100" s="45" t="s">
        <v>16</v>
      </c>
      <c r="K100" s="45">
        <v>2310</v>
      </c>
      <c r="L100" s="45" t="s">
        <v>217</v>
      </c>
      <c r="M100" s="29">
        <v>144116000</v>
      </c>
      <c r="N100" s="49" t="s">
        <v>3829</v>
      </c>
      <c r="O100" s="27" t="s">
        <v>3830</v>
      </c>
      <c r="P100" s="27" t="s">
        <v>3831</v>
      </c>
      <c r="Q100" s="27" t="s">
        <v>6261</v>
      </c>
      <c r="R100" s="15"/>
      <c r="S100" s="53"/>
    </row>
    <row r="101" spans="2:19" ht="19.5" customHeight="1" x14ac:dyDescent="0.15">
      <c r="B101" s="25">
        <v>2021</v>
      </c>
      <c r="C101" s="27">
        <v>1</v>
      </c>
      <c r="D101" s="27" t="s">
        <v>15</v>
      </c>
      <c r="E101" s="55" t="s">
        <v>4183</v>
      </c>
      <c r="F101" s="27" t="s">
        <v>215</v>
      </c>
      <c r="G101" s="27">
        <v>3020179401</v>
      </c>
      <c r="H101" s="27" t="s">
        <v>218</v>
      </c>
      <c r="I101" s="27"/>
      <c r="J101" s="45" t="s">
        <v>16</v>
      </c>
      <c r="K101" s="45">
        <v>150</v>
      </c>
      <c r="L101" s="45" t="s">
        <v>574</v>
      </c>
      <c r="M101" s="29">
        <v>138441000</v>
      </c>
      <c r="N101" s="49" t="s">
        <v>3829</v>
      </c>
      <c r="O101" s="27" t="s">
        <v>3830</v>
      </c>
      <c r="P101" s="27" t="s">
        <v>3831</v>
      </c>
      <c r="Q101" s="27" t="s">
        <v>6261</v>
      </c>
      <c r="R101" s="15"/>
      <c r="S101" s="53"/>
    </row>
    <row r="102" spans="2:19" ht="19.5" customHeight="1" x14ac:dyDescent="0.15">
      <c r="B102" s="25">
        <v>2021</v>
      </c>
      <c r="C102" s="27">
        <v>1</v>
      </c>
      <c r="D102" s="27" t="s">
        <v>15</v>
      </c>
      <c r="E102" s="55" t="s">
        <v>2081</v>
      </c>
      <c r="F102" s="27" t="s">
        <v>215</v>
      </c>
      <c r="G102" s="27">
        <v>3011150501</v>
      </c>
      <c r="H102" s="27" t="s">
        <v>216</v>
      </c>
      <c r="I102" s="27" t="s">
        <v>6299</v>
      </c>
      <c r="J102" s="45" t="s">
        <v>16</v>
      </c>
      <c r="K102" s="45">
        <v>76</v>
      </c>
      <c r="L102" s="45" t="s">
        <v>217</v>
      </c>
      <c r="M102" s="29">
        <v>138381000</v>
      </c>
      <c r="N102" s="49" t="s">
        <v>1590</v>
      </c>
      <c r="O102" s="27" t="s">
        <v>1895</v>
      </c>
      <c r="P102" s="27" t="s">
        <v>1896</v>
      </c>
      <c r="Q102" s="27" t="s">
        <v>6261</v>
      </c>
      <c r="R102" s="15"/>
      <c r="S102" s="53"/>
    </row>
    <row r="103" spans="2:19" ht="19.5" customHeight="1" x14ac:dyDescent="0.15">
      <c r="B103" s="25">
        <v>2021</v>
      </c>
      <c r="C103" s="27">
        <v>1</v>
      </c>
      <c r="D103" s="27" t="s">
        <v>14</v>
      </c>
      <c r="E103" s="55" t="s">
        <v>3359</v>
      </c>
      <c r="F103" s="27" t="s">
        <v>215</v>
      </c>
      <c r="G103" s="27">
        <v>3010161901</v>
      </c>
      <c r="H103" s="27" t="s">
        <v>737</v>
      </c>
      <c r="I103" s="27" t="s">
        <v>6266</v>
      </c>
      <c r="J103" s="45" t="s">
        <v>16</v>
      </c>
      <c r="K103" s="45" t="s">
        <v>559</v>
      </c>
      <c r="L103" s="45" t="s">
        <v>169</v>
      </c>
      <c r="M103" s="29">
        <v>138093000</v>
      </c>
      <c r="N103" s="49" t="s">
        <v>3071</v>
      </c>
      <c r="O103" s="27" t="s">
        <v>3072</v>
      </c>
      <c r="P103" s="27" t="s">
        <v>3073</v>
      </c>
      <c r="Q103" s="27" t="s">
        <v>6261</v>
      </c>
      <c r="R103" s="15"/>
      <c r="S103" s="53"/>
    </row>
    <row r="104" spans="2:19" ht="19.5" customHeight="1" x14ac:dyDescent="0.15">
      <c r="B104" s="25">
        <v>2021</v>
      </c>
      <c r="C104" s="27">
        <v>1</v>
      </c>
      <c r="D104" s="27" t="s">
        <v>15</v>
      </c>
      <c r="E104" s="55" t="s">
        <v>4179</v>
      </c>
      <c r="F104" s="27" t="s">
        <v>215</v>
      </c>
      <c r="G104" s="27">
        <v>3020179401</v>
      </c>
      <c r="H104" s="27" t="s">
        <v>218</v>
      </c>
      <c r="I104" s="27"/>
      <c r="J104" s="45" t="s">
        <v>16</v>
      </c>
      <c r="K104" s="45">
        <v>196.20500000000001</v>
      </c>
      <c r="L104" s="45" t="s">
        <v>574</v>
      </c>
      <c r="M104" s="29">
        <v>137696660</v>
      </c>
      <c r="N104" s="49" t="s">
        <v>3829</v>
      </c>
      <c r="O104" s="27" t="s">
        <v>3833</v>
      </c>
      <c r="P104" s="27" t="s">
        <v>3834</v>
      </c>
      <c r="Q104" s="27" t="s">
        <v>6261</v>
      </c>
      <c r="R104" s="15"/>
      <c r="S104" s="53"/>
    </row>
    <row r="105" spans="2:19" ht="19.5" customHeight="1" x14ac:dyDescent="0.15">
      <c r="B105" s="25">
        <v>2021</v>
      </c>
      <c r="C105" s="27">
        <v>1</v>
      </c>
      <c r="D105" s="27" t="s">
        <v>14</v>
      </c>
      <c r="E105" s="55" t="s">
        <v>561</v>
      </c>
      <c r="F105" s="27" t="s">
        <v>215</v>
      </c>
      <c r="G105" s="27">
        <v>3011150501</v>
      </c>
      <c r="H105" s="27" t="s">
        <v>216</v>
      </c>
      <c r="I105" s="27" t="s">
        <v>6315</v>
      </c>
      <c r="J105" s="45" t="s">
        <v>16</v>
      </c>
      <c r="K105" s="45">
        <v>2289</v>
      </c>
      <c r="L105" s="45" t="s">
        <v>217</v>
      </c>
      <c r="M105" s="29">
        <v>137000000</v>
      </c>
      <c r="N105" s="49" t="s">
        <v>235</v>
      </c>
      <c r="O105" s="27" t="s">
        <v>413</v>
      </c>
      <c r="P105" s="27" t="s">
        <v>414</v>
      </c>
      <c r="Q105" s="27" t="s">
        <v>6261</v>
      </c>
      <c r="R105" s="15"/>
      <c r="S105" s="53"/>
    </row>
    <row r="106" spans="2:19" ht="19.5" customHeight="1" x14ac:dyDescent="0.15">
      <c r="B106" s="25">
        <v>2021</v>
      </c>
      <c r="C106" s="27">
        <v>1</v>
      </c>
      <c r="D106" s="27" t="s">
        <v>14</v>
      </c>
      <c r="E106" s="55" t="s">
        <v>1940</v>
      </c>
      <c r="F106" s="27" t="s">
        <v>64</v>
      </c>
      <c r="G106" s="27"/>
      <c r="H106" s="27" t="s">
        <v>1966</v>
      </c>
      <c r="I106" s="27" t="s">
        <v>6316</v>
      </c>
      <c r="J106" s="45" t="s">
        <v>630</v>
      </c>
      <c r="K106" s="45">
        <v>2</v>
      </c>
      <c r="L106" s="45" t="s">
        <v>223</v>
      </c>
      <c r="M106" s="29">
        <v>136179119</v>
      </c>
      <c r="N106" s="49" t="s">
        <v>1585</v>
      </c>
      <c r="O106" s="27" t="s">
        <v>1873</v>
      </c>
      <c r="P106" s="27" t="s">
        <v>1967</v>
      </c>
      <c r="Q106" s="27" t="s">
        <v>6261</v>
      </c>
      <c r="R106" s="15"/>
      <c r="S106" s="53" t="s">
        <v>1952</v>
      </c>
    </row>
    <row r="107" spans="2:19" ht="19.5" customHeight="1" x14ac:dyDescent="0.15">
      <c r="B107" s="25">
        <v>2021</v>
      </c>
      <c r="C107" s="27">
        <v>1</v>
      </c>
      <c r="D107" s="27" t="s">
        <v>15</v>
      </c>
      <c r="E107" s="55" t="s">
        <v>1948</v>
      </c>
      <c r="F107" s="27" t="s">
        <v>215</v>
      </c>
      <c r="G107" s="27">
        <v>4014210201</v>
      </c>
      <c r="H107" s="27" t="s">
        <v>2090</v>
      </c>
      <c r="I107" s="27" t="s">
        <v>6317</v>
      </c>
      <c r="J107" s="45" t="s">
        <v>16</v>
      </c>
      <c r="K107" s="45">
        <v>239</v>
      </c>
      <c r="L107" s="45" t="s">
        <v>227</v>
      </c>
      <c r="M107" s="29">
        <v>134276000</v>
      </c>
      <c r="N107" s="49" t="s">
        <v>1590</v>
      </c>
      <c r="O107" s="27" t="s">
        <v>1880</v>
      </c>
      <c r="P107" s="27" t="s">
        <v>1881</v>
      </c>
      <c r="Q107" s="27" t="s">
        <v>6261</v>
      </c>
      <c r="R107" s="15"/>
      <c r="S107" s="53"/>
    </row>
    <row r="108" spans="2:19" ht="19.5" customHeight="1" x14ac:dyDescent="0.15">
      <c r="B108" s="25">
        <v>2021</v>
      </c>
      <c r="C108" s="27">
        <v>1</v>
      </c>
      <c r="D108" s="27" t="s">
        <v>15</v>
      </c>
      <c r="E108" s="55" t="s">
        <v>2858</v>
      </c>
      <c r="F108" s="27" t="s">
        <v>62</v>
      </c>
      <c r="G108" s="27">
        <v>3010161901</v>
      </c>
      <c r="H108" s="27" t="s">
        <v>218</v>
      </c>
      <c r="I108" s="27" t="s">
        <v>6318</v>
      </c>
      <c r="J108" s="45" t="s">
        <v>16</v>
      </c>
      <c r="K108" s="45">
        <v>196.434</v>
      </c>
      <c r="L108" s="45" t="s">
        <v>219</v>
      </c>
      <c r="M108" s="29">
        <v>133439187</v>
      </c>
      <c r="N108" s="49" t="s">
        <v>2359</v>
      </c>
      <c r="O108" s="27" t="s">
        <v>2371</v>
      </c>
      <c r="P108" s="27" t="s">
        <v>2372</v>
      </c>
      <c r="Q108" s="27" t="s">
        <v>6261</v>
      </c>
      <c r="R108" s="15"/>
      <c r="S108" s="53"/>
    </row>
    <row r="109" spans="2:19" ht="19.5" customHeight="1" x14ac:dyDescent="0.15">
      <c r="B109" s="25">
        <v>2021</v>
      </c>
      <c r="C109" s="27">
        <v>1</v>
      </c>
      <c r="D109" s="27" t="s">
        <v>15</v>
      </c>
      <c r="E109" s="55" t="s">
        <v>4985</v>
      </c>
      <c r="F109" s="27" t="s">
        <v>221</v>
      </c>
      <c r="G109" s="27"/>
      <c r="H109" s="27" t="s">
        <v>4990</v>
      </c>
      <c r="I109" s="27" t="s">
        <v>6319</v>
      </c>
      <c r="J109" s="45" t="s">
        <v>16</v>
      </c>
      <c r="K109" s="45">
        <v>1</v>
      </c>
      <c r="L109" s="45" t="s">
        <v>557</v>
      </c>
      <c r="M109" s="29">
        <v>131500000</v>
      </c>
      <c r="N109" s="49" t="s">
        <v>4961</v>
      </c>
      <c r="O109" s="27" t="s">
        <v>4991</v>
      </c>
      <c r="P109" s="27" t="s">
        <v>4992</v>
      </c>
      <c r="Q109" s="27" t="s">
        <v>6261</v>
      </c>
      <c r="R109" s="15"/>
      <c r="S109" s="53"/>
    </row>
    <row r="110" spans="2:19" ht="19.5" customHeight="1" x14ac:dyDescent="0.15">
      <c r="B110" s="25">
        <v>2021</v>
      </c>
      <c r="C110" s="27">
        <v>1</v>
      </c>
      <c r="D110" s="27" t="s">
        <v>15</v>
      </c>
      <c r="E110" s="55" t="s">
        <v>4156</v>
      </c>
      <c r="F110" s="27" t="s">
        <v>215</v>
      </c>
      <c r="G110" s="27">
        <v>3011150501</v>
      </c>
      <c r="H110" s="27" t="s">
        <v>4155</v>
      </c>
      <c r="I110" s="27" t="s">
        <v>6281</v>
      </c>
      <c r="J110" s="45" t="s">
        <v>16</v>
      </c>
      <c r="K110" s="45">
        <v>350</v>
      </c>
      <c r="L110" s="45" t="s">
        <v>217</v>
      </c>
      <c r="M110" s="29">
        <v>130000000</v>
      </c>
      <c r="N110" s="49" t="s">
        <v>3807</v>
      </c>
      <c r="O110" s="27" t="s">
        <v>4157</v>
      </c>
      <c r="P110" s="27" t="s">
        <v>4158</v>
      </c>
      <c r="Q110" s="27" t="s">
        <v>6261</v>
      </c>
      <c r="R110" s="15"/>
      <c r="S110" s="53"/>
    </row>
    <row r="111" spans="2:19" ht="19.5" customHeight="1" x14ac:dyDescent="0.15">
      <c r="B111" s="25">
        <v>2021</v>
      </c>
      <c r="C111" s="27">
        <v>1</v>
      </c>
      <c r="D111" s="27" t="s">
        <v>14</v>
      </c>
      <c r="E111" s="55" t="s">
        <v>435</v>
      </c>
      <c r="F111" s="27" t="s">
        <v>215</v>
      </c>
      <c r="G111" s="27">
        <v>3011150501</v>
      </c>
      <c r="H111" s="27" t="s">
        <v>216</v>
      </c>
      <c r="I111" s="27" t="s">
        <v>6299</v>
      </c>
      <c r="J111" s="45"/>
      <c r="K111" s="45">
        <v>1800</v>
      </c>
      <c r="L111" s="45" t="s">
        <v>217</v>
      </c>
      <c r="M111" s="29">
        <v>130000000</v>
      </c>
      <c r="N111" s="49" t="s">
        <v>4406</v>
      </c>
      <c r="O111" s="27" t="s">
        <v>4526</v>
      </c>
      <c r="P111" s="27" t="s">
        <v>4527</v>
      </c>
      <c r="Q111" s="27" t="s">
        <v>6261</v>
      </c>
      <c r="R111" s="15"/>
      <c r="S111" s="53"/>
    </row>
    <row r="112" spans="2:19" ht="19.5" customHeight="1" x14ac:dyDescent="0.15">
      <c r="B112" s="25">
        <v>2021</v>
      </c>
      <c r="C112" s="27">
        <v>1</v>
      </c>
      <c r="D112" s="27" t="s">
        <v>15</v>
      </c>
      <c r="E112" s="55" t="s">
        <v>656</v>
      </c>
      <c r="F112" s="27" t="s">
        <v>215</v>
      </c>
      <c r="G112" s="27">
        <v>3011150501</v>
      </c>
      <c r="H112" s="27" t="s">
        <v>216</v>
      </c>
      <c r="I112" s="27" t="s">
        <v>6271</v>
      </c>
      <c r="J112" s="45" t="s">
        <v>16</v>
      </c>
      <c r="K112" s="45">
        <v>1893.61</v>
      </c>
      <c r="L112" s="45" t="s">
        <v>657</v>
      </c>
      <c r="M112" s="29">
        <v>129670625</v>
      </c>
      <c r="N112" s="49" t="s">
        <v>327</v>
      </c>
      <c r="O112" s="27" t="s">
        <v>477</v>
      </c>
      <c r="P112" s="27" t="s">
        <v>478</v>
      </c>
      <c r="Q112" s="27" t="s">
        <v>6261</v>
      </c>
      <c r="R112" s="15"/>
      <c r="S112" s="53"/>
    </row>
    <row r="113" spans="2:19" ht="19.5" customHeight="1" x14ac:dyDescent="0.15">
      <c r="B113" s="25">
        <v>2021</v>
      </c>
      <c r="C113" s="27">
        <v>1</v>
      </c>
      <c r="D113" s="27" t="s">
        <v>14</v>
      </c>
      <c r="E113" s="55" t="s">
        <v>635</v>
      </c>
      <c r="F113" s="27" t="s">
        <v>215</v>
      </c>
      <c r="G113" s="27">
        <v>3111505</v>
      </c>
      <c r="H113" s="27" t="s">
        <v>216</v>
      </c>
      <c r="I113" s="27" t="s">
        <v>6320</v>
      </c>
      <c r="J113" s="45" t="s">
        <v>16</v>
      </c>
      <c r="K113" s="45">
        <v>1992</v>
      </c>
      <c r="L113" s="45" t="s">
        <v>217</v>
      </c>
      <c r="M113" s="29">
        <v>129575870</v>
      </c>
      <c r="N113" s="49" t="s">
        <v>327</v>
      </c>
      <c r="O113" s="27" t="s">
        <v>454</v>
      </c>
      <c r="P113" s="27" t="s">
        <v>455</v>
      </c>
      <c r="Q113" s="27" t="s">
        <v>6261</v>
      </c>
      <c r="R113" s="15"/>
      <c r="S113" s="53"/>
    </row>
    <row r="114" spans="2:19" ht="19.5" customHeight="1" x14ac:dyDescent="0.15">
      <c r="B114" s="25">
        <v>2021</v>
      </c>
      <c r="C114" s="27">
        <v>1</v>
      </c>
      <c r="D114" s="27" t="s">
        <v>14</v>
      </c>
      <c r="E114" s="55" t="s">
        <v>2130</v>
      </c>
      <c r="F114" s="27" t="s">
        <v>215</v>
      </c>
      <c r="G114" s="27">
        <v>4014219702</v>
      </c>
      <c r="H114" s="27" t="s">
        <v>2032</v>
      </c>
      <c r="I114" s="27">
        <v>400</v>
      </c>
      <c r="J114" s="45" t="s">
        <v>565</v>
      </c>
      <c r="K114" s="45">
        <v>1500</v>
      </c>
      <c r="L114" s="45" t="s">
        <v>225</v>
      </c>
      <c r="M114" s="29">
        <v>127485000</v>
      </c>
      <c r="N114" s="49" t="s">
        <v>1594</v>
      </c>
      <c r="O114" s="27" t="s">
        <v>1595</v>
      </c>
      <c r="P114" s="27" t="s">
        <v>1596</v>
      </c>
      <c r="Q114" s="27" t="s">
        <v>6261</v>
      </c>
      <c r="R114" s="15"/>
      <c r="S114" s="53"/>
    </row>
    <row r="115" spans="2:19" ht="19.5" customHeight="1" x14ac:dyDescent="0.15">
      <c r="B115" s="25">
        <v>2021</v>
      </c>
      <c r="C115" s="27">
        <v>1</v>
      </c>
      <c r="D115" s="27" t="s">
        <v>15</v>
      </c>
      <c r="E115" s="55" t="s">
        <v>3470</v>
      </c>
      <c r="F115" s="27" t="s">
        <v>215</v>
      </c>
      <c r="G115" s="27">
        <v>3011150501</v>
      </c>
      <c r="H115" s="27" t="s">
        <v>216</v>
      </c>
      <c r="I115" s="27"/>
      <c r="J115" s="45"/>
      <c r="K115" s="45">
        <v>1533</v>
      </c>
      <c r="L115" s="45" t="s">
        <v>217</v>
      </c>
      <c r="M115" s="29">
        <v>127008000</v>
      </c>
      <c r="N115" s="49" t="s">
        <v>2977</v>
      </c>
      <c r="O115" s="27" t="s">
        <v>2978</v>
      </c>
      <c r="P115" s="27" t="s">
        <v>2979</v>
      </c>
      <c r="Q115" s="27" t="s">
        <v>6261</v>
      </c>
      <c r="R115" s="15"/>
      <c r="S115" s="53"/>
    </row>
    <row r="116" spans="2:19" ht="19.5" customHeight="1" x14ac:dyDescent="0.15">
      <c r="B116" s="25">
        <v>2021</v>
      </c>
      <c r="C116" s="27">
        <v>1</v>
      </c>
      <c r="D116" s="27" t="s">
        <v>15</v>
      </c>
      <c r="E116" s="55" t="s">
        <v>4030</v>
      </c>
      <c r="F116" s="27" t="s">
        <v>215</v>
      </c>
      <c r="G116" s="27">
        <v>3011150501</v>
      </c>
      <c r="H116" s="27" t="s">
        <v>4155</v>
      </c>
      <c r="I116" s="27" t="s">
        <v>6281</v>
      </c>
      <c r="J116" s="45" t="s">
        <v>16</v>
      </c>
      <c r="K116" s="45">
        <v>250</v>
      </c>
      <c r="L116" s="45" t="s">
        <v>217</v>
      </c>
      <c r="M116" s="29">
        <v>125435000</v>
      </c>
      <c r="N116" s="49" t="s">
        <v>3807</v>
      </c>
      <c r="O116" s="27" t="s">
        <v>3821</v>
      </c>
      <c r="P116" s="27" t="s">
        <v>3822</v>
      </c>
      <c r="Q116" s="27" t="s">
        <v>6261</v>
      </c>
      <c r="R116" s="15"/>
      <c r="S116" s="53"/>
    </row>
    <row r="117" spans="2:19" ht="19.5" customHeight="1" x14ac:dyDescent="0.15">
      <c r="B117" s="25">
        <v>2021</v>
      </c>
      <c r="C117" s="27">
        <v>1</v>
      </c>
      <c r="D117" s="27" t="s">
        <v>15</v>
      </c>
      <c r="E117" s="55" t="s">
        <v>659</v>
      </c>
      <c r="F117" s="27" t="s">
        <v>215</v>
      </c>
      <c r="G117" s="27">
        <v>4014178203</v>
      </c>
      <c r="H117" s="27" t="s">
        <v>226</v>
      </c>
      <c r="I117" s="27" t="s">
        <v>6321</v>
      </c>
      <c r="J117" s="45" t="s">
        <v>16</v>
      </c>
      <c r="K117" s="45">
        <v>1406</v>
      </c>
      <c r="L117" s="45" t="s">
        <v>227</v>
      </c>
      <c r="M117" s="29">
        <v>124226500</v>
      </c>
      <c r="N117" s="49" t="s">
        <v>327</v>
      </c>
      <c r="O117" s="27" t="s">
        <v>477</v>
      </c>
      <c r="P117" s="27" t="s">
        <v>478</v>
      </c>
      <c r="Q117" s="27" t="s">
        <v>6261</v>
      </c>
      <c r="R117" s="15"/>
      <c r="S117" s="53"/>
    </row>
    <row r="118" spans="2:19" ht="19.5" customHeight="1" x14ac:dyDescent="0.15">
      <c r="B118" s="25">
        <v>2021</v>
      </c>
      <c r="C118" s="27">
        <v>1</v>
      </c>
      <c r="D118" s="27" t="s">
        <v>14</v>
      </c>
      <c r="E118" s="55" t="s">
        <v>1192</v>
      </c>
      <c r="F118" s="27" t="s">
        <v>215</v>
      </c>
      <c r="G118" s="27">
        <v>3011150501</v>
      </c>
      <c r="H118" s="27" t="s">
        <v>216</v>
      </c>
      <c r="I118" s="27" t="s">
        <v>6322</v>
      </c>
      <c r="J118" s="45" t="s">
        <v>17</v>
      </c>
      <c r="K118" s="45">
        <v>1685</v>
      </c>
      <c r="L118" s="45" t="s">
        <v>217</v>
      </c>
      <c r="M118" s="29">
        <v>123358850</v>
      </c>
      <c r="N118" s="49" t="s">
        <v>1193</v>
      </c>
      <c r="O118" s="27" t="s">
        <v>1194</v>
      </c>
      <c r="P118" s="27" t="s">
        <v>1195</v>
      </c>
      <c r="Q118" s="27" t="s">
        <v>6261</v>
      </c>
      <c r="R118" s="15"/>
      <c r="S118" s="53"/>
    </row>
    <row r="119" spans="2:19" ht="19.5" customHeight="1" x14ac:dyDescent="0.15">
      <c r="B119" s="25">
        <v>2021</v>
      </c>
      <c r="C119" s="27">
        <v>1</v>
      </c>
      <c r="D119" s="27" t="s">
        <v>14</v>
      </c>
      <c r="E119" s="55" t="s">
        <v>2859</v>
      </c>
      <c r="F119" s="27" t="s">
        <v>221</v>
      </c>
      <c r="G119" s="27">
        <v>4014178203</v>
      </c>
      <c r="H119" s="27" t="s">
        <v>5085</v>
      </c>
      <c r="I119" s="27" t="s">
        <v>6323</v>
      </c>
      <c r="J119" s="45"/>
      <c r="K119" s="45">
        <v>671</v>
      </c>
      <c r="L119" s="45" t="s">
        <v>5086</v>
      </c>
      <c r="M119" s="29">
        <v>122323300</v>
      </c>
      <c r="N119" s="49" t="s">
        <v>2388</v>
      </c>
      <c r="O119" s="27" t="s">
        <v>2389</v>
      </c>
      <c r="P119" s="27" t="s">
        <v>2390</v>
      </c>
      <c r="Q119" s="27" t="s">
        <v>6261</v>
      </c>
      <c r="R119" s="15"/>
      <c r="S119" s="53"/>
    </row>
    <row r="120" spans="2:19" ht="19.5" customHeight="1" x14ac:dyDescent="0.15">
      <c r="B120" s="25">
        <v>2021</v>
      </c>
      <c r="C120" s="27">
        <v>1</v>
      </c>
      <c r="D120" s="27" t="s">
        <v>15</v>
      </c>
      <c r="E120" s="55" t="s">
        <v>865</v>
      </c>
      <c r="F120" s="27" t="s">
        <v>221</v>
      </c>
      <c r="G120" s="27"/>
      <c r="H120" s="27" t="s">
        <v>1353</v>
      </c>
      <c r="I120" s="27"/>
      <c r="J120" s="45"/>
      <c r="K120" s="45">
        <v>1</v>
      </c>
      <c r="L120" s="45" t="s">
        <v>174</v>
      </c>
      <c r="M120" s="29">
        <v>122000000</v>
      </c>
      <c r="N120" s="49" t="s">
        <v>860</v>
      </c>
      <c r="O120" s="27" t="s">
        <v>861</v>
      </c>
      <c r="P120" s="27" t="s">
        <v>862</v>
      </c>
      <c r="Q120" s="27" t="s">
        <v>6261</v>
      </c>
      <c r="R120" s="15"/>
      <c r="S120" s="53"/>
    </row>
    <row r="121" spans="2:19" ht="19.5" customHeight="1" x14ac:dyDescent="0.15">
      <c r="B121" s="25">
        <v>2021</v>
      </c>
      <c r="C121" s="27">
        <v>1</v>
      </c>
      <c r="D121" s="27" t="s">
        <v>14</v>
      </c>
      <c r="E121" s="55" t="s">
        <v>1395</v>
      </c>
      <c r="F121" s="27" t="s">
        <v>215</v>
      </c>
      <c r="G121" s="27">
        <v>2611160701</v>
      </c>
      <c r="H121" s="27" t="s">
        <v>1402</v>
      </c>
      <c r="I121" s="27" t="s">
        <v>6324</v>
      </c>
      <c r="J121" s="45" t="s">
        <v>1403</v>
      </c>
      <c r="K121" s="45">
        <v>1</v>
      </c>
      <c r="L121" s="45" t="s">
        <v>223</v>
      </c>
      <c r="M121" s="29">
        <v>121002000</v>
      </c>
      <c r="N121" s="49" t="s">
        <v>903</v>
      </c>
      <c r="O121" s="27" t="s">
        <v>1164</v>
      </c>
      <c r="P121" s="27" t="s">
        <v>1397</v>
      </c>
      <c r="Q121" s="27" t="s">
        <v>6261</v>
      </c>
      <c r="R121" s="15"/>
      <c r="S121" s="53"/>
    </row>
    <row r="122" spans="2:19" ht="19.5" customHeight="1" x14ac:dyDescent="0.15">
      <c r="B122" s="25">
        <v>2021</v>
      </c>
      <c r="C122" s="27">
        <v>1</v>
      </c>
      <c r="D122" s="27" t="s">
        <v>15</v>
      </c>
      <c r="E122" s="55" t="s">
        <v>4146</v>
      </c>
      <c r="F122" s="27" t="s">
        <v>215</v>
      </c>
      <c r="G122" s="27">
        <v>3010161901</v>
      </c>
      <c r="H122" s="27" t="s">
        <v>617</v>
      </c>
      <c r="I122" s="27" t="s">
        <v>6325</v>
      </c>
      <c r="J122" s="45" t="s">
        <v>4131</v>
      </c>
      <c r="K122" s="45">
        <v>169.46</v>
      </c>
      <c r="L122" s="45" t="s">
        <v>169</v>
      </c>
      <c r="M122" s="29">
        <v>119100000</v>
      </c>
      <c r="N122" s="49" t="s">
        <v>3799</v>
      </c>
      <c r="O122" s="27" t="s">
        <v>3804</v>
      </c>
      <c r="P122" s="27" t="s">
        <v>3805</v>
      </c>
      <c r="Q122" s="27" t="s">
        <v>6250</v>
      </c>
      <c r="R122" s="15"/>
      <c r="S122" s="53"/>
    </row>
    <row r="123" spans="2:19" ht="19.5" customHeight="1" x14ac:dyDescent="0.15">
      <c r="B123" s="25">
        <v>2021</v>
      </c>
      <c r="C123" s="27">
        <v>1</v>
      </c>
      <c r="D123" s="27" t="s">
        <v>15</v>
      </c>
      <c r="E123" s="55" t="s">
        <v>3470</v>
      </c>
      <c r="F123" s="27" t="s">
        <v>215</v>
      </c>
      <c r="G123" s="27">
        <v>3011160102</v>
      </c>
      <c r="H123" s="27" t="s">
        <v>594</v>
      </c>
      <c r="I123" s="27"/>
      <c r="J123" s="45"/>
      <c r="K123" s="45">
        <v>32</v>
      </c>
      <c r="L123" s="45" t="s">
        <v>1313</v>
      </c>
      <c r="M123" s="29">
        <v>119000000</v>
      </c>
      <c r="N123" s="49" t="s">
        <v>2977</v>
      </c>
      <c r="O123" s="27" t="s">
        <v>2978</v>
      </c>
      <c r="P123" s="27" t="s">
        <v>2979</v>
      </c>
      <c r="Q123" s="27" t="s">
        <v>6261</v>
      </c>
      <c r="R123" s="15"/>
      <c r="S123" s="53"/>
    </row>
    <row r="124" spans="2:19" ht="19.5" customHeight="1" x14ac:dyDescent="0.15">
      <c r="B124" s="25">
        <v>2021</v>
      </c>
      <c r="C124" s="27">
        <v>1</v>
      </c>
      <c r="D124" s="27" t="s">
        <v>15</v>
      </c>
      <c r="E124" s="55" t="s">
        <v>2724</v>
      </c>
      <c r="F124" s="27" t="s">
        <v>215</v>
      </c>
      <c r="G124" s="27">
        <v>3011150501</v>
      </c>
      <c r="H124" s="27" t="s">
        <v>216</v>
      </c>
      <c r="I124" s="27" t="s">
        <v>6292</v>
      </c>
      <c r="J124" s="45" t="s">
        <v>16</v>
      </c>
      <c r="K124" s="45">
        <v>1715</v>
      </c>
      <c r="L124" s="45" t="s">
        <v>657</v>
      </c>
      <c r="M124" s="29">
        <v>118292000</v>
      </c>
      <c r="N124" s="49" t="s">
        <v>2411</v>
      </c>
      <c r="O124" s="27" t="s">
        <v>2412</v>
      </c>
      <c r="P124" s="27" t="s">
        <v>2413</v>
      </c>
      <c r="Q124" s="27" t="s">
        <v>6261</v>
      </c>
      <c r="R124" s="15"/>
      <c r="S124" s="53"/>
    </row>
    <row r="125" spans="2:19" ht="19.5" customHeight="1" x14ac:dyDescent="0.15">
      <c r="B125" s="25">
        <v>2021</v>
      </c>
      <c r="C125" s="27">
        <v>1</v>
      </c>
      <c r="D125" s="27" t="s">
        <v>15</v>
      </c>
      <c r="E125" s="55" t="s">
        <v>864</v>
      </c>
      <c r="F125" s="27" t="s">
        <v>221</v>
      </c>
      <c r="G125" s="27"/>
      <c r="H125" s="27" t="s">
        <v>1353</v>
      </c>
      <c r="I125" s="27"/>
      <c r="J125" s="45"/>
      <c r="K125" s="45">
        <v>1</v>
      </c>
      <c r="L125" s="45" t="s">
        <v>174</v>
      </c>
      <c r="M125" s="29">
        <v>118000000</v>
      </c>
      <c r="N125" s="49" t="s">
        <v>860</v>
      </c>
      <c r="O125" s="27" t="s">
        <v>861</v>
      </c>
      <c r="P125" s="27" t="s">
        <v>862</v>
      </c>
      <c r="Q125" s="27" t="s">
        <v>6261</v>
      </c>
      <c r="R125" s="15"/>
      <c r="S125" s="53"/>
    </row>
    <row r="126" spans="2:19" ht="19.5" customHeight="1" x14ac:dyDescent="0.15">
      <c r="B126" s="25">
        <v>2021</v>
      </c>
      <c r="C126" s="27">
        <v>1</v>
      </c>
      <c r="D126" s="27" t="s">
        <v>14</v>
      </c>
      <c r="E126" s="55" t="s">
        <v>2130</v>
      </c>
      <c r="F126" s="27" t="s">
        <v>215</v>
      </c>
      <c r="G126" s="27">
        <v>3011150501</v>
      </c>
      <c r="H126" s="27" t="s">
        <v>216</v>
      </c>
      <c r="I126" s="27" t="s">
        <v>6326</v>
      </c>
      <c r="J126" s="45" t="s">
        <v>565</v>
      </c>
      <c r="K126" s="45">
        <v>1630</v>
      </c>
      <c r="L126" s="45" t="s">
        <v>217</v>
      </c>
      <c r="M126" s="29">
        <v>117017700</v>
      </c>
      <c r="N126" s="49" t="s">
        <v>1594</v>
      </c>
      <c r="O126" s="27" t="s">
        <v>1595</v>
      </c>
      <c r="P126" s="27" t="s">
        <v>1596</v>
      </c>
      <c r="Q126" s="27" t="s">
        <v>6261</v>
      </c>
      <c r="R126" s="15"/>
      <c r="S126" s="53"/>
    </row>
    <row r="127" spans="2:19" ht="19.5" customHeight="1" x14ac:dyDescent="0.15">
      <c r="B127" s="25">
        <v>2021</v>
      </c>
      <c r="C127" s="27">
        <v>1</v>
      </c>
      <c r="D127" s="27" t="s">
        <v>14</v>
      </c>
      <c r="E127" s="55" t="s">
        <v>3540</v>
      </c>
      <c r="F127" s="27" t="s">
        <v>64</v>
      </c>
      <c r="G127" s="27">
        <v>2410168501</v>
      </c>
      <c r="H127" s="27" t="s">
        <v>3541</v>
      </c>
      <c r="I127" s="27" t="s">
        <v>6327</v>
      </c>
      <c r="J127" s="45" t="s">
        <v>630</v>
      </c>
      <c r="K127" s="45">
        <v>5</v>
      </c>
      <c r="L127" s="45" t="s">
        <v>557</v>
      </c>
      <c r="M127" s="29">
        <v>116929500</v>
      </c>
      <c r="N127" s="49" t="s">
        <v>3026</v>
      </c>
      <c r="O127" s="27" t="s">
        <v>3537</v>
      </c>
      <c r="P127" s="27" t="s">
        <v>3538</v>
      </c>
      <c r="Q127" s="27" t="s">
        <v>6261</v>
      </c>
      <c r="R127" s="15"/>
      <c r="S127" s="53" t="s">
        <v>1952</v>
      </c>
    </row>
    <row r="128" spans="2:19" ht="19.5" customHeight="1" x14ac:dyDescent="0.15">
      <c r="B128" s="25">
        <v>2021</v>
      </c>
      <c r="C128" s="27">
        <v>1</v>
      </c>
      <c r="D128" s="27" t="s">
        <v>15</v>
      </c>
      <c r="E128" s="55" t="s">
        <v>2726</v>
      </c>
      <c r="F128" s="27" t="s">
        <v>215</v>
      </c>
      <c r="G128" s="27">
        <v>3011150501</v>
      </c>
      <c r="H128" s="27" t="s">
        <v>216</v>
      </c>
      <c r="I128" s="27" t="s">
        <v>6292</v>
      </c>
      <c r="J128" s="45" t="s">
        <v>16</v>
      </c>
      <c r="K128" s="45">
        <v>2175</v>
      </c>
      <c r="L128" s="45" t="s">
        <v>657</v>
      </c>
      <c r="M128" s="29">
        <v>116732000</v>
      </c>
      <c r="N128" s="49" t="s">
        <v>2411</v>
      </c>
      <c r="O128" s="27" t="s">
        <v>2727</v>
      </c>
      <c r="P128" s="27" t="s">
        <v>2728</v>
      </c>
      <c r="Q128" s="27" t="s">
        <v>6261</v>
      </c>
      <c r="R128" s="15"/>
      <c r="S128" s="53"/>
    </row>
    <row r="129" spans="2:19" ht="19.5" customHeight="1" x14ac:dyDescent="0.15">
      <c r="B129" s="25">
        <v>2021</v>
      </c>
      <c r="C129" s="27">
        <v>1</v>
      </c>
      <c r="D129" s="27" t="s">
        <v>15</v>
      </c>
      <c r="E129" s="55" t="s">
        <v>4185</v>
      </c>
      <c r="F129" s="27" t="s">
        <v>215</v>
      </c>
      <c r="G129" s="27">
        <v>3020179401</v>
      </c>
      <c r="H129" s="27" t="s">
        <v>218</v>
      </c>
      <c r="I129" s="27"/>
      <c r="J129" s="45" t="s">
        <v>16</v>
      </c>
      <c r="K129" s="45">
        <v>171</v>
      </c>
      <c r="L129" s="45" t="s">
        <v>574</v>
      </c>
      <c r="M129" s="29">
        <v>116044000</v>
      </c>
      <c r="N129" s="49" t="s">
        <v>3829</v>
      </c>
      <c r="O129" s="27" t="s">
        <v>3830</v>
      </c>
      <c r="P129" s="27" t="s">
        <v>3831</v>
      </c>
      <c r="Q129" s="27" t="s">
        <v>6261</v>
      </c>
      <c r="R129" s="15"/>
      <c r="S129" s="53"/>
    </row>
    <row r="130" spans="2:19" ht="19.5" customHeight="1" x14ac:dyDescent="0.15">
      <c r="B130" s="25">
        <v>2021</v>
      </c>
      <c r="C130" s="27">
        <v>1</v>
      </c>
      <c r="D130" s="27" t="s">
        <v>15</v>
      </c>
      <c r="E130" s="55" t="s">
        <v>4727</v>
      </c>
      <c r="F130" s="27" t="s">
        <v>215</v>
      </c>
      <c r="G130" s="27">
        <v>4014219702</v>
      </c>
      <c r="H130" s="27" t="s">
        <v>4740</v>
      </c>
      <c r="I130" s="27" t="s">
        <v>6328</v>
      </c>
      <c r="J130" s="45" t="s">
        <v>565</v>
      </c>
      <c r="K130" s="45">
        <v>85</v>
      </c>
      <c r="L130" s="45" t="s">
        <v>2792</v>
      </c>
      <c r="M130" s="29">
        <v>115290229</v>
      </c>
      <c r="N130" s="49" t="s">
        <v>4696</v>
      </c>
      <c r="O130" s="27" t="s">
        <v>4728</v>
      </c>
      <c r="P130" s="27" t="s">
        <v>4729</v>
      </c>
      <c r="Q130" s="27" t="s">
        <v>6261</v>
      </c>
      <c r="R130" s="15"/>
      <c r="S130" s="53"/>
    </row>
    <row r="131" spans="2:19" ht="19.5" customHeight="1" x14ac:dyDescent="0.15">
      <c r="B131" s="25">
        <v>2021</v>
      </c>
      <c r="C131" s="27">
        <v>1</v>
      </c>
      <c r="D131" s="27" t="s">
        <v>15</v>
      </c>
      <c r="E131" s="55" t="s">
        <v>4060</v>
      </c>
      <c r="F131" s="27" t="s">
        <v>215</v>
      </c>
      <c r="G131" s="27">
        <v>3011150501</v>
      </c>
      <c r="H131" s="27" t="s">
        <v>216</v>
      </c>
      <c r="I131" s="27" t="s">
        <v>6329</v>
      </c>
      <c r="J131" s="45" t="s">
        <v>16</v>
      </c>
      <c r="K131" s="45">
        <v>1550</v>
      </c>
      <c r="L131" s="45" t="s">
        <v>217</v>
      </c>
      <c r="M131" s="29">
        <v>114566280</v>
      </c>
      <c r="N131" s="49" t="s">
        <v>3861</v>
      </c>
      <c r="O131" s="27" t="s">
        <v>3862</v>
      </c>
      <c r="P131" s="27" t="s">
        <v>3863</v>
      </c>
      <c r="Q131" s="27" t="s">
        <v>6261</v>
      </c>
      <c r="R131" s="15"/>
      <c r="S131" s="53"/>
    </row>
    <row r="132" spans="2:19" ht="19.5" customHeight="1" x14ac:dyDescent="0.15">
      <c r="B132" s="25">
        <v>2021</v>
      </c>
      <c r="C132" s="27">
        <v>1</v>
      </c>
      <c r="D132" s="27" t="s">
        <v>14</v>
      </c>
      <c r="E132" s="55" t="s">
        <v>4893</v>
      </c>
      <c r="F132" s="27" t="s">
        <v>62</v>
      </c>
      <c r="G132" s="27">
        <v>4014238901</v>
      </c>
      <c r="H132" s="27" t="s">
        <v>4883</v>
      </c>
      <c r="I132" s="27" t="s">
        <v>6258</v>
      </c>
      <c r="J132" s="45" t="s">
        <v>4869</v>
      </c>
      <c r="K132" s="45">
        <v>419</v>
      </c>
      <c r="L132" s="45" t="s">
        <v>4876</v>
      </c>
      <c r="M132" s="29">
        <v>114044942</v>
      </c>
      <c r="N132" s="49" t="s">
        <v>4871</v>
      </c>
      <c r="O132" s="27" t="s">
        <v>4889</v>
      </c>
      <c r="P132" s="27" t="s">
        <v>4890</v>
      </c>
      <c r="Q132" s="27" t="s">
        <v>6261</v>
      </c>
      <c r="R132" s="15"/>
      <c r="S132" s="53"/>
    </row>
    <row r="133" spans="2:19" ht="19.5" customHeight="1" x14ac:dyDescent="0.15">
      <c r="B133" s="25">
        <v>2021</v>
      </c>
      <c r="C133" s="27">
        <v>1</v>
      </c>
      <c r="D133" s="27" t="s">
        <v>15</v>
      </c>
      <c r="E133" s="55" t="s">
        <v>4896</v>
      </c>
      <c r="F133" s="27" t="s">
        <v>215</v>
      </c>
      <c r="G133" s="27">
        <v>3011150501</v>
      </c>
      <c r="H133" s="27" t="s">
        <v>216</v>
      </c>
      <c r="I133" s="27" t="s">
        <v>6330</v>
      </c>
      <c r="J133" s="45" t="s">
        <v>678</v>
      </c>
      <c r="K133" s="45">
        <v>1672</v>
      </c>
      <c r="L133" s="45" t="s">
        <v>217</v>
      </c>
      <c r="M133" s="29">
        <v>113411760</v>
      </c>
      <c r="N133" s="49" t="s">
        <v>4851</v>
      </c>
      <c r="O133" s="27" t="s">
        <v>4897</v>
      </c>
      <c r="P133" s="27" t="s">
        <v>4898</v>
      </c>
      <c r="Q133" s="27" t="s">
        <v>6261</v>
      </c>
      <c r="R133" s="15"/>
      <c r="S133" s="53"/>
    </row>
    <row r="134" spans="2:19" ht="19.5" customHeight="1" x14ac:dyDescent="0.15">
      <c r="B134" s="25">
        <v>2021</v>
      </c>
      <c r="C134" s="27">
        <v>1</v>
      </c>
      <c r="D134" s="27" t="s">
        <v>14</v>
      </c>
      <c r="E134" s="55" t="s">
        <v>2923</v>
      </c>
      <c r="F134" s="27" t="s">
        <v>215</v>
      </c>
      <c r="G134" s="27">
        <v>3011150501</v>
      </c>
      <c r="H134" s="27" t="s">
        <v>216</v>
      </c>
      <c r="I134" s="27" t="s">
        <v>6322</v>
      </c>
      <c r="J134" s="45" t="s">
        <v>17</v>
      </c>
      <c r="K134" s="45">
        <v>1425</v>
      </c>
      <c r="L134" s="45" t="s">
        <v>217</v>
      </c>
      <c r="M134" s="29">
        <v>112290000</v>
      </c>
      <c r="N134" s="49" t="s">
        <v>2426</v>
      </c>
      <c r="O134" s="27" t="s">
        <v>2735</v>
      </c>
      <c r="P134" s="27" t="s">
        <v>2736</v>
      </c>
      <c r="Q134" s="27" t="s">
        <v>6261</v>
      </c>
      <c r="R134" s="15"/>
      <c r="S134" s="53"/>
    </row>
    <row r="135" spans="2:19" ht="19.5" customHeight="1" x14ac:dyDescent="0.15">
      <c r="B135" s="25">
        <v>2021</v>
      </c>
      <c r="C135" s="27">
        <v>1</v>
      </c>
      <c r="D135" s="27" t="s">
        <v>14</v>
      </c>
      <c r="E135" s="55" t="s">
        <v>4594</v>
      </c>
      <c r="F135" s="27" t="s">
        <v>62</v>
      </c>
      <c r="G135" s="27">
        <v>4323151301</v>
      </c>
      <c r="H135" s="27" t="s">
        <v>4595</v>
      </c>
      <c r="I135" s="27" t="s">
        <v>6331</v>
      </c>
      <c r="J135" s="45" t="s">
        <v>4596</v>
      </c>
      <c r="K135" s="45">
        <v>1</v>
      </c>
      <c r="L135" s="45" t="s">
        <v>4597</v>
      </c>
      <c r="M135" s="29">
        <v>112000000</v>
      </c>
      <c r="N135" s="49" t="s">
        <v>5264</v>
      </c>
      <c r="O135" s="27" t="s">
        <v>4598</v>
      </c>
      <c r="P135" s="27" t="s">
        <v>4599</v>
      </c>
      <c r="Q135" s="27" t="s">
        <v>6261</v>
      </c>
      <c r="R135" s="15" t="s">
        <v>4600</v>
      </c>
      <c r="S135" s="53"/>
    </row>
    <row r="136" spans="2:19" ht="19.5" customHeight="1" x14ac:dyDescent="0.15">
      <c r="B136" s="25">
        <v>2021</v>
      </c>
      <c r="C136" s="27">
        <v>1</v>
      </c>
      <c r="D136" s="27" t="s">
        <v>15</v>
      </c>
      <c r="E136" s="55" t="s">
        <v>4667</v>
      </c>
      <c r="F136" s="27" t="s">
        <v>215</v>
      </c>
      <c r="G136" s="27">
        <v>4014178201</v>
      </c>
      <c r="H136" s="27" t="s">
        <v>623</v>
      </c>
      <c r="I136" s="27" t="s">
        <v>6312</v>
      </c>
      <c r="J136" s="45" t="s">
        <v>16</v>
      </c>
      <c r="K136" s="45">
        <v>650</v>
      </c>
      <c r="L136" s="45" t="s">
        <v>227</v>
      </c>
      <c r="M136" s="29">
        <v>110530000</v>
      </c>
      <c r="N136" s="49" t="s">
        <v>4664</v>
      </c>
      <c r="O136" s="27" t="s">
        <v>4665</v>
      </c>
      <c r="P136" s="27" t="s">
        <v>4666</v>
      </c>
      <c r="Q136" s="27" t="s">
        <v>6261</v>
      </c>
      <c r="R136" s="15"/>
      <c r="S136" s="53"/>
    </row>
    <row r="137" spans="2:19" ht="19.5" customHeight="1" x14ac:dyDescent="0.15">
      <c r="B137" s="25">
        <v>2021</v>
      </c>
      <c r="C137" s="27">
        <v>1</v>
      </c>
      <c r="D137" s="27" t="s">
        <v>15</v>
      </c>
      <c r="E137" s="55" t="s">
        <v>3262</v>
      </c>
      <c r="F137" s="27" t="s">
        <v>215</v>
      </c>
      <c r="G137" s="27">
        <v>3010161901</v>
      </c>
      <c r="H137" s="27" t="s">
        <v>617</v>
      </c>
      <c r="I137" s="27" t="s">
        <v>6332</v>
      </c>
      <c r="J137" s="45" t="s">
        <v>3499</v>
      </c>
      <c r="K137" s="45">
        <v>156</v>
      </c>
      <c r="L137" s="45" t="s">
        <v>169</v>
      </c>
      <c r="M137" s="29">
        <v>108797000</v>
      </c>
      <c r="N137" s="49" t="s">
        <v>2998</v>
      </c>
      <c r="O137" s="27" t="s">
        <v>2999</v>
      </c>
      <c r="P137" s="27" t="s">
        <v>3000</v>
      </c>
      <c r="Q137" s="27" t="s">
        <v>6261</v>
      </c>
      <c r="R137" s="15"/>
      <c r="S137" s="53"/>
    </row>
    <row r="138" spans="2:19" ht="19.5" customHeight="1" x14ac:dyDescent="0.15">
      <c r="B138" s="25">
        <v>2021</v>
      </c>
      <c r="C138" s="27">
        <v>1</v>
      </c>
      <c r="D138" s="27" t="s">
        <v>14</v>
      </c>
      <c r="E138" s="55" t="s">
        <v>1197</v>
      </c>
      <c r="F138" s="27" t="s">
        <v>215</v>
      </c>
      <c r="G138" s="27">
        <v>2410168201</v>
      </c>
      <c r="H138" s="27" t="s">
        <v>1198</v>
      </c>
      <c r="I138" s="27" t="s">
        <v>6333</v>
      </c>
      <c r="J138" s="45" t="s">
        <v>17</v>
      </c>
      <c r="K138" s="45">
        <v>2</v>
      </c>
      <c r="L138" s="45" t="s">
        <v>557</v>
      </c>
      <c r="M138" s="29">
        <v>108580000</v>
      </c>
      <c r="N138" s="49" t="s">
        <v>1193</v>
      </c>
      <c r="O138" s="27" t="s">
        <v>1194</v>
      </c>
      <c r="P138" s="27" t="s">
        <v>1195</v>
      </c>
      <c r="Q138" s="27" t="s">
        <v>6261</v>
      </c>
      <c r="R138" s="15"/>
      <c r="S138" s="53"/>
    </row>
    <row r="139" spans="2:19" ht="19.5" customHeight="1" x14ac:dyDescent="0.15">
      <c r="B139" s="25">
        <v>2021</v>
      </c>
      <c r="C139" s="27">
        <v>1</v>
      </c>
      <c r="D139" s="27" t="s">
        <v>15</v>
      </c>
      <c r="E139" s="55" t="s">
        <v>3464</v>
      </c>
      <c r="F139" s="27" t="s">
        <v>215</v>
      </c>
      <c r="G139" s="27">
        <v>3011150501</v>
      </c>
      <c r="H139" s="27" t="s">
        <v>216</v>
      </c>
      <c r="I139" s="27"/>
      <c r="J139" s="45"/>
      <c r="K139" s="45">
        <v>1052</v>
      </c>
      <c r="L139" s="45" t="s">
        <v>217</v>
      </c>
      <c r="M139" s="29">
        <v>106537000</v>
      </c>
      <c r="N139" s="49" t="s">
        <v>2977</v>
      </c>
      <c r="O139" s="27" t="s">
        <v>3216</v>
      </c>
      <c r="P139" s="27" t="s">
        <v>3217</v>
      </c>
      <c r="Q139" s="27" t="s">
        <v>6261</v>
      </c>
      <c r="R139" s="15"/>
      <c r="S139" s="53"/>
    </row>
    <row r="140" spans="2:19" ht="19.5" customHeight="1" x14ac:dyDescent="0.15">
      <c r="B140" s="25">
        <v>2021</v>
      </c>
      <c r="C140" s="27">
        <v>1</v>
      </c>
      <c r="D140" s="27" t="s">
        <v>14</v>
      </c>
      <c r="E140" s="55" t="s">
        <v>437</v>
      </c>
      <c r="F140" s="27" t="s">
        <v>215</v>
      </c>
      <c r="G140" s="27">
        <v>3011150501</v>
      </c>
      <c r="H140" s="27" t="s">
        <v>216</v>
      </c>
      <c r="I140" s="27" t="s">
        <v>6271</v>
      </c>
      <c r="J140" s="45" t="s">
        <v>173</v>
      </c>
      <c r="K140" s="45">
        <v>1663</v>
      </c>
      <c r="L140" s="45" t="s">
        <v>217</v>
      </c>
      <c r="M140" s="29">
        <v>104074750</v>
      </c>
      <c r="N140" s="49" t="s">
        <v>289</v>
      </c>
      <c r="O140" s="27" t="s">
        <v>433</v>
      </c>
      <c r="P140" s="27" t="s">
        <v>434</v>
      </c>
      <c r="Q140" s="27" t="s">
        <v>6261</v>
      </c>
      <c r="R140" s="15"/>
      <c r="S140" s="53"/>
    </row>
    <row r="141" spans="2:19" ht="19.5" customHeight="1" x14ac:dyDescent="0.15">
      <c r="B141" s="25">
        <v>2021</v>
      </c>
      <c r="C141" s="27">
        <v>1</v>
      </c>
      <c r="D141" s="27" t="s">
        <v>15</v>
      </c>
      <c r="E141" s="55" t="s">
        <v>3465</v>
      </c>
      <c r="F141" s="27" t="s">
        <v>215</v>
      </c>
      <c r="G141" s="27">
        <v>4014178401</v>
      </c>
      <c r="H141" s="27" t="s">
        <v>3466</v>
      </c>
      <c r="I141" s="27"/>
      <c r="J141" s="45"/>
      <c r="K141" s="45">
        <v>8</v>
      </c>
      <c r="L141" s="45" t="s">
        <v>577</v>
      </c>
      <c r="M141" s="29">
        <v>99946000</v>
      </c>
      <c r="N141" s="49" t="s">
        <v>2977</v>
      </c>
      <c r="O141" s="27" t="s">
        <v>3218</v>
      </c>
      <c r="P141" s="27" t="s">
        <v>3219</v>
      </c>
      <c r="Q141" s="27" t="s">
        <v>6261</v>
      </c>
      <c r="R141" s="15"/>
      <c r="S141" s="53"/>
    </row>
    <row r="142" spans="2:19" ht="19.5" customHeight="1" x14ac:dyDescent="0.15">
      <c r="B142" s="25">
        <v>2021</v>
      </c>
      <c r="C142" s="27">
        <v>1</v>
      </c>
      <c r="D142" s="27" t="s">
        <v>15</v>
      </c>
      <c r="E142" s="55" t="s">
        <v>1371</v>
      </c>
      <c r="F142" s="27" t="s">
        <v>215</v>
      </c>
      <c r="G142" s="27"/>
      <c r="H142" s="27" t="s">
        <v>1375</v>
      </c>
      <c r="I142" s="27"/>
      <c r="J142" s="45" t="s">
        <v>601</v>
      </c>
      <c r="K142" s="45">
        <v>1</v>
      </c>
      <c r="L142" s="45" t="s">
        <v>223</v>
      </c>
      <c r="M142" s="29">
        <v>99900000</v>
      </c>
      <c r="N142" s="49" t="s">
        <v>885</v>
      </c>
      <c r="O142" s="27" t="s">
        <v>886</v>
      </c>
      <c r="P142" s="27" t="s">
        <v>887</v>
      </c>
      <c r="Q142" s="27" t="s">
        <v>6261</v>
      </c>
      <c r="R142" s="15"/>
      <c r="S142" s="53"/>
    </row>
    <row r="143" spans="2:19" ht="19.5" customHeight="1" x14ac:dyDescent="0.15">
      <c r="B143" s="25">
        <v>2021</v>
      </c>
      <c r="C143" s="27">
        <v>1</v>
      </c>
      <c r="D143" s="27" t="s">
        <v>14</v>
      </c>
      <c r="E143" s="55" t="s">
        <v>4536</v>
      </c>
      <c r="F143" s="27" t="s">
        <v>62</v>
      </c>
      <c r="G143" s="27">
        <v>4010180603</v>
      </c>
      <c r="H143" s="27" t="s">
        <v>4537</v>
      </c>
      <c r="I143" s="27" t="s">
        <v>6334</v>
      </c>
      <c r="J143" s="45" t="s">
        <v>4538</v>
      </c>
      <c r="K143" s="45">
        <v>3</v>
      </c>
      <c r="L143" s="45" t="s">
        <v>557</v>
      </c>
      <c r="M143" s="29">
        <v>99000000</v>
      </c>
      <c r="N143" s="49" t="s">
        <v>4277</v>
      </c>
      <c r="O143" s="27" t="s">
        <v>4278</v>
      </c>
      <c r="P143" s="27" t="s">
        <v>4279</v>
      </c>
      <c r="Q143" s="27" t="s">
        <v>6261</v>
      </c>
      <c r="R143" s="15"/>
      <c r="S143" s="53"/>
    </row>
    <row r="144" spans="2:19" ht="19.5" customHeight="1" x14ac:dyDescent="0.15">
      <c r="B144" s="25">
        <v>2021</v>
      </c>
      <c r="C144" s="27">
        <v>1</v>
      </c>
      <c r="D144" s="27" t="s">
        <v>15</v>
      </c>
      <c r="E144" s="55" t="s">
        <v>866</v>
      </c>
      <c r="F144" s="27" t="s">
        <v>221</v>
      </c>
      <c r="G144" s="27"/>
      <c r="H144" s="27" t="s">
        <v>1353</v>
      </c>
      <c r="I144" s="27"/>
      <c r="J144" s="45"/>
      <c r="K144" s="45">
        <v>1</v>
      </c>
      <c r="L144" s="45" t="s">
        <v>174</v>
      </c>
      <c r="M144" s="29">
        <v>98000000</v>
      </c>
      <c r="N144" s="49" t="s">
        <v>860</v>
      </c>
      <c r="O144" s="27" t="s">
        <v>861</v>
      </c>
      <c r="P144" s="27" t="s">
        <v>862</v>
      </c>
      <c r="Q144" s="27" t="s">
        <v>6261</v>
      </c>
      <c r="R144" s="15"/>
      <c r="S144" s="53"/>
    </row>
    <row r="145" spans="2:19" ht="19.5" customHeight="1" x14ac:dyDescent="0.15">
      <c r="B145" s="25">
        <v>2021</v>
      </c>
      <c r="C145" s="27">
        <v>1</v>
      </c>
      <c r="D145" s="27" t="s">
        <v>14</v>
      </c>
      <c r="E145" s="55" t="s">
        <v>432</v>
      </c>
      <c r="F145" s="27" t="s">
        <v>215</v>
      </c>
      <c r="G145" s="27">
        <v>3010161901</v>
      </c>
      <c r="H145" s="27" t="s">
        <v>581</v>
      </c>
      <c r="I145" s="27" t="s">
        <v>6335</v>
      </c>
      <c r="J145" s="45" t="s">
        <v>173</v>
      </c>
      <c r="K145" s="45">
        <v>133</v>
      </c>
      <c r="L145" s="45" t="s">
        <v>169</v>
      </c>
      <c r="M145" s="29">
        <v>95158090</v>
      </c>
      <c r="N145" s="49" t="s">
        <v>289</v>
      </c>
      <c r="O145" s="27" t="s">
        <v>433</v>
      </c>
      <c r="P145" s="27" t="s">
        <v>434</v>
      </c>
      <c r="Q145" s="27" t="s">
        <v>6261</v>
      </c>
      <c r="R145" s="15"/>
      <c r="S145" s="53"/>
    </row>
    <row r="146" spans="2:19" ht="19.5" customHeight="1" x14ac:dyDescent="0.15">
      <c r="B146" s="25">
        <v>2021</v>
      </c>
      <c r="C146" s="27">
        <v>1</v>
      </c>
      <c r="D146" s="27" t="s">
        <v>15</v>
      </c>
      <c r="E146" s="55" t="s">
        <v>4896</v>
      </c>
      <c r="F146" s="27" t="s">
        <v>215</v>
      </c>
      <c r="G146" s="27">
        <v>4014178201</v>
      </c>
      <c r="H146" s="27" t="s">
        <v>709</v>
      </c>
      <c r="I146" s="27" t="s">
        <v>6336</v>
      </c>
      <c r="J146" s="45" t="s">
        <v>4259</v>
      </c>
      <c r="K146" s="45">
        <v>513</v>
      </c>
      <c r="L146" s="45" t="s">
        <v>227</v>
      </c>
      <c r="M146" s="29">
        <v>93827700</v>
      </c>
      <c r="N146" s="49" t="s">
        <v>4851</v>
      </c>
      <c r="O146" s="27" t="s">
        <v>4897</v>
      </c>
      <c r="P146" s="27" t="s">
        <v>4898</v>
      </c>
      <c r="Q146" s="27" t="s">
        <v>6261</v>
      </c>
      <c r="R146" s="15"/>
      <c r="S146" s="53"/>
    </row>
    <row r="147" spans="2:19" ht="19.5" customHeight="1" x14ac:dyDescent="0.15">
      <c r="B147" s="25">
        <v>2021</v>
      </c>
      <c r="C147" s="27">
        <v>1</v>
      </c>
      <c r="D147" s="27" t="s">
        <v>14</v>
      </c>
      <c r="E147" s="55" t="s">
        <v>4882</v>
      </c>
      <c r="F147" s="27" t="s">
        <v>62</v>
      </c>
      <c r="G147" s="27">
        <v>4014238901</v>
      </c>
      <c r="H147" s="27" t="s">
        <v>4883</v>
      </c>
      <c r="I147" s="27" t="s">
        <v>6262</v>
      </c>
      <c r="J147" s="45" t="s">
        <v>4869</v>
      </c>
      <c r="K147" s="45">
        <v>190</v>
      </c>
      <c r="L147" s="45" t="s">
        <v>4876</v>
      </c>
      <c r="M147" s="29">
        <v>92713110</v>
      </c>
      <c r="N147" s="49" t="s">
        <v>4871</v>
      </c>
      <c r="O147" s="27" t="s">
        <v>4872</v>
      </c>
      <c r="P147" s="27" t="s">
        <v>4873</v>
      </c>
      <c r="Q147" s="27" t="s">
        <v>6261</v>
      </c>
      <c r="R147" s="15"/>
      <c r="S147" s="53"/>
    </row>
    <row r="148" spans="2:19" ht="19.5" customHeight="1" x14ac:dyDescent="0.15">
      <c r="B148" s="25">
        <v>2021</v>
      </c>
      <c r="C148" s="27">
        <v>1</v>
      </c>
      <c r="D148" s="27" t="s">
        <v>15</v>
      </c>
      <c r="E148" s="55" t="s">
        <v>2947</v>
      </c>
      <c r="F148" s="27" t="s">
        <v>215</v>
      </c>
      <c r="G148" s="27">
        <v>3010161901</v>
      </c>
      <c r="H148" s="27" t="s">
        <v>617</v>
      </c>
      <c r="I148" s="27" t="s">
        <v>6332</v>
      </c>
      <c r="J148" s="45" t="s">
        <v>3499</v>
      </c>
      <c r="K148" s="45">
        <v>136</v>
      </c>
      <c r="L148" s="45" t="s">
        <v>169</v>
      </c>
      <c r="M148" s="29">
        <v>92183000</v>
      </c>
      <c r="N148" s="49" t="s">
        <v>2998</v>
      </c>
      <c r="O148" s="27" t="s">
        <v>3002</v>
      </c>
      <c r="P148" s="27" t="s">
        <v>3003</v>
      </c>
      <c r="Q148" s="27" t="s">
        <v>6261</v>
      </c>
      <c r="R148" s="15"/>
      <c r="S148" s="53"/>
    </row>
    <row r="149" spans="2:19" ht="19.5" customHeight="1" x14ac:dyDescent="0.15">
      <c r="B149" s="25">
        <v>2021</v>
      </c>
      <c r="C149" s="27">
        <v>1</v>
      </c>
      <c r="D149" s="27" t="s">
        <v>14</v>
      </c>
      <c r="E149" s="55" t="s">
        <v>2071</v>
      </c>
      <c r="F149" s="27" t="s">
        <v>215</v>
      </c>
      <c r="G149" s="27">
        <v>3011150501</v>
      </c>
      <c r="H149" s="27" t="s">
        <v>216</v>
      </c>
      <c r="I149" s="27" t="s">
        <v>6301</v>
      </c>
      <c r="J149" s="45" t="s">
        <v>16</v>
      </c>
      <c r="K149" s="45">
        <v>1300</v>
      </c>
      <c r="L149" s="45" t="s">
        <v>588</v>
      </c>
      <c r="M149" s="29">
        <v>91000000</v>
      </c>
      <c r="N149" s="49" t="s">
        <v>1508</v>
      </c>
      <c r="O149" s="27" t="s">
        <v>2072</v>
      </c>
      <c r="P149" s="27" t="s">
        <v>2129</v>
      </c>
      <c r="Q149" s="27" t="s">
        <v>6261</v>
      </c>
      <c r="R149" s="15"/>
      <c r="S149" s="53" t="s">
        <v>1962</v>
      </c>
    </row>
    <row r="150" spans="2:19" ht="19.5" customHeight="1" x14ac:dyDescent="0.15">
      <c r="B150" s="25">
        <v>2021</v>
      </c>
      <c r="C150" s="27">
        <v>1</v>
      </c>
      <c r="D150" s="27" t="s">
        <v>14</v>
      </c>
      <c r="E150" s="55" t="s">
        <v>4536</v>
      </c>
      <c r="F150" s="27" t="s">
        <v>62</v>
      </c>
      <c r="G150" s="27">
        <v>3023170101</v>
      </c>
      <c r="H150" s="27" t="s">
        <v>1992</v>
      </c>
      <c r="I150" s="27"/>
      <c r="J150" s="45" t="s">
        <v>17</v>
      </c>
      <c r="K150" s="45">
        <v>1</v>
      </c>
      <c r="L150" s="45" t="s">
        <v>223</v>
      </c>
      <c r="M150" s="29">
        <v>90000000</v>
      </c>
      <c r="N150" s="49" t="s">
        <v>4277</v>
      </c>
      <c r="O150" s="27" t="s">
        <v>4278</v>
      </c>
      <c r="P150" s="27" t="s">
        <v>4279</v>
      </c>
      <c r="Q150" s="27" t="s">
        <v>6261</v>
      </c>
      <c r="R150" s="15"/>
      <c r="S150" s="53"/>
    </row>
    <row r="151" spans="2:19" ht="19.5" customHeight="1" x14ac:dyDescent="0.15">
      <c r="B151" s="25">
        <v>2021</v>
      </c>
      <c r="C151" s="27">
        <v>1</v>
      </c>
      <c r="D151" s="27" t="s">
        <v>14</v>
      </c>
      <c r="E151" s="55" t="s">
        <v>1932</v>
      </c>
      <c r="F151" s="27" t="s">
        <v>215</v>
      </c>
      <c r="G151" s="27">
        <v>3011159701</v>
      </c>
      <c r="H151" s="27" t="s">
        <v>696</v>
      </c>
      <c r="I151" s="27" t="s">
        <v>6337</v>
      </c>
      <c r="J151" s="45" t="s">
        <v>16</v>
      </c>
      <c r="K151" s="45">
        <v>1241</v>
      </c>
      <c r="L151" s="45" t="s">
        <v>169</v>
      </c>
      <c r="M151" s="29">
        <v>89922860</v>
      </c>
      <c r="N151" s="49" t="s">
        <v>1490</v>
      </c>
      <c r="O151" s="27" t="s">
        <v>1491</v>
      </c>
      <c r="P151" s="27" t="s">
        <v>1492</v>
      </c>
      <c r="Q151" s="27" t="s">
        <v>6261</v>
      </c>
      <c r="R151" s="15"/>
      <c r="S151" s="53"/>
    </row>
    <row r="152" spans="2:19" ht="19.5" customHeight="1" x14ac:dyDescent="0.15">
      <c r="B152" s="25">
        <v>2021</v>
      </c>
      <c r="C152" s="27">
        <v>1</v>
      </c>
      <c r="D152" s="27" t="s">
        <v>14</v>
      </c>
      <c r="E152" s="55" t="s">
        <v>3263</v>
      </c>
      <c r="F152" s="27" t="s">
        <v>62</v>
      </c>
      <c r="G152" s="27">
        <v>2410168501</v>
      </c>
      <c r="H152" s="27" t="s">
        <v>558</v>
      </c>
      <c r="I152" s="27" t="s">
        <v>6338</v>
      </c>
      <c r="J152" s="45" t="s">
        <v>3500</v>
      </c>
      <c r="K152" s="45">
        <v>5</v>
      </c>
      <c r="L152" s="45" t="s">
        <v>1340</v>
      </c>
      <c r="M152" s="29">
        <v>89304000</v>
      </c>
      <c r="N152" s="49" t="s">
        <v>2998</v>
      </c>
      <c r="O152" s="27" t="s">
        <v>3501</v>
      </c>
      <c r="P152" s="27" t="s">
        <v>3502</v>
      </c>
      <c r="Q152" s="27" t="s">
        <v>6261</v>
      </c>
      <c r="R152" s="15"/>
      <c r="S152" s="53"/>
    </row>
    <row r="153" spans="2:19" ht="19.5" customHeight="1" x14ac:dyDescent="0.15">
      <c r="B153" s="25">
        <v>2021</v>
      </c>
      <c r="C153" s="27">
        <v>1</v>
      </c>
      <c r="D153" s="27" t="s">
        <v>15</v>
      </c>
      <c r="E153" s="55" t="s">
        <v>1371</v>
      </c>
      <c r="F153" s="27" t="s">
        <v>215</v>
      </c>
      <c r="G153" s="27"/>
      <c r="H153" s="27" t="s">
        <v>1373</v>
      </c>
      <c r="I153" s="27"/>
      <c r="J153" s="45" t="s">
        <v>601</v>
      </c>
      <c r="K153" s="45">
        <v>1</v>
      </c>
      <c r="L153" s="45" t="s">
        <v>223</v>
      </c>
      <c r="M153" s="29">
        <v>89285300</v>
      </c>
      <c r="N153" s="49" t="s">
        <v>885</v>
      </c>
      <c r="O153" s="27" t="s">
        <v>886</v>
      </c>
      <c r="P153" s="27" t="s">
        <v>887</v>
      </c>
      <c r="Q153" s="27" t="s">
        <v>6261</v>
      </c>
      <c r="R153" s="15"/>
      <c r="S153" s="53"/>
    </row>
    <row r="154" spans="2:19" ht="19.5" customHeight="1" x14ac:dyDescent="0.15">
      <c r="B154" s="25">
        <v>2021</v>
      </c>
      <c r="C154" s="27">
        <v>1</v>
      </c>
      <c r="D154" s="27" t="s">
        <v>15</v>
      </c>
      <c r="E154" s="55" t="s">
        <v>2074</v>
      </c>
      <c r="F154" s="27" t="s">
        <v>215</v>
      </c>
      <c r="G154" s="27">
        <v>3011150501</v>
      </c>
      <c r="H154" s="27" t="s">
        <v>216</v>
      </c>
      <c r="I154" s="27" t="s">
        <v>6299</v>
      </c>
      <c r="J154" s="45" t="s">
        <v>16</v>
      </c>
      <c r="K154" s="45">
        <v>1359</v>
      </c>
      <c r="L154" s="45" t="s">
        <v>217</v>
      </c>
      <c r="M154" s="29">
        <v>88810650</v>
      </c>
      <c r="N154" s="49" t="s">
        <v>1585</v>
      </c>
      <c r="O154" s="27" t="s">
        <v>1873</v>
      </c>
      <c r="P154" s="27" t="s">
        <v>1874</v>
      </c>
      <c r="Q154" s="27" t="s">
        <v>6261</v>
      </c>
      <c r="R154" s="15"/>
      <c r="S154" s="53"/>
    </row>
    <row r="155" spans="2:19" ht="19.5" customHeight="1" x14ac:dyDescent="0.15">
      <c r="B155" s="25">
        <v>2021</v>
      </c>
      <c r="C155" s="27">
        <v>1</v>
      </c>
      <c r="D155" s="27" t="s">
        <v>15</v>
      </c>
      <c r="E155" s="55" t="s">
        <v>4132</v>
      </c>
      <c r="F155" s="27" t="s">
        <v>215</v>
      </c>
      <c r="G155" s="27">
        <v>3911160501</v>
      </c>
      <c r="H155" s="27" t="s">
        <v>4134</v>
      </c>
      <c r="I155" s="27"/>
      <c r="J155" s="45" t="s">
        <v>2215</v>
      </c>
      <c r="K155" s="45" t="s">
        <v>4135</v>
      </c>
      <c r="L155" s="45" t="s">
        <v>645</v>
      </c>
      <c r="M155" s="29">
        <v>86840000</v>
      </c>
      <c r="N155" s="49" t="s">
        <v>3799</v>
      </c>
      <c r="O155" s="27" t="s">
        <v>3800</v>
      </c>
      <c r="P155" s="27" t="s">
        <v>4136</v>
      </c>
      <c r="Q155" s="27" t="s">
        <v>6250</v>
      </c>
      <c r="R155" s="15"/>
      <c r="S155" s="53"/>
    </row>
    <row r="156" spans="2:19" ht="19.5" customHeight="1" x14ac:dyDescent="0.15">
      <c r="B156" s="25">
        <v>2021</v>
      </c>
      <c r="C156" s="27">
        <v>1</v>
      </c>
      <c r="D156" s="27" t="s">
        <v>14</v>
      </c>
      <c r="E156" s="55" t="s">
        <v>2166</v>
      </c>
      <c r="F156" s="27" t="s">
        <v>215</v>
      </c>
      <c r="G156" s="27">
        <v>3011150501</v>
      </c>
      <c r="H156" s="27" t="s">
        <v>216</v>
      </c>
      <c r="I156" s="27" t="s">
        <v>6255</v>
      </c>
      <c r="J156" s="45" t="s">
        <v>1391</v>
      </c>
      <c r="K156" s="45">
        <v>1244</v>
      </c>
      <c r="L156" s="45" t="s">
        <v>217</v>
      </c>
      <c r="M156" s="29">
        <v>86704990</v>
      </c>
      <c r="N156" s="49" t="s">
        <v>1446</v>
      </c>
      <c r="O156" s="27" t="s">
        <v>1676</v>
      </c>
      <c r="P156" s="27" t="s">
        <v>1677</v>
      </c>
      <c r="Q156" s="27" t="s">
        <v>6261</v>
      </c>
      <c r="R156" s="15"/>
      <c r="S156" s="53"/>
    </row>
    <row r="157" spans="2:19" ht="19.5" customHeight="1" x14ac:dyDescent="0.15">
      <c r="B157" s="25">
        <v>2021</v>
      </c>
      <c r="C157" s="27">
        <v>1</v>
      </c>
      <c r="D157" s="27" t="s">
        <v>15</v>
      </c>
      <c r="E157" s="55" t="s">
        <v>4132</v>
      </c>
      <c r="F157" s="27" t="s">
        <v>215</v>
      </c>
      <c r="G157" s="27">
        <v>3012999701</v>
      </c>
      <c r="H157" s="27" t="s">
        <v>4140</v>
      </c>
      <c r="I157" s="27" t="s">
        <v>6339</v>
      </c>
      <c r="J157" s="45" t="s">
        <v>4141</v>
      </c>
      <c r="K157" s="45">
        <v>2932</v>
      </c>
      <c r="L157" s="45" t="s">
        <v>588</v>
      </c>
      <c r="M157" s="29">
        <v>85028000</v>
      </c>
      <c r="N157" s="49" t="s">
        <v>3799</v>
      </c>
      <c r="O157" s="27" t="s">
        <v>3800</v>
      </c>
      <c r="P157" s="27" t="s">
        <v>4142</v>
      </c>
      <c r="Q157" s="27" t="s">
        <v>6250</v>
      </c>
      <c r="R157" s="15"/>
      <c r="S157" s="53"/>
    </row>
    <row r="158" spans="2:19" ht="19.5" customHeight="1" x14ac:dyDescent="0.15">
      <c r="B158" s="25">
        <v>2021</v>
      </c>
      <c r="C158" s="27">
        <v>1</v>
      </c>
      <c r="D158" s="27" t="s">
        <v>14</v>
      </c>
      <c r="E158" s="55" t="s">
        <v>2068</v>
      </c>
      <c r="F158" s="27" t="s">
        <v>215</v>
      </c>
      <c r="G158" s="27">
        <v>3010161901</v>
      </c>
      <c r="H158" s="27" t="s">
        <v>737</v>
      </c>
      <c r="I158" s="27" t="s">
        <v>6287</v>
      </c>
      <c r="J158" s="45"/>
      <c r="K158" s="45">
        <v>117.00999999999999</v>
      </c>
      <c r="L158" s="45" t="s">
        <v>169</v>
      </c>
      <c r="M158" s="29">
        <v>84881120</v>
      </c>
      <c r="N158" s="49" t="s">
        <v>1508</v>
      </c>
      <c r="O158" s="27" t="s">
        <v>2069</v>
      </c>
      <c r="P158" s="27" t="s">
        <v>2070</v>
      </c>
      <c r="Q158" s="27" t="s">
        <v>6261</v>
      </c>
      <c r="R158" s="15"/>
      <c r="S158" s="53"/>
    </row>
    <row r="159" spans="2:19" ht="19.5" customHeight="1" x14ac:dyDescent="0.15">
      <c r="B159" s="25">
        <v>2021</v>
      </c>
      <c r="C159" s="27">
        <v>1</v>
      </c>
      <c r="D159" s="27" t="s">
        <v>15</v>
      </c>
      <c r="E159" s="55" t="s">
        <v>4838</v>
      </c>
      <c r="F159" s="27" t="s">
        <v>215</v>
      </c>
      <c r="G159" s="27">
        <v>3011150501</v>
      </c>
      <c r="H159" s="27" t="s">
        <v>216</v>
      </c>
      <c r="I159" s="27" t="s">
        <v>6340</v>
      </c>
      <c r="J159" s="45" t="s">
        <v>609</v>
      </c>
      <c r="K159" s="45">
        <v>1366</v>
      </c>
      <c r="L159" s="45" t="s">
        <v>217</v>
      </c>
      <c r="M159" s="29">
        <f>TRUNC(K159*56425*1.1,-3)</f>
        <v>84784000</v>
      </c>
      <c r="N159" s="49" t="s">
        <v>4804</v>
      </c>
      <c r="O159" s="27" t="s">
        <v>4839</v>
      </c>
      <c r="P159" s="27" t="s">
        <v>4840</v>
      </c>
      <c r="Q159" s="27" t="s">
        <v>6261</v>
      </c>
      <c r="R159" s="15"/>
      <c r="S159" s="53"/>
    </row>
    <row r="160" spans="2:19" ht="19.5" customHeight="1" x14ac:dyDescent="0.15">
      <c r="B160" s="25">
        <v>2021</v>
      </c>
      <c r="C160" s="27">
        <v>1</v>
      </c>
      <c r="D160" s="27" t="s">
        <v>15</v>
      </c>
      <c r="E160" s="55" t="s">
        <v>4132</v>
      </c>
      <c r="F160" s="27" t="s">
        <v>215</v>
      </c>
      <c r="G160" s="27">
        <v>4617162201</v>
      </c>
      <c r="H160" s="27" t="s">
        <v>4143</v>
      </c>
      <c r="I160" s="27"/>
      <c r="J160" s="45" t="s">
        <v>4144</v>
      </c>
      <c r="K160" s="45">
        <v>1</v>
      </c>
      <c r="L160" s="45" t="s">
        <v>223</v>
      </c>
      <c r="M160" s="29">
        <v>84575000</v>
      </c>
      <c r="N160" s="49" t="s">
        <v>3799</v>
      </c>
      <c r="O160" s="27" t="s">
        <v>3800</v>
      </c>
      <c r="P160" s="27" t="s">
        <v>4145</v>
      </c>
      <c r="Q160" s="27" t="s">
        <v>6250</v>
      </c>
      <c r="R160" s="15"/>
      <c r="S160" s="53"/>
    </row>
    <row r="161" spans="2:19" ht="19.5" customHeight="1" x14ac:dyDescent="0.15">
      <c r="B161" s="25">
        <v>2021</v>
      </c>
      <c r="C161" s="27">
        <v>1</v>
      </c>
      <c r="D161" s="27" t="s">
        <v>15</v>
      </c>
      <c r="E161" s="55" t="s">
        <v>4663</v>
      </c>
      <c r="F161" s="27" t="s">
        <v>215</v>
      </c>
      <c r="G161" s="27">
        <v>3010161901</v>
      </c>
      <c r="H161" s="27" t="s">
        <v>617</v>
      </c>
      <c r="I161" s="27" t="s">
        <v>6290</v>
      </c>
      <c r="J161" s="45" t="s">
        <v>16</v>
      </c>
      <c r="K161" s="45">
        <v>120</v>
      </c>
      <c r="L161" s="45" t="s">
        <v>219</v>
      </c>
      <c r="M161" s="29">
        <v>84216000</v>
      </c>
      <c r="N161" s="49" t="s">
        <v>4664</v>
      </c>
      <c r="O161" s="27" t="s">
        <v>4665</v>
      </c>
      <c r="P161" s="27" t="s">
        <v>4666</v>
      </c>
      <c r="Q161" s="27" t="s">
        <v>6261</v>
      </c>
      <c r="R161" s="15"/>
      <c r="S161" s="53"/>
    </row>
    <row r="162" spans="2:19" ht="19.5" customHeight="1" x14ac:dyDescent="0.15">
      <c r="B162" s="25">
        <v>2021</v>
      </c>
      <c r="C162" s="27">
        <v>1</v>
      </c>
      <c r="D162" s="27" t="s">
        <v>15</v>
      </c>
      <c r="E162" s="55" t="s">
        <v>4667</v>
      </c>
      <c r="F162" s="27" t="s">
        <v>215</v>
      </c>
      <c r="G162" s="27">
        <v>3010161901</v>
      </c>
      <c r="H162" s="27" t="s">
        <v>617</v>
      </c>
      <c r="I162" s="27" t="s">
        <v>6290</v>
      </c>
      <c r="J162" s="45" t="s">
        <v>16</v>
      </c>
      <c r="K162" s="45">
        <v>120</v>
      </c>
      <c r="L162" s="45" t="s">
        <v>219</v>
      </c>
      <c r="M162" s="29">
        <v>84216000</v>
      </c>
      <c r="N162" s="49" t="s">
        <v>4664</v>
      </c>
      <c r="O162" s="27" t="s">
        <v>4665</v>
      </c>
      <c r="P162" s="27" t="s">
        <v>4666</v>
      </c>
      <c r="Q162" s="27" t="s">
        <v>6261</v>
      </c>
      <c r="R162" s="15"/>
      <c r="S162" s="53"/>
    </row>
    <row r="163" spans="2:19" ht="19.5" customHeight="1" x14ac:dyDescent="0.15">
      <c r="B163" s="25">
        <v>2021</v>
      </c>
      <c r="C163" s="27">
        <v>1</v>
      </c>
      <c r="D163" s="27" t="s">
        <v>15</v>
      </c>
      <c r="E163" s="55" t="s">
        <v>3482</v>
      </c>
      <c r="F163" s="27" t="s">
        <v>215</v>
      </c>
      <c r="G163" s="27">
        <v>3011150501</v>
      </c>
      <c r="H163" s="27" t="s">
        <v>216</v>
      </c>
      <c r="I163" s="27"/>
      <c r="J163" s="45"/>
      <c r="K163" s="45">
        <v>1172</v>
      </c>
      <c r="L163" s="45" t="s">
        <v>217</v>
      </c>
      <c r="M163" s="29">
        <v>83556000</v>
      </c>
      <c r="N163" s="49" t="s">
        <v>2977</v>
      </c>
      <c r="O163" s="27" t="s">
        <v>3230</v>
      </c>
      <c r="P163" s="27" t="s">
        <v>3231</v>
      </c>
      <c r="Q163" s="27" t="s">
        <v>6261</v>
      </c>
      <c r="R163" s="15"/>
      <c r="S163" s="53"/>
    </row>
    <row r="164" spans="2:19" ht="19.5" customHeight="1" x14ac:dyDescent="0.15">
      <c r="B164" s="25">
        <v>2021</v>
      </c>
      <c r="C164" s="27">
        <v>1</v>
      </c>
      <c r="D164" s="27" t="s">
        <v>15</v>
      </c>
      <c r="E164" s="55" t="s">
        <v>3259</v>
      </c>
      <c r="F164" s="27" t="s">
        <v>215</v>
      </c>
      <c r="G164" s="27">
        <v>3010161901</v>
      </c>
      <c r="H164" s="27" t="s">
        <v>617</v>
      </c>
      <c r="I164" s="27" t="s">
        <v>6332</v>
      </c>
      <c r="J164" s="45" t="s">
        <v>3499</v>
      </c>
      <c r="K164" s="45">
        <v>45</v>
      </c>
      <c r="L164" s="45" t="s">
        <v>169</v>
      </c>
      <c r="M164" s="29">
        <v>80880000</v>
      </c>
      <c r="N164" s="49" t="s">
        <v>2998</v>
      </c>
      <c r="O164" s="27" t="s">
        <v>3005</v>
      </c>
      <c r="P164" s="27" t="s">
        <v>3006</v>
      </c>
      <c r="Q164" s="27" t="s">
        <v>6261</v>
      </c>
      <c r="R164" s="15"/>
      <c r="S164" s="53"/>
    </row>
    <row r="165" spans="2:19" ht="19.5" customHeight="1" x14ac:dyDescent="0.15">
      <c r="B165" s="25">
        <v>2021</v>
      </c>
      <c r="C165" s="27">
        <v>1</v>
      </c>
      <c r="D165" s="27" t="s">
        <v>14</v>
      </c>
      <c r="E165" s="55" t="s">
        <v>1196</v>
      </c>
      <c r="F165" s="27" t="s">
        <v>215</v>
      </c>
      <c r="G165" s="27">
        <v>3010161901</v>
      </c>
      <c r="H165" s="27" t="s">
        <v>218</v>
      </c>
      <c r="I165" s="27" t="s">
        <v>6341</v>
      </c>
      <c r="J165" s="45" t="s">
        <v>17</v>
      </c>
      <c r="K165" s="45">
        <v>104.91200000000001</v>
      </c>
      <c r="L165" s="45" t="s">
        <v>169</v>
      </c>
      <c r="M165" s="29">
        <v>80724538</v>
      </c>
      <c r="N165" s="49" t="s">
        <v>1193</v>
      </c>
      <c r="O165" s="27" t="s">
        <v>1194</v>
      </c>
      <c r="P165" s="27" t="s">
        <v>1195</v>
      </c>
      <c r="Q165" s="27" t="s">
        <v>6261</v>
      </c>
      <c r="R165" s="15"/>
      <c r="S165" s="53"/>
    </row>
    <row r="166" spans="2:19" ht="19.5" customHeight="1" x14ac:dyDescent="0.15">
      <c r="B166" s="25">
        <v>2021</v>
      </c>
      <c r="C166" s="27">
        <v>1</v>
      </c>
      <c r="D166" s="27" t="s">
        <v>14</v>
      </c>
      <c r="E166" s="55" t="s">
        <v>2784</v>
      </c>
      <c r="F166" s="27" t="s">
        <v>215</v>
      </c>
      <c r="G166" s="27">
        <v>3010161901</v>
      </c>
      <c r="H166" s="27" t="s">
        <v>1263</v>
      </c>
      <c r="I166" s="27"/>
      <c r="J166" s="45" t="s">
        <v>2785</v>
      </c>
      <c r="K166" s="45">
        <v>114.604</v>
      </c>
      <c r="L166" s="45" t="s">
        <v>2789</v>
      </c>
      <c r="M166" s="29">
        <v>80317270</v>
      </c>
      <c r="N166" s="49" t="s">
        <v>2786</v>
      </c>
      <c r="O166" s="27" t="s">
        <v>2787</v>
      </c>
      <c r="P166" s="27" t="s">
        <v>2788</v>
      </c>
      <c r="Q166" s="27" t="s">
        <v>6261</v>
      </c>
      <c r="R166" s="15"/>
      <c r="S166" s="53"/>
    </row>
    <row r="167" spans="2:19" ht="19.5" customHeight="1" x14ac:dyDescent="0.15">
      <c r="B167" s="25">
        <v>2021</v>
      </c>
      <c r="C167" s="27">
        <v>1</v>
      </c>
      <c r="D167" s="27" t="s">
        <v>15</v>
      </c>
      <c r="E167" s="55" t="s">
        <v>656</v>
      </c>
      <c r="F167" s="27" t="s">
        <v>215</v>
      </c>
      <c r="G167" s="27">
        <v>3010161901</v>
      </c>
      <c r="H167" s="27" t="s">
        <v>218</v>
      </c>
      <c r="I167" s="27" t="s">
        <v>6342</v>
      </c>
      <c r="J167" s="45" t="s">
        <v>16</v>
      </c>
      <c r="K167" s="45">
        <v>116.31699999999999</v>
      </c>
      <c r="L167" s="45" t="s">
        <v>658</v>
      </c>
      <c r="M167" s="29">
        <v>79595257</v>
      </c>
      <c r="N167" s="49" t="s">
        <v>327</v>
      </c>
      <c r="O167" s="27" t="s">
        <v>477</v>
      </c>
      <c r="P167" s="27" t="s">
        <v>478</v>
      </c>
      <c r="Q167" s="27" t="s">
        <v>6261</v>
      </c>
      <c r="R167" s="15"/>
      <c r="S167" s="53"/>
    </row>
    <row r="168" spans="2:19" ht="19.5" customHeight="1" x14ac:dyDescent="0.15">
      <c r="B168" s="25">
        <v>2021</v>
      </c>
      <c r="C168" s="27">
        <v>1</v>
      </c>
      <c r="D168" s="27" t="s">
        <v>15</v>
      </c>
      <c r="E168" s="55" t="s">
        <v>4060</v>
      </c>
      <c r="F168" s="27" t="s">
        <v>215</v>
      </c>
      <c r="G168" s="27">
        <v>10063868</v>
      </c>
      <c r="H168" s="27" t="s">
        <v>218</v>
      </c>
      <c r="I168" s="27" t="s">
        <v>6287</v>
      </c>
      <c r="J168" s="45" t="s">
        <v>16</v>
      </c>
      <c r="K168" s="45">
        <v>112.69799999999999</v>
      </c>
      <c r="L168" s="45" t="s">
        <v>574</v>
      </c>
      <c r="M168" s="29">
        <v>78504765</v>
      </c>
      <c r="N168" s="49" t="s">
        <v>3861</v>
      </c>
      <c r="O168" s="27" t="s">
        <v>3862</v>
      </c>
      <c r="P168" s="27" t="s">
        <v>3863</v>
      </c>
      <c r="Q168" s="27" t="s">
        <v>6261</v>
      </c>
      <c r="R168" s="15"/>
      <c r="S168" s="53"/>
    </row>
    <row r="169" spans="2:19" ht="19.5" customHeight="1" x14ac:dyDescent="0.15">
      <c r="B169" s="25">
        <v>2021</v>
      </c>
      <c r="C169" s="27">
        <v>1</v>
      </c>
      <c r="D169" s="27" t="s">
        <v>14</v>
      </c>
      <c r="E169" s="55" t="s">
        <v>3244</v>
      </c>
      <c r="F169" s="27" t="s">
        <v>62</v>
      </c>
      <c r="G169" s="27">
        <v>3011150501</v>
      </c>
      <c r="H169" s="27" t="s">
        <v>216</v>
      </c>
      <c r="I169" s="27" t="s">
        <v>6315</v>
      </c>
      <c r="J169" s="45">
        <v>0</v>
      </c>
      <c r="K169" s="45">
        <v>1150.56</v>
      </c>
      <c r="L169" s="45" t="s">
        <v>217</v>
      </c>
      <c r="M169" s="29">
        <v>77605272</v>
      </c>
      <c r="N169" s="49" t="s">
        <v>2985</v>
      </c>
      <c r="O169" s="27" t="s">
        <v>3245</v>
      </c>
      <c r="P169" s="27" t="s">
        <v>3246</v>
      </c>
      <c r="Q169" s="27" t="s">
        <v>6261</v>
      </c>
      <c r="R169" s="15"/>
      <c r="S169" s="53"/>
    </row>
    <row r="170" spans="2:19" ht="19.5" customHeight="1" x14ac:dyDescent="0.15">
      <c r="B170" s="25">
        <v>2021</v>
      </c>
      <c r="C170" s="27">
        <v>1</v>
      </c>
      <c r="D170" s="27" t="s">
        <v>14</v>
      </c>
      <c r="E170" s="55" t="s">
        <v>2862</v>
      </c>
      <c r="F170" s="27" t="s">
        <v>215</v>
      </c>
      <c r="G170" s="27">
        <v>3011150501</v>
      </c>
      <c r="H170" s="27" t="s">
        <v>216</v>
      </c>
      <c r="I170" s="27" t="s">
        <v>6271</v>
      </c>
      <c r="J170" s="45"/>
      <c r="K170" s="45">
        <v>1100</v>
      </c>
      <c r="L170" s="45" t="s">
        <v>217</v>
      </c>
      <c r="M170" s="29">
        <v>77484000</v>
      </c>
      <c r="N170" s="49" t="s">
        <v>2388</v>
      </c>
      <c r="O170" s="27" t="s">
        <v>2701</v>
      </c>
      <c r="P170" s="27" t="s">
        <v>2702</v>
      </c>
      <c r="Q170" s="27" t="s">
        <v>6259</v>
      </c>
      <c r="R170" s="15"/>
      <c r="S170" s="53"/>
    </row>
    <row r="171" spans="2:19" ht="19.5" customHeight="1" x14ac:dyDescent="0.15">
      <c r="B171" s="25">
        <v>2021</v>
      </c>
      <c r="C171" s="27">
        <v>1</v>
      </c>
      <c r="D171" s="27" t="s">
        <v>14</v>
      </c>
      <c r="E171" s="55" t="s">
        <v>440</v>
      </c>
      <c r="F171" s="27" t="s">
        <v>64</v>
      </c>
      <c r="G171" s="27">
        <v>3912118901</v>
      </c>
      <c r="H171" s="27" t="s">
        <v>590</v>
      </c>
      <c r="I171" s="27" t="s">
        <v>6343</v>
      </c>
      <c r="J171" s="45" t="s">
        <v>592</v>
      </c>
      <c r="K171" s="45">
        <v>1</v>
      </c>
      <c r="L171" s="45" t="s">
        <v>223</v>
      </c>
      <c r="M171" s="29">
        <v>76827000</v>
      </c>
      <c r="N171" s="49" t="s">
        <v>289</v>
      </c>
      <c r="O171" s="27" t="s">
        <v>441</v>
      </c>
      <c r="P171" s="27" t="s">
        <v>442</v>
      </c>
      <c r="Q171" s="27" t="s">
        <v>6261</v>
      </c>
      <c r="R171" s="15"/>
      <c r="S171" s="53" t="s">
        <v>593</v>
      </c>
    </row>
    <row r="172" spans="2:19" ht="19.5" customHeight="1" x14ac:dyDescent="0.15">
      <c r="B172" s="25">
        <v>2021</v>
      </c>
      <c r="C172" s="27">
        <v>1</v>
      </c>
      <c r="D172" s="27" t="s">
        <v>14</v>
      </c>
      <c r="E172" s="55" t="s">
        <v>437</v>
      </c>
      <c r="F172" s="27" t="s">
        <v>215</v>
      </c>
      <c r="G172" s="27">
        <v>3010161901</v>
      </c>
      <c r="H172" s="27" t="s">
        <v>581</v>
      </c>
      <c r="I172" s="27" t="s">
        <v>6344</v>
      </c>
      <c r="J172" s="45" t="s">
        <v>173</v>
      </c>
      <c r="K172" s="45">
        <v>114.9</v>
      </c>
      <c r="L172" s="45" t="s">
        <v>169</v>
      </c>
      <c r="M172" s="29">
        <v>76319820</v>
      </c>
      <c r="N172" s="49" t="s">
        <v>289</v>
      </c>
      <c r="O172" s="27" t="s">
        <v>433</v>
      </c>
      <c r="P172" s="27" t="s">
        <v>434</v>
      </c>
      <c r="Q172" s="27" t="s">
        <v>6261</v>
      </c>
      <c r="R172" s="15"/>
      <c r="S172" s="53"/>
    </row>
    <row r="173" spans="2:19" ht="19.5" customHeight="1" x14ac:dyDescent="0.15">
      <c r="B173" s="25">
        <v>2021</v>
      </c>
      <c r="C173" s="27">
        <v>1</v>
      </c>
      <c r="D173" s="27" t="s">
        <v>14</v>
      </c>
      <c r="E173" s="55" t="s">
        <v>3543</v>
      </c>
      <c r="F173" s="27" t="s">
        <v>64</v>
      </c>
      <c r="G173" s="27">
        <v>2410171201</v>
      </c>
      <c r="H173" s="27" t="s">
        <v>1966</v>
      </c>
      <c r="I173" s="27" t="s">
        <v>6345</v>
      </c>
      <c r="J173" s="45" t="s">
        <v>630</v>
      </c>
      <c r="K173" s="45">
        <v>4</v>
      </c>
      <c r="L173" s="45" t="s">
        <v>557</v>
      </c>
      <c r="M173" s="29">
        <v>75899000</v>
      </c>
      <c r="N173" s="49" t="s">
        <v>3026</v>
      </c>
      <c r="O173" s="27" t="s">
        <v>3537</v>
      </c>
      <c r="P173" s="27" t="s">
        <v>3538</v>
      </c>
      <c r="Q173" s="27" t="s">
        <v>6261</v>
      </c>
      <c r="R173" s="15"/>
      <c r="S173" s="53" t="s">
        <v>1952</v>
      </c>
    </row>
    <row r="174" spans="2:19" ht="19.5" customHeight="1" x14ac:dyDescent="0.15">
      <c r="B174" s="25">
        <v>2021</v>
      </c>
      <c r="C174" s="27">
        <v>1</v>
      </c>
      <c r="D174" s="27" t="s">
        <v>15</v>
      </c>
      <c r="E174" s="55" t="s">
        <v>2081</v>
      </c>
      <c r="F174" s="27" t="s">
        <v>215</v>
      </c>
      <c r="G174" s="27">
        <v>3010161901</v>
      </c>
      <c r="H174" s="27" t="s">
        <v>737</v>
      </c>
      <c r="I174" s="27" t="s">
        <v>6290</v>
      </c>
      <c r="J174" s="45" t="s">
        <v>16</v>
      </c>
      <c r="K174" s="45">
        <v>111.66</v>
      </c>
      <c r="L174" s="45" t="s">
        <v>169</v>
      </c>
      <c r="M174" s="29">
        <v>75658000</v>
      </c>
      <c r="N174" s="49" t="s">
        <v>1590</v>
      </c>
      <c r="O174" s="27" t="s">
        <v>1895</v>
      </c>
      <c r="P174" s="27" t="s">
        <v>1896</v>
      </c>
      <c r="Q174" s="27" t="s">
        <v>6261</v>
      </c>
      <c r="R174" s="15"/>
      <c r="S174" s="53"/>
    </row>
    <row r="175" spans="2:19" ht="19.5" customHeight="1" x14ac:dyDescent="0.15">
      <c r="B175" s="25">
        <v>2021</v>
      </c>
      <c r="C175" s="27">
        <v>1</v>
      </c>
      <c r="D175" s="27" t="s">
        <v>15</v>
      </c>
      <c r="E175" s="55" t="s">
        <v>1948</v>
      </c>
      <c r="F175" s="27" t="s">
        <v>215</v>
      </c>
      <c r="G175" s="27">
        <v>4014219701</v>
      </c>
      <c r="H175" s="27" t="s">
        <v>2093</v>
      </c>
      <c r="I175" s="27" t="s">
        <v>6317</v>
      </c>
      <c r="J175" s="45" t="s">
        <v>16</v>
      </c>
      <c r="K175" s="45">
        <v>221</v>
      </c>
      <c r="L175" s="45" t="s">
        <v>227</v>
      </c>
      <c r="M175" s="29">
        <v>74104000</v>
      </c>
      <c r="N175" s="49" t="s">
        <v>1590</v>
      </c>
      <c r="O175" s="27" t="s">
        <v>1880</v>
      </c>
      <c r="P175" s="27" t="s">
        <v>1881</v>
      </c>
      <c r="Q175" s="27" t="s">
        <v>6261</v>
      </c>
      <c r="R175" s="15"/>
      <c r="S175" s="53"/>
    </row>
    <row r="176" spans="2:19" ht="19.5" customHeight="1" x14ac:dyDescent="0.15">
      <c r="B176" s="25">
        <v>2021</v>
      </c>
      <c r="C176" s="27">
        <v>1</v>
      </c>
      <c r="D176" s="27" t="s">
        <v>14</v>
      </c>
      <c r="E176" s="55" t="s">
        <v>3359</v>
      </c>
      <c r="F176" s="27" t="s">
        <v>215</v>
      </c>
      <c r="G176" s="27">
        <v>4015151301</v>
      </c>
      <c r="H176" s="27" t="s">
        <v>662</v>
      </c>
      <c r="I176" s="27" t="s">
        <v>6266</v>
      </c>
      <c r="J176" s="45" t="s">
        <v>16</v>
      </c>
      <c r="K176" s="45" t="s">
        <v>559</v>
      </c>
      <c r="L176" s="45" t="s">
        <v>557</v>
      </c>
      <c r="M176" s="29">
        <v>73021240</v>
      </c>
      <c r="N176" s="49" t="s">
        <v>3071</v>
      </c>
      <c r="O176" s="27" t="s">
        <v>3072</v>
      </c>
      <c r="P176" s="27" t="s">
        <v>3073</v>
      </c>
      <c r="Q176" s="27" t="s">
        <v>6261</v>
      </c>
      <c r="R176" s="15"/>
      <c r="S176" s="53"/>
    </row>
    <row r="177" spans="2:19" ht="19.5" customHeight="1" x14ac:dyDescent="0.15">
      <c r="B177" s="25">
        <v>2021</v>
      </c>
      <c r="C177" s="27">
        <v>1</v>
      </c>
      <c r="D177" s="27" t="s">
        <v>14</v>
      </c>
      <c r="E177" s="55" t="s">
        <v>2923</v>
      </c>
      <c r="F177" s="27" t="s">
        <v>215</v>
      </c>
      <c r="G177" s="27">
        <v>4010178702</v>
      </c>
      <c r="H177" s="27" t="s">
        <v>1239</v>
      </c>
      <c r="I177" s="27" t="s">
        <v>6266</v>
      </c>
      <c r="J177" s="45" t="s">
        <v>630</v>
      </c>
      <c r="K177" s="45">
        <v>1</v>
      </c>
      <c r="L177" s="45" t="s">
        <v>223</v>
      </c>
      <c r="M177" s="29">
        <v>72737000</v>
      </c>
      <c r="N177" s="49" t="s">
        <v>2426</v>
      </c>
      <c r="O177" s="27" t="s">
        <v>2735</v>
      </c>
      <c r="P177" s="27" t="s">
        <v>2736</v>
      </c>
      <c r="Q177" s="27" t="s">
        <v>6261</v>
      </c>
      <c r="R177" s="15"/>
      <c r="S177" s="53"/>
    </row>
    <row r="178" spans="2:19" ht="19.5" customHeight="1" x14ac:dyDescent="0.15">
      <c r="B178" s="25">
        <v>2021</v>
      </c>
      <c r="C178" s="27">
        <v>1</v>
      </c>
      <c r="D178" s="27" t="s">
        <v>15</v>
      </c>
      <c r="E178" s="55" t="s">
        <v>3475</v>
      </c>
      <c r="F178" s="27" t="s">
        <v>215</v>
      </c>
      <c r="G178" s="27">
        <v>3912110301</v>
      </c>
      <c r="H178" s="27" t="s">
        <v>571</v>
      </c>
      <c r="I178" s="27"/>
      <c r="J178" s="45"/>
      <c r="K178" s="45">
        <v>2</v>
      </c>
      <c r="L178" s="45" t="s">
        <v>577</v>
      </c>
      <c r="M178" s="29">
        <v>72737000</v>
      </c>
      <c r="N178" s="49" t="s">
        <v>2977</v>
      </c>
      <c r="O178" s="27" t="s">
        <v>1817</v>
      </c>
      <c r="P178" s="27" t="s">
        <v>3476</v>
      </c>
      <c r="Q178" s="27" t="s">
        <v>6261</v>
      </c>
      <c r="R178" s="15"/>
      <c r="S178" s="53"/>
    </row>
    <row r="179" spans="2:19" ht="19.5" customHeight="1" x14ac:dyDescent="0.15">
      <c r="B179" s="25">
        <v>2021</v>
      </c>
      <c r="C179" s="27">
        <v>1</v>
      </c>
      <c r="D179" s="27" t="s">
        <v>14</v>
      </c>
      <c r="E179" s="55" t="s">
        <v>3354</v>
      </c>
      <c r="F179" s="27" t="s">
        <v>215</v>
      </c>
      <c r="G179" s="27">
        <v>3010161901</v>
      </c>
      <c r="H179" s="27" t="s">
        <v>737</v>
      </c>
      <c r="I179" s="27" t="s">
        <v>6266</v>
      </c>
      <c r="J179" s="45" t="s">
        <v>16</v>
      </c>
      <c r="K179" s="45" t="s">
        <v>559</v>
      </c>
      <c r="L179" s="45" t="s">
        <v>169</v>
      </c>
      <c r="M179" s="29">
        <v>72599000</v>
      </c>
      <c r="N179" s="49" t="s">
        <v>3071</v>
      </c>
      <c r="O179" s="27" t="s">
        <v>3355</v>
      </c>
      <c r="P179" s="27" t="s">
        <v>3356</v>
      </c>
      <c r="Q179" s="27" t="s">
        <v>6261</v>
      </c>
      <c r="R179" s="15"/>
      <c r="S179" s="53"/>
    </row>
    <row r="180" spans="2:19" ht="19.5" customHeight="1" x14ac:dyDescent="0.15">
      <c r="B180" s="25">
        <v>2021</v>
      </c>
      <c r="C180" s="27">
        <v>1</v>
      </c>
      <c r="D180" s="27" t="s">
        <v>15</v>
      </c>
      <c r="E180" s="55" t="s">
        <v>4189</v>
      </c>
      <c r="F180" s="27" t="s">
        <v>215</v>
      </c>
      <c r="G180" s="27">
        <v>3020179401</v>
      </c>
      <c r="H180" s="27" t="s">
        <v>216</v>
      </c>
      <c r="I180" s="27"/>
      <c r="J180" s="45" t="s">
        <v>16</v>
      </c>
      <c r="K180" s="45">
        <v>1100</v>
      </c>
      <c r="L180" s="45" t="s">
        <v>217</v>
      </c>
      <c r="M180" s="29">
        <v>71754100</v>
      </c>
      <c r="N180" s="49" t="s">
        <v>3840</v>
      </c>
      <c r="O180" s="27" t="s">
        <v>4040</v>
      </c>
      <c r="P180" s="27" t="s">
        <v>4041</v>
      </c>
      <c r="Q180" s="27" t="s">
        <v>6261</v>
      </c>
      <c r="R180" s="15"/>
      <c r="S180" s="53"/>
    </row>
    <row r="181" spans="2:19" ht="19.5" customHeight="1" x14ac:dyDescent="0.15">
      <c r="B181" s="25">
        <v>2021</v>
      </c>
      <c r="C181" s="27">
        <v>1</v>
      </c>
      <c r="D181" s="27" t="s">
        <v>14</v>
      </c>
      <c r="E181" s="55" t="s">
        <v>2166</v>
      </c>
      <c r="F181" s="27" t="s">
        <v>215</v>
      </c>
      <c r="G181" s="27">
        <v>3010161901</v>
      </c>
      <c r="H181" s="27" t="s">
        <v>737</v>
      </c>
      <c r="I181" s="27" t="s">
        <v>6255</v>
      </c>
      <c r="J181" s="45" t="s">
        <v>1391</v>
      </c>
      <c r="K181" s="45">
        <v>106.077</v>
      </c>
      <c r="L181" s="45" t="s">
        <v>2167</v>
      </c>
      <c r="M181" s="29">
        <v>71063120</v>
      </c>
      <c r="N181" s="49" t="s">
        <v>1446</v>
      </c>
      <c r="O181" s="27" t="s">
        <v>1676</v>
      </c>
      <c r="P181" s="27" t="s">
        <v>1677</v>
      </c>
      <c r="Q181" s="27" t="s">
        <v>6261</v>
      </c>
      <c r="R181" s="15"/>
      <c r="S181" s="53"/>
    </row>
    <row r="182" spans="2:19" ht="19.5" customHeight="1" x14ac:dyDescent="0.15">
      <c r="B182" s="25">
        <v>2021</v>
      </c>
      <c r="C182" s="27">
        <v>1</v>
      </c>
      <c r="D182" s="27" t="s">
        <v>15</v>
      </c>
      <c r="E182" s="55" t="s">
        <v>2041</v>
      </c>
      <c r="F182" s="27" t="s">
        <v>215</v>
      </c>
      <c r="G182" s="27">
        <v>3912110301</v>
      </c>
      <c r="H182" s="27" t="s">
        <v>1939</v>
      </c>
      <c r="I182" s="27" t="s">
        <v>6346</v>
      </c>
      <c r="J182" s="45" t="s">
        <v>37</v>
      </c>
      <c r="K182" s="45">
        <v>1</v>
      </c>
      <c r="L182" s="45" t="s">
        <v>223</v>
      </c>
      <c r="M182" s="29">
        <v>70608000</v>
      </c>
      <c r="N182" s="49" t="s">
        <v>1571</v>
      </c>
      <c r="O182" s="27" t="s">
        <v>1575</v>
      </c>
      <c r="P182" s="27" t="s">
        <v>1576</v>
      </c>
      <c r="Q182" s="27" t="s">
        <v>6261</v>
      </c>
      <c r="R182" s="15"/>
      <c r="S182" s="53"/>
    </row>
    <row r="183" spans="2:19" ht="19.5" customHeight="1" x14ac:dyDescent="0.15">
      <c r="B183" s="25">
        <v>2021</v>
      </c>
      <c r="C183" s="27">
        <v>1</v>
      </c>
      <c r="D183" s="27" t="s">
        <v>14</v>
      </c>
      <c r="E183" s="55" t="s">
        <v>3244</v>
      </c>
      <c r="F183" s="27" t="s">
        <v>62</v>
      </c>
      <c r="G183" s="27">
        <v>3011150501</v>
      </c>
      <c r="H183" s="27" t="s">
        <v>216</v>
      </c>
      <c r="I183" s="27" t="s">
        <v>6347</v>
      </c>
      <c r="J183" s="45">
        <v>0</v>
      </c>
      <c r="K183" s="45">
        <v>1063.6500000000001</v>
      </c>
      <c r="L183" s="45" t="s">
        <v>217</v>
      </c>
      <c r="M183" s="29">
        <v>70413630</v>
      </c>
      <c r="N183" s="49" t="s">
        <v>2985</v>
      </c>
      <c r="O183" s="27" t="s">
        <v>3245</v>
      </c>
      <c r="P183" s="27" t="s">
        <v>3246</v>
      </c>
      <c r="Q183" s="27" t="s">
        <v>6261</v>
      </c>
      <c r="R183" s="15"/>
      <c r="S183" s="53"/>
    </row>
    <row r="184" spans="2:19" ht="19.5" customHeight="1" x14ac:dyDescent="0.15">
      <c r="B184" s="25">
        <v>2021</v>
      </c>
      <c r="C184" s="27">
        <v>1</v>
      </c>
      <c r="D184" s="27" t="s">
        <v>15</v>
      </c>
      <c r="E184" s="55" t="s">
        <v>4896</v>
      </c>
      <c r="F184" s="27" t="s">
        <v>215</v>
      </c>
      <c r="G184" s="27">
        <v>3012170208</v>
      </c>
      <c r="H184" s="27" t="s">
        <v>4902</v>
      </c>
      <c r="I184" s="27" t="s">
        <v>6348</v>
      </c>
      <c r="J184" s="45" t="s">
        <v>4259</v>
      </c>
      <c r="K184" s="45">
        <v>4747</v>
      </c>
      <c r="L184" s="45" t="s">
        <v>588</v>
      </c>
      <c r="M184" s="29">
        <v>70255600</v>
      </c>
      <c r="N184" s="49" t="s">
        <v>4851</v>
      </c>
      <c r="O184" s="27" t="s">
        <v>4897</v>
      </c>
      <c r="P184" s="27" t="s">
        <v>4898</v>
      </c>
      <c r="Q184" s="27" t="s">
        <v>6261</v>
      </c>
      <c r="R184" s="15"/>
      <c r="S184" s="53"/>
    </row>
    <row r="185" spans="2:19" ht="19.5" customHeight="1" x14ac:dyDescent="0.15">
      <c r="B185" s="25">
        <v>2021</v>
      </c>
      <c r="C185" s="27">
        <v>1</v>
      </c>
      <c r="D185" s="27" t="s">
        <v>14</v>
      </c>
      <c r="E185" s="55" t="s">
        <v>2764</v>
      </c>
      <c r="F185" s="27" t="s">
        <v>215</v>
      </c>
      <c r="G185" s="27">
        <v>3010161901</v>
      </c>
      <c r="H185" s="27" t="s">
        <v>218</v>
      </c>
      <c r="I185" s="27" t="s">
        <v>6349</v>
      </c>
      <c r="J185" s="45"/>
      <c r="K185" s="45">
        <v>100</v>
      </c>
      <c r="L185" s="45" t="s">
        <v>169</v>
      </c>
      <c r="M185" s="29">
        <v>70000000</v>
      </c>
      <c r="N185" s="49" t="s">
        <v>2439</v>
      </c>
      <c r="O185" s="27" t="s">
        <v>2765</v>
      </c>
      <c r="P185" s="27" t="s">
        <v>2766</v>
      </c>
      <c r="Q185" s="27" t="s">
        <v>6261</v>
      </c>
      <c r="R185" s="15"/>
      <c r="S185" s="53"/>
    </row>
    <row r="186" spans="2:19" ht="19.5" customHeight="1" x14ac:dyDescent="0.15">
      <c r="B186" s="25">
        <v>2021</v>
      </c>
      <c r="C186" s="27">
        <v>1</v>
      </c>
      <c r="D186" s="27" t="s">
        <v>15</v>
      </c>
      <c r="E186" s="55" t="s">
        <v>659</v>
      </c>
      <c r="F186" s="27" t="s">
        <v>215</v>
      </c>
      <c r="G186" s="27">
        <v>4014218902</v>
      </c>
      <c r="H186" s="27" t="s">
        <v>660</v>
      </c>
      <c r="I186" s="27" t="s">
        <v>6350</v>
      </c>
      <c r="J186" s="45" t="s">
        <v>16</v>
      </c>
      <c r="K186" s="45">
        <v>384</v>
      </c>
      <c r="L186" s="45" t="s">
        <v>661</v>
      </c>
      <c r="M186" s="29">
        <v>69801620</v>
      </c>
      <c r="N186" s="49" t="s">
        <v>327</v>
      </c>
      <c r="O186" s="27" t="s">
        <v>477</v>
      </c>
      <c r="P186" s="27" t="s">
        <v>478</v>
      </c>
      <c r="Q186" s="27" t="s">
        <v>6261</v>
      </c>
      <c r="R186" s="15"/>
      <c r="S186" s="53"/>
    </row>
    <row r="187" spans="2:19" ht="19.5" customHeight="1" x14ac:dyDescent="0.15">
      <c r="B187" s="25">
        <v>2021</v>
      </c>
      <c r="C187" s="27">
        <v>1</v>
      </c>
      <c r="D187" s="27" t="s">
        <v>14</v>
      </c>
      <c r="E187" s="55" t="s">
        <v>435</v>
      </c>
      <c r="F187" s="27" t="s">
        <v>215</v>
      </c>
      <c r="G187" s="27">
        <v>3010161901</v>
      </c>
      <c r="H187" s="27" t="s">
        <v>218</v>
      </c>
      <c r="I187" s="27" t="s">
        <v>6351</v>
      </c>
      <c r="J187" s="45"/>
      <c r="K187" s="45">
        <v>97</v>
      </c>
      <c r="L187" s="45" t="s">
        <v>219</v>
      </c>
      <c r="M187" s="29">
        <v>69000000</v>
      </c>
      <c r="N187" s="49" t="s">
        <v>4406</v>
      </c>
      <c r="O187" s="27" t="s">
        <v>4526</v>
      </c>
      <c r="P187" s="27" t="s">
        <v>4527</v>
      </c>
      <c r="Q187" s="27" t="s">
        <v>6261</v>
      </c>
      <c r="R187" s="15"/>
      <c r="S187" s="53"/>
    </row>
    <row r="188" spans="2:19" ht="19.5" customHeight="1" x14ac:dyDescent="0.15">
      <c r="B188" s="25">
        <v>2021</v>
      </c>
      <c r="C188" s="27">
        <v>1</v>
      </c>
      <c r="D188" s="27" t="s">
        <v>14</v>
      </c>
      <c r="E188" s="55" t="s">
        <v>530</v>
      </c>
      <c r="F188" s="27" t="s">
        <v>62</v>
      </c>
      <c r="G188" s="27">
        <v>4015157001</v>
      </c>
      <c r="H188" s="27" t="s">
        <v>727</v>
      </c>
      <c r="I188" s="27" t="s">
        <v>6352</v>
      </c>
      <c r="J188" s="45" t="s">
        <v>728</v>
      </c>
      <c r="K188" s="45">
        <v>2</v>
      </c>
      <c r="L188" s="45" t="s">
        <v>174</v>
      </c>
      <c r="M188" s="29">
        <v>68582000</v>
      </c>
      <c r="N188" s="49" t="s">
        <v>375</v>
      </c>
      <c r="O188" s="27" t="s">
        <v>523</v>
      </c>
      <c r="P188" s="27" t="s">
        <v>524</v>
      </c>
      <c r="Q188" s="27" t="s">
        <v>6261</v>
      </c>
      <c r="R188" s="15"/>
      <c r="S188" s="53"/>
    </row>
    <row r="189" spans="2:19" ht="19.5" customHeight="1" x14ac:dyDescent="0.15">
      <c r="B189" s="25">
        <v>2021</v>
      </c>
      <c r="C189" s="27">
        <v>1</v>
      </c>
      <c r="D189" s="27" t="s">
        <v>14</v>
      </c>
      <c r="E189" s="55" t="s">
        <v>2859</v>
      </c>
      <c r="F189" s="27" t="s">
        <v>215</v>
      </c>
      <c r="G189" s="27">
        <v>3011150501</v>
      </c>
      <c r="H189" s="27" t="s">
        <v>216</v>
      </c>
      <c r="I189" s="27" t="s">
        <v>6271</v>
      </c>
      <c r="J189" s="45"/>
      <c r="K189" s="45">
        <v>969</v>
      </c>
      <c r="L189" s="45" t="s">
        <v>217</v>
      </c>
      <c r="M189" s="29">
        <v>68256360</v>
      </c>
      <c r="N189" s="49" t="s">
        <v>2388</v>
      </c>
      <c r="O189" s="27" t="s">
        <v>2389</v>
      </c>
      <c r="P189" s="27" t="s">
        <v>2390</v>
      </c>
      <c r="Q189" s="27" t="s">
        <v>6261</v>
      </c>
      <c r="R189" s="15"/>
      <c r="S189" s="53"/>
    </row>
    <row r="190" spans="2:19" ht="19.5" customHeight="1" x14ac:dyDescent="0.15">
      <c r="B190" s="25">
        <v>2021</v>
      </c>
      <c r="C190" s="27">
        <v>1</v>
      </c>
      <c r="D190" s="27" t="s">
        <v>15</v>
      </c>
      <c r="E190" s="55" t="s">
        <v>859</v>
      </c>
      <c r="F190" s="27" t="s">
        <v>221</v>
      </c>
      <c r="G190" s="27"/>
      <c r="H190" s="27" t="s">
        <v>562</v>
      </c>
      <c r="I190" s="27"/>
      <c r="J190" s="45"/>
      <c r="K190" s="45">
        <v>1</v>
      </c>
      <c r="L190" s="45" t="s">
        <v>174</v>
      </c>
      <c r="M190" s="29">
        <v>68000000</v>
      </c>
      <c r="N190" s="49" t="s">
        <v>860</v>
      </c>
      <c r="O190" s="27" t="s">
        <v>861</v>
      </c>
      <c r="P190" s="27" t="s">
        <v>862</v>
      </c>
      <c r="Q190" s="27" t="s">
        <v>6261</v>
      </c>
      <c r="R190" s="15"/>
      <c r="S190" s="53"/>
    </row>
    <row r="191" spans="2:19" ht="19.5" customHeight="1" x14ac:dyDescent="0.15">
      <c r="B191" s="25">
        <v>2021</v>
      </c>
      <c r="C191" s="27">
        <v>1</v>
      </c>
      <c r="D191" s="27" t="s">
        <v>15</v>
      </c>
      <c r="E191" s="55" t="s">
        <v>4146</v>
      </c>
      <c r="F191" s="27" t="s">
        <v>215</v>
      </c>
      <c r="G191" s="27">
        <v>3011150501</v>
      </c>
      <c r="H191" s="27" t="s">
        <v>216</v>
      </c>
      <c r="I191" s="27" t="s">
        <v>6322</v>
      </c>
      <c r="J191" s="45" t="s">
        <v>2785</v>
      </c>
      <c r="K191" s="45">
        <v>1046</v>
      </c>
      <c r="L191" s="45" t="s">
        <v>217</v>
      </c>
      <c r="M191" s="29">
        <v>67648000</v>
      </c>
      <c r="N191" s="49" t="s">
        <v>3799</v>
      </c>
      <c r="O191" s="27" t="s">
        <v>3804</v>
      </c>
      <c r="P191" s="27" t="s">
        <v>3805</v>
      </c>
      <c r="Q191" s="27" t="s">
        <v>6250</v>
      </c>
      <c r="R191" s="15"/>
      <c r="S191" s="53"/>
    </row>
    <row r="192" spans="2:19" ht="19.5" customHeight="1" x14ac:dyDescent="0.15">
      <c r="B192" s="25">
        <v>2021</v>
      </c>
      <c r="C192" s="27">
        <v>1</v>
      </c>
      <c r="D192" s="27" t="s">
        <v>14</v>
      </c>
      <c r="E192" s="55" t="s">
        <v>1395</v>
      </c>
      <c r="F192" s="27" t="s">
        <v>215</v>
      </c>
      <c r="G192" s="27">
        <v>2612179901</v>
      </c>
      <c r="H192" s="27" t="s">
        <v>1404</v>
      </c>
      <c r="I192" s="27" t="s">
        <v>6324</v>
      </c>
      <c r="J192" s="45" t="s">
        <v>1401</v>
      </c>
      <c r="K192" s="45">
        <v>1</v>
      </c>
      <c r="L192" s="45" t="s">
        <v>223</v>
      </c>
      <c r="M192" s="29">
        <v>67191630</v>
      </c>
      <c r="N192" s="49" t="s">
        <v>903</v>
      </c>
      <c r="O192" s="27" t="s">
        <v>1164</v>
      </c>
      <c r="P192" s="27" t="s">
        <v>1397</v>
      </c>
      <c r="Q192" s="27" t="s">
        <v>6261</v>
      </c>
      <c r="R192" s="15"/>
      <c r="S192" s="53"/>
    </row>
    <row r="193" spans="2:19" ht="19.5" customHeight="1" x14ac:dyDescent="0.15">
      <c r="B193" s="25">
        <v>2021</v>
      </c>
      <c r="C193" s="27">
        <v>1</v>
      </c>
      <c r="D193" s="27" t="s">
        <v>14</v>
      </c>
      <c r="E193" s="55" t="s">
        <v>2033</v>
      </c>
      <c r="F193" s="27" t="s">
        <v>215</v>
      </c>
      <c r="G193" s="27">
        <v>3011150501</v>
      </c>
      <c r="H193" s="27" t="s">
        <v>216</v>
      </c>
      <c r="I193" s="27" t="s">
        <v>6353</v>
      </c>
      <c r="J193" s="45" t="s">
        <v>16</v>
      </c>
      <c r="K193" s="45">
        <v>950</v>
      </c>
      <c r="L193" s="45" t="s">
        <v>217</v>
      </c>
      <c r="M193" s="29">
        <v>67000000</v>
      </c>
      <c r="N193" s="49" t="s">
        <v>1609</v>
      </c>
      <c r="O193" s="27" t="s">
        <v>1920</v>
      </c>
      <c r="P193" s="27" t="s">
        <v>1921</v>
      </c>
      <c r="Q193" s="27" t="s">
        <v>6261</v>
      </c>
      <c r="R193" s="15"/>
      <c r="S193" s="53"/>
    </row>
    <row r="194" spans="2:19" ht="19.5" customHeight="1" x14ac:dyDescent="0.15">
      <c r="B194" s="25">
        <v>2021</v>
      </c>
      <c r="C194" s="27">
        <v>1</v>
      </c>
      <c r="D194" s="27" t="s">
        <v>15</v>
      </c>
      <c r="E194" s="55" t="s">
        <v>4132</v>
      </c>
      <c r="F194" s="27" t="s">
        <v>215</v>
      </c>
      <c r="G194" s="27">
        <v>4616158501</v>
      </c>
      <c r="H194" s="27" t="s">
        <v>4137</v>
      </c>
      <c r="I194" s="27" t="s">
        <v>6354</v>
      </c>
      <c r="J194" s="45" t="s">
        <v>4138</v>
      </c>
      <c r="K194" s="45">
        <v>723</v>
      </c>
      <c r="L194" s="45" t="s">
        <v>577</v>
      </c>
      <c r="M194" s="29">
        <v>65793000</v>
      </c>
      <c r="N194" s="49" t="s">
        <v>3799</v>
      </c>
      <c r="O194" s="27" t="s">
        <v>3800</v>
      </c>
      <c r="P194" s="27" t="s">
        <v>4139</v>
      </c>
      <c r="Q194" s="27" t="s">
        <v>6250</v>
      </c>
      <c r="R194" s="15"/>
      <c r="S194" s="53"/>
    </row>
    <row r="195" spans="2:19" ht="19.5" customHeight="1" x14ac:dyDescent="0.15">
      <c r="B195" s="25">
        <v>2021</v>
      </c>
      <c r="C195" s="27">
        <v>1</v>
      </c>
      <c r="D195" s="27" t="s">
        <v>14</v>
      </c>
      <c r="E195" s="55" t="s">
        <v>637</v>
      </c>
      <c r="F195" s="27" t="s">
        <v>215</v>
      </c>
      <c r="G195" s="27">
        <v>40141782</v>
      </c>
      <c r="H195" s="27" t="s">
        <v>226</v>
      </c>
      <c r="I195" s="27" t="s">
        <v>6355</v>
      </c>
      <c r="J195" s="45" t="s">
        <v>16</v>
      </c>
      <c r="K195" s="45">
        <v>349</v>
      </c>
      <c r="L195" s="45" t="s">
        <v>227</v>
      </c>
      <c r="M195" s="29">
        <v>64536900</v>
      </c>
      <c r="N195" s="49" t="s">
        <v>327</v>
      </c>
      <c r="O195" s="27" t="s">
        <v>454</v>
      </c>
      <c r="P195" s="27" t="s">
        <v>455</v>
      </c>
      <c r="Q195" s="27" t="s">
        <v>6261</v>
      </c>
      <c r="R195" s="15"/>
      <c r="S195" s="53"/>
    </row>
    <row r="196" spans="2:19" ht="19.5" customHeight="1" x14ac:dyDescent="0.15">
      <c r="B196" s="25">
        <v>2021</v>
      </c>
      <c r="C196" s="27">
        <v>1</v>
      </c>
      <c r="D196" s="27" t="s">
        <v>15</v>
      </c>
      <c r="E196" s="55" t="s">
        <v>4064</v>
      </c>
      <c r="F196" s="27" t="s">
        <v>215</v>
      </c>
      <c r="G196" s="27">
        <v>10063868</v>
      </c>
      <c r="H196" s="27" t="s">
        <v>218</v>
      </c>
      <c r="I196" s="27" t="s">
        <v>6290</v>
      </c>
      <c r="J196" s="45" t="s">
        <v>16</v>
      </c>
      <c r="K196" s="45">
        <v>93.405000000000001</v>
      </c>
      <c r="L196" s="45" t="s">
        <v>574</v>
      </c>
      <c r="M196" s="29">
        <v>64396083</v>
      </c>
      <c r="N196" s="49" t="s">
        <v>3861</v>
      </c>
      <c r="O196" s="27" t="s">
        <v>3862</v>
      </c>
      <c r="P196" s="27" t="s">
        <v>3863</v>
      </c>
      <c r="Q196" s="27" t="s">
        <v>6261</v>
      </c>
      <c r="R196" s="15"/>
      <c r="S196" s="53"/>
    </row>
    <row r="197" spans="2:19" ht="19.5" customHeight="1" x14ac:dyDescent="0.15">
      <c r="B197" s="25">
        <v>2021</v>
      </c>
      <c r="C197" s="27">
        <v>1</v>
      </c>
      <c r="D197" s="27" t="s">
        <v>14</v>
      </c>
      <c r="E197" s="55" t="s">
        <v>1196</v>
      </c>
      <c r="F197" s="27" t="s">
        <v>215</v>
      </c>
      <c r="G197" s="27">
        <v>3010161901</v>
      </c>
      <c r="H197" s="27" t="s">
        <v>218</v>
      </c>
      <c r="I197" s="27" t="s">
        <v>6290</v>
      </c>
      <c r="J197" s="45" t="s">
        <v>17</v>
      </c>
      <c r="K197" s="45">
        <v>84.760999999999996</v>
      </c>
      <c r="L197" s="45" t="s">
        <v>169</v>
      </c>
      <c r="M197" s="29">
        <v>63005394</v>
      </c>
      <c r="N197" s="49" t="s">
        <v>1193</v>
      </c>
      <c r="O197" s="27" t="s">
        <v>1194</v>
      </c>
      <c r="P197" s="27" t="s">
        <v>1195</v>
      </c>
      <c r="Q197" s="27" t="s">
        <v>6261</v>
      </c>
      <c r="R197" s="15"/>
      <c r="S197" s="53"/>
    </row>
    <row r="198" spans="2:19" ht="19.5" customHeight="1" x14ac:dyDescent="0.15">
      <c r="B198" s="25">
        <v>2021</v>
      </c>
      <c r="C198" s="27">
        <v>1</v>
      </c>
      <c r="D198" s="27" t="s">
        <v>14</v>
      </c>
      <c r="E198" s="55" t="s">
        <v>1942</v>
      </c>
      <c r="F198" s="27" t="s">
        <v>64</v>
      </c>
      <c r="G198" s="27"/>
      <c r="H198" s="27" t="s">
        <v>1966</v>
      </c>
      <c r="I198" s="27" t="s">
        <v>6356</v>
      </c>
      <c r="J198" s="45" t="s">
        <v>1246</v>
      </c>
      <c r="K198" s="45">
        <v>1</v>
      </c>
      <c r="L198" s="45" t="s">
        <v>223</v>
      </c>
      <c r="M198" s="29">
        <v>63000000</v>
      </c>
      <c r="N198" s="49" t="s">
        <v>1609</v>
      </c>
      <c r="O198" s="27" t="s">
        <v>1610</v>
      </c>
      <c r="P198" s="27" t="s">
        <v>1611</v>
      </c>
      <c r="Q198" s="27" t="s">
        <v>6261</v>
      </c>
      <c r="R198" s="15"/>
      <c r="S198" s="53" t="s">
        <v>1952</v>
      </c>
    </row>
    <row r="199" spans="2:19" ht="19.5" customHeight="1" x14ac:dyDescent="0.15">
      <c r="B199" s="25">
        <v>2021</v>
      </c>
      <c r="C199" s="27">
        <v>1</v>
      </c>
      <c r="D199" s="27" t="s">
        <v>14</v>
      </c>
      <c r="E199" s="55" t="s">
        <v>2784</v>
      </c>
      <c r="F199" s="27" t="s">
        <v>215</v>
      </c>
      <c r="G199" s="27">
        <v>3011150501</v>
      </c>
      <c r="H199" s="27" t="s">
        <v>1249</v>
      </c>
      <c r="I199" s="27" t="s">
        <v>6357</v>
      </c>
      <c r="J199" s="45" t="s">
        <v>2785</v>
      </c>
      <c r="K199" s="45">
        <v>799</v>
      </c>
      <c r="L199" s="45" t="s">
        <v>1250</v>
      </c>
      <c r="M199" s="29">
        <v>62329180</v>
      </c>
      <c r="N199" s="49" t="s">
        <v>2786</v>
      </c>
      <c r="O199" s="27" t="s">
        <v>2787</v>
      </c>
      <c r="P199" s="27" t="s">
        <v>2788</v>
      </c>
      <c r="Q199" s="27" t="s">
        <v>6261</v>
      </c>
      <c r="R199" s="15"/>
      <c r="S199" s="53"/>
    </row>
    <row r="200" spans="2:19" ht="19.5" customHeight="1" x14ac:dyDescent="0.15">
      <c r="B200" s="25">
        <v>2021</v>
      </c>
      <c r="C200" s="27">
        <v>1</v>
      </c>
      <c r="D200" s="27" t="s">
        <v>14</v>
      </c>
      <c r="E200" s="55" t="s">
        <v>1395</v>
      </c>
      <c r="F200" s="27" t="s">
        <v>215</v>
      </c>
      <c r="G200" s="27">
        <v>3911160501</v>
      </c>
      <c r="H200" s="27" t="s">
        <v>1398</v>
      </c>
      <c r="I200" s="27" t="s">
        <v>6324</v>
      </c>
      <c r="J200" s="45" t="s">
        <v>1399</v>
      </c>
      <c r="K200" s="45">
        <v>1</v>
      </c>
      <c r="L200" s="45" t="s">
        <v>223</v>
      </c>
      <c r="M200" s="29">
        <v>61445000</v>
      </c>
      <c r="N200" s="49" t="s">
        <v>903</v>
      </c>
      <c r="O200" s="27" t="s">
        <v>1164</v>
      </c>
      <c r="P200" s="27" t="s">
        <v>1397</v>
      </c>
      <c r="Q200" s="27" t="s">
        <v>6261</v>
      </c>
      <c r="R200" s="15"/>
      <c r="S200" s="53"/>
    </row>
    <row r="201" spans="2:19" ht="19.5" customHeight="1" x14ac:dyDescent="0.15">
      <c r="B201" s="25">
        <v>2021</v>
      </c>
      <c r="C201" s="27">
        <v>1</v>
      </c>
      <c r="D201" s="27" t="s">
        <v>14</v>
      </c>
      <c r="E201" s="55" t="s">
        <v>374</v>
      </c>
      <c r="F201" s="27" t="s">
        <v>62</v>
      </c>
      <c r="G201" s="27">
        <v>3116340301</v>
      </c>
      <c r="H201" s="27" t="s">
        <v>716</v>
      </c>
      <c r="I201" s="27" t="s">
        <v>6358</v>
      </c>
      <c r="J201" s="45" t="s">
        <v>717</v>
      </c>
      <c r="K201" s="45">
        <v>1230</v>
      </c>
      <c r="L201" s="45" t="s">
        <v>640</v>
      </c>
      <c r="M201" s="29">
        <v>61008000</v>
      </c>
      <c r="N201" s="49" t="s">
        <v>375</v>
      </c>
      <c r="O201" s="27" t="s">
        <v>376</v>
      </c>
      <c r="P201" s="27" t="s">
        <v>377</v>
      </c>
      <c r="Q201" s="27" t="s">
        <v>6261</v>
      </c>
      <c r="R201" s="15"/>
      <c r="S201" s="53"/>
    </row>
    <row r="202" spans="2:19" ht="19.5" customHeight="1" x14ac:dyDescent="0.15">
      <c r="B202" s="25">
        <v>2021</v>
      </c>
      <c r="C202" s="27">
        <v>1</v>
      </c>
      <c r="D202" s="27" t="s">
        <v>15</v>
      </c>
      <c r="E202" s="55" t="s">
        <v>4061</v>
      </c>
      <c r="F202" s="27" t="s">
        <v>215</v>
      </c>
      <c r="G202" s="27">
        <v>3011150501</v>
      </c>
      <c r="H202" s="27" t="s">
        <v>216</v>
      </c>
      <c r="I202" s="27" t="s">
        <v>6271</v>
      </c>
      <c r="J202" s="45" t="s">
        <v>16</v>
      </c>
      <c r="K202" s="45">
        <v>883</v>
      </c>
      <c r="L202" s="45" t="s">
        <v>217</v>
      </c>
      <c r="M202" s="29">
        <v>60996790</v>
      </c>
      <c r="N202" s="49" t="s">
        <v>3861</v>
      </c>
      <c r="O202" s="27" t="s">
        <v>4062</v>
      </c>
      <c r="P202" s="27" t="s">
        <v>4063</v>
      </c>
      <c r="Q202" s="27" t="s">
        <v>6261</v>
      </c>
      <c r="R202" s="15"/>
      <c r="S202" s="53"/>
    </row>
    <row r="203" spans="2:19" ht="19.5" customHeight="1" x14ac:dyDescent="0.15">
      <c r="B203" s="25">
        <v>2021</v>
      </c>
      <c r="C203" s="27">
        <v>1</v>
      </c>
      <c r="D203" s="27" t="s">
        <v>14</v>
      </c>
      <c r="E203" s="55" t="s">
        <v>2764</v>
      </c>
      <c r="F203" s="27" t="s">
        <v>215</v>
      </c>
      <c r="G203" s="27">
        <v>3011150501</v>
      </c>
      <c r="H203" s="27" t="s">
        <v>216</v>
      </c>
      <c r="I203" s="27" t="s">
        <v>6296</v>
      </c>
      <c r="J203" s="45"/>
      <c r="K203" s="45">
        <v>760</v>
      </c>
      <c r="L203" s="45" t="s">
        <v>217</v>
      </c>
      <c r="M203" s="29">
        <v>60000000</v>
      </c>
      <c r="N203" s="49" t="s">
        <v>2439</v>
      </c>
      <c r="O203" s="27" t="s">
        <v>2765</v>
      </c>
      <c r="P203" s="27" t="s">
        <v>2766</v>
      </c>
      <c r="Q203" s="27" t="s">
        <v>6261</v>
      </c>
      <c r="R203" s="15"/>
      <c r="S203" s="53"/>
    </row>
    <row r="204" spans="2:19" ht="19.5" customHeight="1" x14ac:dyDescent="0.15">
      <c r="B204" s="25">
        <v>2021</v>
      </c>
      <c r="C204" s="27">
        <v>1</v>
      </c>
      <c r="D204" s="27" t="s">
        <v>14</v>
      </c>
      <c r="E204" s="55" t="s">
        <v>2041</v>
      </c>
      <c r="F204" s="27" t="s">
        <v>64</v>
      </c>
      <c r="G204" s="27">
        <v>3912118901</v>
      </c>
      <c r="H204" s="27" t="s">
        <v>2042</v>
      </c>
      <c r="I204" s="27" t="s">
        <v>6359</v>
      </c>
      <c r="J204" s="45" t="s">
        <v>38</v>
      </c>
      <c r="K204" s="45">
        <v>1</v>
      </c>
      <c r="L204" s="45" t="s">
        <v>223</v>
      </c>
      <c r="M204" s="29">
        <v>59312000</v>
      </c>
      <c r="N204" s="49" t="s">
        <v>1571</v>
      </c>
      <c r="O204" s="27" t="s">
        <v>1575</v>
      </c>
      <c r="P204" s="27" t="s">
        <v>1576</v>
      </c>
      <c r="Q204" s="27" t="s">
        <v>6261</v>
      </c>
      <c r="R204" s="15"/>
      <c r="S204" s="53"/>
    </row>
    <row r="205" spans="2:19" ht="19.5" customHeight="1" x14ac:dyDescent="0.15">
      <c r="B205" s="25">
        <v>2021</v>
      </c>
      <c r="C205" s="27">
        <v>1</v>
      </c>
      <c r="D205" s="27" t="s">
        <v>15</v>
      </c>
      <c r="E205" s="55" t="s">
        <v>4727</v>
      </c>
      <c r="F205" s="27" t="s">
        <v>215</v>
      </c>
      <c r="G205" s="27">
        <v>3011150501</v>
      </c>
      <c r="H205" s="27" t="s">
        <v>1249</v>
      </c>
      <c r="I205" s="27" t="s">
        <v>6360</v>
      </c>
      <c r="J205" s="45" t="s">
        <v>565</v>
      </c>
      <c r="K205" s="45">
        <f>850+24</f>
        <v>874</v>
      </c>
      <c r="L205" s="45" t="s">
        <v>217</v>
      </c>
      <c r="M205" s="29">
        <f>57656061+1627936</f>
        <v>59283997</v>
      </c>
      <c r="N205" s="49" t="s">
        <v>4696</v>
      </c>
      <c r="O205" s="27" t="s">
        <v>4728</v>
      </c>
      <c r="P205" s="27" t="s">
        <v>4729</v>
      </c>
      <c r="Q205" s="27" t="s">
        <v>6261</v>
      </c>
      <c r="R205" s="15"/>
      <c r="S205" s="53"/>
    </row>
    <row r="206" spans="2:19" ht="19.5" customHeight="1" x14ac:dyDescent="0.15">
      <c r="B206" s="25">
        <v>2021</v>
      </c>
      <c r="C206" s="27">
        <v>1</v>
      </c>
      <c r="D206" s="27" t="s">
        <v>15</v>
      </c>
      <c r="E206" s="55" t="s">
        <v>656</v>
      </c>
      <c r="F206" s="27" t="s">
        <v>215</v>
      </c>
      <c r="G206" s="27">
        <v>3010161901</v>
      </c>
      <c r="H206" s="27" t="s">
        <v>218</v>
      </c>
      <c r="I206" s="27" t="s">
        <v>6290</v>
      </c>
      <c r="J206" s="45" t="s">
        <v>16</v>
      </c>
      <c r="K206" s="45">
        <v>85.716999999999999</v>
      </c>
      <c r="L206" s="45" t="s">
        <v>658</v>
      </c>
      <c r="M206" s="29">
        <v>59106501</v>
      </c>
      <c r="N206" s="49" t="s">
        <v>327</v>
      </c>
      <c r="O206" s="27" t="s">
        <v>477</v>
      </c>
      <c r="P206" s="27" t="s">
        <v>478</v>
      </c>
      <c r="Q206" s="27" t="s">
        <v>6261</v>
      </c>
      <c r="R206" s="15"/>
      <c r="S206" s="53"/>
    </row>
    <row r="207" spans="2:19" ht="19.5" customHeight="1" x14ac:dyDescent="0.15">
      <c r="B207" s="25">
        <v>2021</v>
      </c>
      <c r="C207" s="27">
        <v>1</v>
      </c>
      <c r="D207" s="27" t="s">
        <v>15</v>
      </c>
      <c r="E207" s="55" t="s">
        <v>4132</v>
      </c>
      <c r="F207" s="27" t="s">
        <v>215</v>
      </c>
      <c r="G207" s="27">
        <v>3011159701</v>
      </c>
      <c r="H207" s="27" t="s">
        <v>679</v>
      </c>
      <c r="I207" s="27" t="s">
        <v>6361</v>
      </c>
      <c r="J207" s="45" t="s">
        <v>678</v>
      </c>
      <c r="K207" s="45">
        <v>797</v>
      </c>
      <c r="L207" s="45" t="s">
        <v>169</v>
      </c>
      <c r="M207" s="29">
        <v>58531680</v>
      </c>
      <c r="N207" s="49" t="s">
        <v>3799</v>
      </c>
      <c r="O207" s="27" t="s">
        <v>3800</v>
      </c>
      <c r="P207" s="27" t="s">
        <v>3801</v>
      </c>
      <c r="Q207" s="27" t="s">
        <v>6250</v>
      </c>
      <c r="R207" s="15"/>
      <c r="S207" s="53"/>
    </row>
    <row r="208" spans="2:19" ht="19.5" customHeight="1" x14ac:dyDescent="0.15">
      <c r="B208" s="25">
        <v>2021</v>
      </c>
      <c r="C208" s="27">
        <v>1</v>
      </c>
      <c r="D208" s="27" t="s">
        <v>15</v>
      </c>
      <c r="E208" s="55" t="s">
        <v>2073</v>
      </c>
      <c r="F208" s="27" t="s">
        <v>215</v>
      </c>
      <c r="G208" s="27">
        <v>3010161901</v>
      </c>
      <c r="H208" s="27" t="s">
        <v>737</v>
      </c>
      <c r="I208" s="27" t="s">
        <v>6362</v>
      </c>
      <c r="J208" s="45" t="s">
        <v>16</v>
      </c>
      <c r="K208" s="45">
        <v>84.356999999999999</v>
      </c>
      <c r="L208" s="45" t="s">
        <v>169</v>
      </c>
      <c r="M208" s="29">
        <v>58470367</v>
      </c>
      <c r="N208" s="49" t="s">
        <v>1585</v>
      </c>
      <c r="O208" s="27" t="s">
        <v>1873</v>
      </c>
      <c r="P208" s="27" t="s">
        <v>1874</v>
      </c>
      <c r="Q208" s="27" t="s">
        <v>6261</v>
      </c>
      <c r="R208" s="15"/>
      <c r="S208" s="53"/>
    </row>
    <row r="209" spans="2:19" ht="19.5" customHeight="1" x14ac:dyDescent="0.15">
      <c r="B209" s="25">
        <v>2021</v>
      </c>
      <c r="C209" s="27">
        <v>1</v>
      </c>
      <c r="D209" s="27" t="s">
        <v>15</v>
      </c>
      <c r="E209" s="55" t="s">
        <v>3479</v>
      </c>
      <c r="F209" s="27" t="s">
        <v>215</v>
      </c>
      <c r="G209" s="27">
        <v>4014178403</v>
      </c>
      <c r="H209" s="27" t="s">
        <v>3461</v>
      </c>
      <c r="I209" s="27"/>
      <c r="J209" s="45"/>
      <c r="K209" s="45">
        <v>1</v>
      </c>
      <c r="L209" s="45" t="s">
        <v>223</v>
      </c>
      <c r="M209" s="29">
        <v>58320000</v>
      </c>
      <c r="N209" s="49" t="s">
        <v>2977</v>
      </c>
      <c r="O209" s="27" t="s">
        <v>3218</v>
      </c>
      <c r="P209" s="27" t="s">
        <v>3219</v>
      </c>
      <c r="Q209" s="27" t="s">
        <v>6261</v>
      </c>
      <c r="R209" s="15"/>
      <c r="S209" s="53"/>
    </row>
    <row r="210" spans="2:19" ht="19.5" customHeight="1" x14ac:dyDescent="0.15">
      <c r="B210" s="25">
        <v>2021</v>
      </c>
      <c r="C210" s="27">
        <v>1</v>
      </c>
      <c r="D210" s="27" t="s">
        <v>14</v>
      </c>
      <c r="E210" s="55" t="s">
        <v>1395</v>
      </c>
      <c r="F210" s="27" t="s">
        <v>215</v>
      </c>
      <c r="G210" s="27">
        <v>4010178702</v>
      </c>
      <c r="H210" s="27" t="s">
        <v>1400</v>
      </c>
      <c r="I210" s="27" t="s">
        <v>6324</v>
      </c>
      <c r="J210" s="45" t="s">
        <v>1401</v>
      </c>
      <c r="K210" s="45">
        <v>1</v>
      </c>
      <c r="L210" s="45" t="s">
        <v>223</v>
      </c>
      <c r="M210" s="29">
        <v>58119440</v>
      </c>
      <c r="N210" s="49" t="s">
        <v>903</v>
      </c>
      <c r="O210" s="27" t="s">
        <v>1164</v>
      </c>
      <c r="P210" s="27" t="s">
        <v>1397</v>
      </c>
      <c r="Q210" s="27" t="s">
        <v>6261</v>
      </c>
      <c r="R210" s="15"/>
      <c r="S210" s="53"/>
    </row>
    <row r="211" spans="2:19" ht="19.5" customHeight="1" x14ac:dyDescent="0.15">
      <c r="B211" s="25">
        <v>2021</v>
      </c>
      <c r="C211" s="27">
        <v>1</v>
      </c>
      <c r="D211" s="27" t="s">
        <v>14</v>
      </c>
      <c r="E211" s="55" t="s">
        <v>3737</v>
      </c>
      <c r="F211" s="27" t="s">
        <v>63</v>
      </c>
      <c r="G211" s="27">
        <v>3912118901</v>
      </c>
      <c r="H211" s="27" t="s">
        <v>2042</v>
      </c>
      <c r="I211" s="27"/>
      <c r="J211" s="45" t="s">
        <v>601</v>
      </c>
      <c r="K211" s="45">
        <v>2</v>
      </c>
      <c r="L211" s="45" t="s">
        <v>1210</v>
      </c>
      <c r="M211" s="29">
        <v>57042000</v>
      </c>
      <c r="N211" s="49" t="s">
        <v>3645</v>
      </c>
      <c r="O211" s="27" t="s">
        <v>3738</v>
      </c>
      <c r="P211" s="27" t="s">
        <v>3739</v>
      </c>
      <c r="Q211" s="27" t="s">
        <v>6261</v>
      </c>
      <c r="R211" s="15"/>
      <c r="S211" s="53"/>
    </row>
    <row r="212" spans="2:19" ht="19.5" customHeight="1" x14ac:dyDescent="0.15">
      <c r="B212" s="25">
        <v>2021</v>
      </c>
      <c r="C212" s="27">
        <v>1</v>
      </c>
      <c r="D212" s="27" t="s">
        <v>15</v>
      </c>
      <c r="E212" s="55" t="s">
        <v>3468</v>
      </c>
      <c r="F212" s="27" t="s">
        <v>63</v>
      </c>
      <c r="G212" s="27">
        <v>3912110301</v>
      </c>
      <c r="H212" s="27" t="s">
        <v>3469</v>
      </c>
      <c r="I212" s="27"/>
      <c r="J212" s="45"/>
      <c r="K212" s="45">
        <v>4</v>
      </c>
      <c r="L212" s="45" t="s">
        <v>577</v>
      </c>
      <c r="M212" s="29">
        <v>56824000</v>
      </c>
      <c r="N212" s="49" t="s">
        <v>2977</v>
      </c>
      <c r="O212" s="27" t="s">
        <v>3220</v>
      </c>
      <c r="P212" s="27" t="s">
        <v>3221</v>
      </c>
      <c r="Q212" s="27" t="s">
        <v>6261</v>
      </c>
      <c r="R212" s="15"/>
      <c r="S212" s="53"/>
    </row>
    <row r="213" spans="2:19" ht="19.5" customHeight="1" x14ac:dyDescent="0.15">
      <c r="B213" s="25">
        <v>2021</v>
      </c>
      <c r="C213" s="27">
        <v>1</v>
      </c>
      <c r="D213" s="27" t="s">
        <v>15</v>
      </c>
      <c r="E213" s="55" t="s">
        <v>3471</v>
      </c>
      <c r="F213" s="27" t="s">
        <v>215</v>
      </c>
      <c r="G213" s="27">
        <v>3011150501</v>
      </c>
      <c r="H213" s="27" t="s">
        <v>216</v>
      </c>
      <c r="I213" s="27"/>
      <c r="J213" s="45"/>
      <c r="K213" s="45">
        <v>827</v>
      </c>
      <c r="L213" s="45" t="s">
        <v>217</v>
      </c>
      <c r="M213" s="29">
        <v>56727000</v>
      </c>
      <c r="N213" s="49" t="s">
        <v>2977</v>
      </c>
      <c r="O213" s="27" t="s">
        <v>3224</v>
      </c>
      <c r="P213" s="27" t="s">
        <v>3225</v>
      </c>
      <c r="Q213" s="27" t="s">
        <v>6261</v>
      </c>
      <c r="R213" s="15"/>
      <c r="S213" s="53"/>
    </row>
    <row r="214" spans="2:19" ht="19.5" customHeight="1" x14ac:dyDescent="0.15">
      <c r="B214" s="25">
        <v>2021</v>
      </c>
      <c r="C214" s="27">
        <v>1</v>
      </c>
      <c r="D214" s="27" t="s">
        <v>14</v>
      </c>
      <c r="E214" s="55" t="s">
        <v>4261</v>
      </c>
      <c r="F214" s="27" t="s">
        <v>63</v>
      </c>
      <c r="G214" s="27">
        <v>3912118901</v>
      </c>
      <c r="H214" s="27" t="s">
        <v>4262</v>
      </c>
      <c r="I214" s="27"/>
      <c r="J214" s="45" t="s">
        <v>3462</v>
      </c>
      <c r="K214" s="45" t="s">
        <v>591</v>
      </c>
      <c r="L214" s="45" t="s">
        <v>591</v>
      </c>
      <c r="M214" s="29">
        <v>56520000</v>
      </c>
      <c r="N214" s="49" t="s">
        <v>3950</v>
      </c>
      <c r="O214" s="27" t="s">
        <v>4263</v>
      </c>
      <c r="P214" s="27" t="s">
        <v>4264</v>
      </c>
      <c r="Q214" s="27" t="s">
        <v>6261</v>
      </c>
      <c r="R214" s="15"/>
      <c r="S214" s="53"/>
    </row>
    <row r="215" spans="2:19" ht="19.5" customHeight="1" x14ac:dyDescent="0.15">
      <c r="B215" s="25">
        <v>2021</v>
      </c>
      <c r="C215" s="27">
        <v>1</v>
      </c>
      <c r="D215" s="27" t="s">
        <v>15</v>
      </c>
      <c r="E215" s="55" t="s">
        <v>3479</v>
      </c>
      <c r="F215" s="27" t="s">
        <v>215</v>
      </c>
      <c r="G215" s="27">
        <v>2410171501</v>
      </c>
      <c r="H215" s="27" t="s">
        <v>1253</v>
      </c>
      <c r="I215" s="27"/>
      <c r="J215" s="45"/>
      <c r="K215" s="45">
        <v>1</v>
      </c>
      <c r="L215" s="45" t="s">
        <v>223</v>
      </c>
      <c r="M215" s="29">
        <v>56419000</v>
      </c>
      <c r="N215" s="49" t="s">
        <v>2977</v>
      </c>
      <c r="O215" s="27" t="s">
        <v>3218</v>
      </c>
      <c r="P215" s="27" t="s">
        <v>3219</v>
      </c>
      <c r="Q215" s="27" t="s">
        <v>6261</v>
      </c>
      <c r="R215" s="15"/>
      <c r="S215" s="53"/>
    </row>
    <row r="216" spans="2:19" ht="19.5" customHeight="1" x14ac:dyDescent="0.15">
      <c r="B216" s="25">
        <v>2021</v>
      </c>
      <c r="C216" s="27">
        <v>1</v>
      </c>
      <c r="D216" s="27" t="s">
        <v>15</v>
      </c>
      <c r="E216" s="55" t="s">
        <v>3465</v>
      </c>
      <c r="F216" s="27" t="s">
        <v>215</v>
      </c>
      <c r="G216" s="27">
        <v>2410168501</v>
      </c>
      <c r="H216" s="27" t="s">
        <v>558</v>
      </c>
      <c r="I216" s="27"/>
      <c r="J216" s="45"/>
      <c r="K216" s="45">
        <v>8</v>
      </c>
      <c r="L216" s="45" t="s">
        <v>577</v>
      </c>
      <c r="M216" s="29">
        <v>55962000</v>
      </c>
      <c r="N216" s="49" t="s">
        <v>2977</v>
      </c>
      <c r="O216" s="27" t="s">
        <v>3218</v>
      </c>
      <c r="P216" s="27" t="s">
        <v>3219</v>
      </c>
      <c r="Q216" s="27" t="s">
        <v>6261</v>
      </c>
      <c r="R216" s="15"/>
      <c r="S216" s="53"/>
    </row>
    <row r="217" spans="2:19" ht="19.5" customHeight="1" x14ac:dyDescent="0.15">
      <c r="B217" s="25">
        <v>2021</v>
      </c>
      <c r="C217" s="27">
        <v>1</v>
      </c>
      <c r="D217" s="27" t="s">
        <v>15</v>
      </c>
      <c r="E217" s="55" t="s">
        <v>4888</v>
      </c>
      <c r="F217" s="27" t="s">
        <v>215</v>
      </c>
      <c r="G217" s="27">
        <v>4014162001</v>
      </c>
      <c r="H217" s="27" t="s">
        <v>4868</v>
      </c>
      <c r="I217" s="27" t="s">
        <v>6297</v>
      </c>
      <c r="J217" s="45" t="s">
        <v>4869</v>
      </c>
      <c r="K217" s="45">
        <v>15</v>
      </c>
      <c r="L217" s="45" t="s">
        <v>4870</v>
      </c>
      <c r="M217" s="29">
        <v>55881109</v>
      </c>
      <c r="N217" s="49" t="s">
        <v>4871</v>
      </c>
      <c r="O217" s="27" t="s">
        <v>4889</v>
      </c>
      <c r="P217" s="27" t="s">
        <v>4890</v>
      </c>
      <c r="Q217" s="27" t="s">
        <v>6261</v>
      </c>
      <c r="R217" s="15"/>
      <c r="S217" s="53"/>
    </row>
    <row r="218" spans="2:19" ht="19.5" customHeight="1" x14ac:dyDescent="0.15">
      <c r="B218" s="25">
        <v>2021</v>
      </c>
      <c r="C218" s="27">
        <v>1</v>
      </c>
      <c r="D218" s="27" t="s">
        <v>14</v>
      </c>
      <c r="E218" s="55" t="s">
        <v>3263</v>
      </c>
      <c r="F218" s="27" t="s">
        <v>62</v>
      </c>
      <c r="G218" s="27">
        <v>3912118901</v>
      </c>
      <c r="H218" s="27" t="s">
        <v>3504</v>
      </c>
      <c r="I218" s="27" t="s">
        <v>6363</v>
      </c>
      <c r="J218" s="45" t="s">
        <v>3505</v>
      </c>
      <c r="K218" s="45">
        <v>1</v>
      </c>
      <c r="L218" s="45" t="s">
        <v>1210</v>
      </c>
      <c r="M218" s="29">
        <v>55061100</v>
      </c>
      <c r="N218" s="49" t="s">
        <v>2998</v>
      </c>
      <c r="O218" s="27" t="s">
        <v>3264</v>
      </c>
      <c r="P218" s="27" t="s">
        <v>3265</v>
      </c>
      <c r="Q218" s="27" t="s">
        <v>6261</v>
      </c>
      <c r="R218" s="15"/>
      <c r="S218" s="53"/>
    </row>
    <row r="219" spans="2:19" ht="19.5" customHeight="1" x14ac:dyDescent="0.15">
      <c r="B219" s="25">
        <v>2021</v>
      </c>
      <c r="C219" s="27">
        <v>1</v>
      </c>
      <c r="D219" s="27" t="s">
        <v>14</v>
      </c>
      <c r="E219" s="55" t="s">
        <v>3486</v>
      </c>
      <c r="F219" s="27" t="s">
        <v>62</v>
      </c>
      <c r="G219" s="27">
        <v>3011150501</v>
      </c>
      <c r="H219" s="27" t="s">
        <v>216</v>
      </c>
      <c r="I219" s="27" t="s">
        <v>6271</v>
      </c>
      <c r="J219" s="45" t="s">
        <v>16</v>
      </c>
      <c r="K219" s="45">
        <v>792</v>
      </c>
      <c r="L219" s="45" t="s">
        <v>217</v>
      </c>
      <c r="M219" s="29">
        <v>54975000</v>
      </c>
      <c r="N219" s="49" t="s">
        <v>2985</v>
      </c>
      <c r="O219" s="27" t="s">
        <v>2986</v>
      </c>
      <c r="P219" s="27" t="s">
        <v>2987</v>
      </c>
      <c r="Q219" s="27" t="s">
        <v>6261</v>
      </c>
      <c r="R219" s="15"/>
      <c r="S219" s="53"/>
    </row>
    <row r="220" spans="2:19" ht="19.5" customHeight="1" x14ac:dyDescent="0.15">
      <c r="B220" s="25">
        <v>2021</v>
      </c>
      <c r="C220" s="27">
        <v>1</v>
      </c>
      <c r="D220" s="27" t="s">
        <v>14</v>
      </c>
      <c r="E220" s="55" t="s">
        <v>2123</v>
      </c>
      <c r="F220" s="27" t="s">
        <v>64</v>
      </c>
      <c r="G220" s="27">
        <v>4015150303</v>
      </c>
      <c r="H220" s="27" t="s">
        <v>2138</v>
      </c>
      <c r="I220" s="27" t="s">
        <v>6364</v>
      </c>
      <c r="J220" s="45" t="s">
        <v>630</v>
      </c>
      <c r="K220" s="45">
        <v>1</v>
      </c>
      <c r="L220" s="45" t="s">
        <v>557</v>
      </c>
      <c r="M220" s="29">
        <v>54450000</v>
      </c>
      <c r="N220" s="49" t="s">
        <v>1594</v>
      </c>
      <c r="O220" s="27" t="s">
        <v>1909</v>
      </c>
      <c r="P220" s="27" t="s">
        <v>1910</v>
      </c>
      <c r="Q220" s="27" t="s">
        <v>6261</v>
      </c>
      <c r="R220" s="15"/>
      <c r="S220" s="53" t="s">
        <v>1962</v>
      </c>
    </row>
    <row r="221" spans="2:19" ht="19.5" customHeight="1" x14ac:dyDescent="0.15">
      <c r="B221" s="25">
        <v>2021</v>
      </c>
      <c r="C221" s="27">
        <v>1</v>
      </c>
      <c r="D221" s="27" t="s">
        <v>14</v>
      </c>
      <c r="E221" s="55" t="s">
        <v>643</v>
      </c>
      <c r="F221" s="27" t="s">
        <v>215</v>
      </c>
      <c r="G221" s="27">
        <v>30131502</v>
      </c>
      <c r="H221" s="27" t="s">
        <v>644</v>
      </c>
      <c r="I221" s="27" t="s">
        <v>6365</v>
      </c>
      <c r="J221" s="45" t="s">
        <v>16</v>
      </c>
      <c r="K221" s="45">
        <v>593</v>
      </c>
      <c r="L221" s="45" t="s">
        <v>645</v>
      </c>
      <c r="M221" s="29">
        <v>54363275</v>
      </c>
      <c r="N221" s="49" t="s">
        <v>327</v>
      </c>
      <c r="O221" s="27" t="s">
        <v>454</v>
      </c>
      <c r="P221" s="27" t="s">
        <v>455</v>
      </c>
      <c r="Q221" s="27" t="s">
        <v>6261</v>
      </c>
      <c r="R221" s="15"/>
      <c r="S221" s="53"/>
    </row>
    <row r="222" spans="2:19" ht="19.5" customHeight="1" x14ac:dyDescent="0.15">
      <c r="B222" s="25">
        <v>2021</v>
      </c>
      <c r="C222" s="27">
        <v>1</v>
      </c>
      <c r="D222" s="27" t="s">
        <v>14</v>
      </c>
      <c r="E222" s="55" t="s">
        <v>2923</v>
      </c>
      <c r="F222" s="27" t="s">
        <v>215</v>
      </c>
      <c r="G222" s="27">
        <v>3022109901</v>
      </c>
      <c r="H222" s="27" t="s">
        <v>2925</v>
      </c>
      <c r="I222" s="27" t="s">
        <v>6266</v>
      </c>
      <c r="J222" s="45" t="s">
        <v>37</v>
      </c>
      <c r="K222" s="45">
        <v>1</v>
      </c>
      <c r="L222" s="45" t="s">
        <v>223</v>
      </c>
      <c r="M222" s="29">
        <v>53510000</v>
      </c>
      <c r="N222" s="49" t="s">
        <v>2426</v>
      </c>
      <c r="O222" s="27" t="s">
        <v>2735</v>
      </c>
      <c r="P222" s="27" t="s">
        <v>2736</v>
      </c>
      <c r="Q222" s="27" t="s">
        <v>6261</v>
      </c>
      <c r="R222" s="15"/>
      <c r="S222" s="53"/>
    </row>
    <row r="223" spans="2:19" ht="19.5" customHeight="1" x14ac:dyDescent="0.15">
      <c r="B223" s="25">
        <v>2021</v>
      </c>
      <c r="C223" s="27">
        <v>1</v>
      </c>
      <c r="D223" s="27" t="s">
        <v>14</v>
      </c>
      <c r="E223" s="55" t="s">
        <v>1951</v>
      </c>
      <c r="F223" s="27" t="s">
        <v>64</v>
      </c>
      <c r="G223" s="27">
        <v>4015151301</v>
      </c>
      <c r="H223" s="27" t="s">
        <v>1262</v>
      </c>
      <c r="I223" s="27" t="s">
        <v>6366</v>
      </c>
      <c r="J223" s="45" t="s">
        <v>16</v>
      </c>
      <c r="K223" s="45">
        <v>1</v>
      </c>
      <c r="L223" s="45" t="s">
        <v>557</v>
      </c>
      <c r="M223" s="29">
        <v>53350000</v>
      </c>
      <c r="N223" s="49" t="s">
        <v>1594</v>
      </c>
      <c r="O223" s="27" t="s">
        <v>1909</v>
      </c>
      <c r="P223" s="27" t="s">
        <v>1910</v>
      </c>
      <c r="Q223" s="27" t="s">
        <v>6261</v>
      </c>
      <c r="R223" s="15"/>
      <c r="S223" s="53" t="s">
        <v>2104</v>
      </c>
    </row>
    <row r="224" spans="2:19" ht="19.5" customHeight="1" x14ac:dyDescent="0.15">
      <c r="B224" s="25">
        <v>2021</v>
      </c>
      <c r="C224" s="27">
        <v>1</v>
      </c>
      <c r="D224" s="27" t="s">
        <v>14</v>
      </c>
      <c r="E224" s="55" t="s">
        <v>3244</v>
      </c>
      <c r="F224" s="27" t="s">
        <v>62</v>
      </c>
      <c r="G224" s="27">
        <v>3011150501</v>
      </c>
      <c r="H224" s="27" t="s">
        <v>216</v>
      </c>
      <c r="I224" s="27" t="s">
        <v>6329</v>
      </c>
      <c r="J224" s="45" t="s">
        <v>16</v>
      </c>
      <c r="K224" s="45">
        <v>728.42</v>
      </c>
      <c r="L224" s="45" t="s">
        <v>217</v>
      </c>
      <c r="M224" s="29">
        <v>53028976</v>
      </c>
      <c r="N224" s="49" t="s">
        <v>2985</v>
      </c>
      <c r="O224" s="27" t="s">
        <v>3245</v>
      </c>
      <c r="P224" s="27" t="s">
        <v>3246</v>
      </c>
      <c r="Q224" s="27" t="s">
        <v>6261</v>
      </c>
      <c r="R224" s="15"/>
      <c r="S224" s="53"/>
    </row>
    <row r="225" spans="2:19" ht="19.5" customHeight="1" x14ac:dyDescent="0.15">
      <c r="B225" s="25">
        <v>2021</v>
      </c>
      <c r="C225" s="27">
        <v>1</v>
      </c>
      <c r="D225" s="27" t="s">
        <v>14</v>
      </c>
      <c r="E225" s="55" t="s">
        <v>2688</v>
      </c>
      <c r="F225" s="27" t="s">
        <v>215</v>
      </c>
      <c r="G225" s="27">
        <v>3011150501</v>
      </c>
      <c r="H225" s="27" t="s">
        <v>216</v>
      </c>
      <c r="I225" s="27" t="s">
        <v>6299</v>
      </c>
      <c r="J225" s="45" t="s">
        <v>16</v>
      </c>
      <c r="K225" s="45">
        <v>750</v>
      </c>
      <c r="L225" s="45" t="s">
        <v>217</v>
      </c>
      <c r="M225" s="29">
        <v>52830000</v>
      </c>
      <c r="N225" s="49" t="s">
        <v>2355</v>
      </c>
      <c r="O225" s="27" t="s">
        <v>2686</v>
      </c>
      <c r="P225" s="27" t="s">
        <v>2687</v>
      </c>
      <c r="Q225" s="27" t="s">
        <v>6261</v>
      </c>
      <c r="R225" s="15"/>
      <c r="S225" s="53"/>
    </row>
    <row r="226" spans="2:19" ht="19.5" customHeight="1" x14ac:dyDescent="0.15">
      <c r="B226" s="25">
        <v>2021</v>
      </c>
      <c r="C226" s="27">
        <v>1</v>
      </c>
      <c r="D226" s="27" t="s">
        <v>14</v>
      </c>
      <c r="E226" s="55" t="s">
        <v>2068</v>
      </c>
      <c r="F226" s="27" t="s">
        <v>215</v>
      </c>
      <c r="G226" s="27">
        <v>3015200101</v>
      </c>
      <c r="H226" s="27" t="s">
        <v>1284</v>
      </c>
      <c r="I226" s="27" t="s">
        <v>6367</v>
      </c>
      <c r="J226" s="45"/>
      <c r="K226" s="45">
        <v>220</v>
      </c>
      <c r="L226" s="45" t="s">
        <v>225</v>
      </c>
      <c r="M226" s="29">
        <v>52819690</v>
      </c>
      <c r="N226" s="49" t="s">
        <v>1508</v>
      </c>
      <c r="O226" s="27" t="s">
        <v>2069</v>
      </c>
      <c r="P226" s="27" t="s">
        <v>2070</v>
      </c>
      <c r="Q226" s="27" t="s">
        <v>6261</v>
      </c>
      <c r="R226" s="15"/>
      <c r="S226" s="53"/>
    </row>
    <row r="227" spans="2:19" ht="19.5" customHeight="1" x14ac:dyDescent="0.15">
      <c r="B227" s="25">
        <v>2021</v>
      </c>
      <c r="C227" s="27">
        <v>1</v>
      </c>
      <c r="D227" s="27" t="s">
        <v>15</v>
      </c>
      <c r="E227" s="55" t="s">
        <v>663</v>
      </c>
      <c r="F227" s="27" t="s">
        <v>215</v>
      </c>
      <c r="G227" s="27">
        <v>3011150501</v>
      </c>
      <c r="H227" s="27" t="s">
        <v>216</v>
      </c>
      <c r="I227" s="27" t="s">
        <v>6271</v>
      </c>
      <c r="J227" s="45" t="s">
        <v>16</v>
      </c>
      <c r="K227" s="45">
        <v>773</v>
      </c>
      <c r="L227" s="45" t="s">
        <v>657</v>
      </c>
      <c r="M227" s="29">
        <v>51732790</v>
      </c>
      <c r="N227" s="49" t="s">
        <v>327</v>
      </c>
      <c r="O227" s="27" t="s">
        <v>477</v>
      </c>
      <c r="P227" s="27" t="s">
        <v>478</v>
      </c>
      <c r="Q227" s="27" t="s">
        <v>6261</v>
      </c>
      <c r="R227" s="15"/>
      <c r="S227" s="53"/>
    </row>
    <row r="228" spans="2:19" ht="19.5" customHeight="1" x14ac:dyDescent="0.15">
      <c r="B228" s="25">
        <v>2021</v>
      </c>
      <c r="C228" s="27">
        <v>1</v>
      </c>
      <c r="D228" s="27" t="s">
        <v>14</v>
      </c>
      <c r="E228" s="55" t="s">
        <v>5205</v>
      </c>
      <c r="F228" s="27" t="s">
        <v>221</v>
      </c>
      <c r="G228" s="27">
        <v>3013150202</v>
      </c>
      <c r="H228" s="27" t="s">
        <v>5206</v>
      </c>
      <c r="I228" s="27" t="s">
        <v>6368</v>
      </c>
      <c r="J228" s="45" t="s">
        <v>16</v>
      </c>
      <c r="K228" s="45">
        <v>2198</v>
      </c>
      <c r="L228" s="45" t="s">
        <v>588</v>
      </c>
      <c r="M228" s="29">
        <v>51607941</v>
      </c>
      <c r="N228" s="49" t="s">
        <v>5173</v>
      </c>
      <c r="O228" s="27" t="s">
        <v>5189</v>
      </c>
      <c r="P228" s="27" t="s">
        <v>5190</v>
      </c>
      <c r="Q228" s="27" t="s">
        <v>6261</v>
      </c>
      <c r="R228" s="15"/>
      <c r="S228" s="53"/>
    </row>
    <row r="229" spans="2:19" ht="19.5" customHeight="1" x14ac:dyDescent="0.15">
      <c r="B229" s="25">
        <v>2021</v>
      </c>
      <c r="C229" s="27">
        <v>1</v>
      </c>
      <c r="D229" s="27" t="s">
        <v>15</v>
      </c>
      <c r="E229" s="55" t="s">
        <v>2724</v>
      </c>
      <c r="F229" s="27" t="s">
        <v>215</v>
      </c>
      <c r="G229" s="27">
        <v>3010161901</v>
      </c>
      <c r="H229" s="27" t="s">
        <v>2889</v>
      </c>
      <c r="I229" s="27" t="s">
        <v>6292</v>
      </c>
      <c r="J229" s="45" t="s">
        <v>16</v>
      </c>
      <c r="K229" s="45">
        <v>75.039000000000001</v>
      </c>
      <c r="L229" s="45" t="s">
        <v>219</v>
      </c>
      <c r="M229" s="29">
        <v>51464000</v>
      </c>
      <c r="N229" s="49" t="s">
        <v>2411</v>
      </c>
      <c r="O229" s="27" t="s">
        <v>2412</v>
      </c>
      <c r="P229" s="27" t="s">
        <v>2413</v>
      </c>
      <c r="Q229" s="27" t="s">
        <v>6261</v>
      </c>
      <c r="R229" s="15"/>
      <c r="S229" s="53"/>
    </row>
    <row r="230" spans="2:19" ht="19.5" customHeight="1" x14ac:dyDescent="0.15">
      <c r="B230" s="25">
        <v>2021</v>
      </c>
      <c r="C230" s="27">
        <v>1</v>
      </c>
      <c r="D230" s="27" t="s">
        <v>15</v>
      </c>
      <c r="E230" s="55" t="s">
        <v>3477</v>
      </c>
      <c r="F230" s="27" t="s">
        <v>215</v>
      </c>
      <c r="G230" s="27">
        <v>3015200101</v>
      </c>
      <c r="H230" s="27" t="s">
        <v>2880</v>
      </c>
      <c r="I230" s="27"/>
      <c r="J230" s="45"/>
      <c r="K230" s="45">
        <v>211</v>
      </c>
      <c r="L230" s="45" t="s">
        <v>225</v>
      </c>
      <c r="M230" s="29">
        <v>51338000</v>
      </c>
      <c r="N230" s="49" t="s">
        <v>2977</v>
      </c>
      <c r="O230" s="27" t="s">
        <v>3227</v>
      </c>
      <c r="P230" s="27" t="s">
        <v>3228</v>
      </c>
      <c r="Q230" s="27" t="s">
        <v>6261</v>
      </c>
      <c r="R230" s="15"/>
      <c r="S230" s="53"/>
    </row>
    <row r="231" spans="2:19" ht="19.5" customHeight="1" x14ac:dyDescent="0.15">
      <c r="B231" s="25">
        <v>2021</v>
      </c>
      <c r="C231" s="27">
        <v>1</v>
      </c>
      <c r="D231" s="27" t="s">
        <v>15</v>
      </c>
      <c r="E231" s="55" t="s">
        <v>4132</v>
      </c>
      <c r="F231" s="27" t="s">
        <v>215</v>
      </c>
      <c r="G231" s="27">
        <v>3011159701</v>
      </c>
      <c r="H231" s="27" t="s">
        <v>679</v>
      </c>
      <c r="I231" s="27" t="s">
        <v>6369</v>
      </c>
      <c r="J231" s="45" t="s">
        <v>678</v>
      </c>
      <c r="K231" s="45" t="s">
        <v>4133</v>
      </c>
      <c r="L231" s="45" t="s">
        <v>169</v>
      </c>
      <c r="M231" s="29">
        <v>51319770</v>
      </c>
      <c r="N231" s="49" t="s">
        <v>3799</v>
      </c>
      <c r="O231" s="27" t="s">
        <v>3800</v>
      </c>
      <c r="P231" s="27" t="s">
        <v>3801</v>
      </c>
      <c r="Q231" s="27" t="s">
        <v>6250</v>
      </c>
      <c r="R231" s="15"/>
      <c r="S231" s="53"/>
    </row>
    <row r="232" spans="2:19" ht="19.5" customHeight="1" x14ac:dyDescent="0.15">
      <c r="B232" s="25">
        <v>2021</v>
      </c>
      <c r="C232" s="27">
        <v>1</v>
      </c>
      <c r="D232" s="27" t="s">
        <v>15</v>
      </c>
      <c r="E232" s="55" t="s">
        <v>3480</v>
      </c>
      <c r="F232" s="27" t="s">
        <v>63</v>
      </c>
      <c r="G232" s="27">
        <v>4322173301</v>
      </c>
      <c r="H232" s="27" t="s">
        <v>3481</v>
      </c>
      <c r="I232" s="27"/>
      <c r="J232" s="45"/>
      <c r="K232" s="45">
        <v>1</v>
      </c>
      <c r="L232" s="45" t="s">
        <v>577</v>
      </c>
      <c r="M232" s="29">
        <v>51290000</v>
      </c>
      <c r="N232" s="49" t="s">
        <v>2977</v>
      </c>
      <c r="O232" s="27" t="s">
        <v>3220</v>
      </c>
      <c r="P232" s="27" t="s">
        <v>3221</v>
      </c>
      <c r="Q232" s="27" t="s">
        <v>6261</v>
      </c>
      <c r="R232" s="15"/>
      <c r="S232" s="53"/>
    </row>
    <row r="233" spans="2:19" ht="19.5" customHeight="1" x14ac:dyDescent="0.15">
      <c r="B233" s="25">
        <v>2021</v>
      </c>
      <c r="C233" s="27">
        <v>1</v>
      </c>
      <c r="D233" s="27" t="s">
        <v>15</v>
      </c>
      <c r="E233" s="55" t="s">
        <v>4727</v>
      </c>
      <c r="F233" s="27" t="s">
        <v>215</v>
      </c>
      <c r="G233" s="27">
        <v>4014219702</v>
      </c>
      <c r="H233" s="27" t="s">
        <v>4740</v>
      </c>
      <c r="I233" s="27" t="s">
        <v>6370</v>
      </c>
      <c r="J233" s="45" t="s">
        <v>565</v>
      </c>
      <c r="K233" s="45">
        <v>54</v>
      </c>
      <c r="L233" s="45" t="s">
        <v>2792</v>
      </c>
      <c r="M233" s="29">
        <v>50069314</v>
      </c>
      <c r="N233" s="49" t="s">
        <v>4696</v>
      </c>
      <c r="O233" s="27" t="s">
        <v>4728</v>
      </c>
      <c r="P233" s="27" t="s">
        <v>4729</v>
      </c>
      <c r="Q233" s="27" t="s">
        <v>6261</v>
      </c>
      <c r="R233" s="15"/>
      <c r="S233" s="53"/>
    </row>
    <row r="234" spans="2:19" ht="19.5" customHeight="1" x14ac:dyDescent="0.15">
      <c r="B234" s="25">
        <v>2021</v>
      </c>
      <c r="C234" s="27">
        <v>1</v>
      </c>
      <c r="D234" s="27" t="s">
        <v>14</v>
      </c>
      <c r="E234" s="55" t="s">
        <v>429</v>
      </c>
      <c r="F234" s="27" t="s">
        <v>215</v>
      </c>
      <c r="G234" s="27">
        <v>3011150501</v>
      </c>
      <c r="H234" s="27" t="s">
        <v>216</v>
      </c>
      <c r="I234" s="27" t="s">
        <v>6271</v>
      </c>
      <c r="J234" s="45" t="s">
        <v>16</v>
      </c>
      <c r="K234" s="45">
        <v>500</v>
      </c>
      <c r="L234" s="45" t="s">
        <v>569</v>
      </c>
      <c r="M234" s="29">
        <v>50000000</v>
      </c>
      <c r="N234" s="49" t="s">
        <v>283</v>
      </c>
      <c r="O234" s="27" t="s">
        <v>430</v>
      </c>
      <c r="P234" s="27" t="s">
        <v>431</v>
      </c>
      <c r="Q234" s="27" t="s">
        <v>6261</v>
      </c>
      <c r="R234" s="15"/>
      <c r="S234" s="53"/>
    </row>
    <row r="235" spans="2:19" ht="19.5" customHeight="1" x14ac:dyDescent="0.15">
      <c r="B235" s="25">
        <v>2021</v>
      </c>
      <c r="C235" s="27">
        <v>1</v>
      </c>
      <c r="D235" s="27" t="s">
        <v>14</v>
      </c>
      <c r="E235" s="55" t="s">
        <v>2075</v>
      </c>
      <c r="F235" s="27" t="s">
        <v>215</v>
      </c>
      <c r="G235" s="27">
        <v>3011150501</v>
      </c>
      <c r="H235" s="27" t="s">
        <v>216</v>
      </c>
      <c r="I235" s="27" t="s">
        <v>6296</v>
      </c>
      <c r="J235" s="45" t="s">
        <v>2076</v>
      </c>
      <c r="K235" s="45">
        <v>707</v>
      </c>
      <c r="L235" s="45" t="s">
        <v>217</v>
      </c>
      <c r="M235" s="29">
        <v>50000000</v>
      </c>
      <c r="N235" s="49" t="s">
        <v>1494</v>
      </c>
      <c r="O235" s="27" t="s">
        <v>2077</v>
      </c>
      <c r="P235" s="27" t="s">
        <v>2078</v>
      </c>
      <c r="Q235" s="27" t="s">
        <v>6261</v>
      </c>
      <c r="R235" s="15"/>
      <c r="S235" s="53"/>
    </row>
    <row r="236" spans="2:19" ht="19.5" customHeight="1" x14ac:dyDescent="0.15">
      <c r="B236" s="25">
        <v>2021</v>
      </c>
      <c r="C236" s="27">
        <v>1</v>
      </c>
      <c r="D236" s="27" t="s">
        <v>15</v>
      </c>
      <c r="E236" s="55" t="s">
        <v>4181</v>
      </c>
      <c r="F236" s="27" t="s">
        <v>215</v>
      </c>
      <c r="G236" s="27">
        <v>3020179401</v>
      </c>
      <c r="H236" s="27" t="s">
        <v>218</v>
      </c>
      <c r="I236" s="27"/>
      <c r="J236" s="45" t="s">
        <v>16</v>
      </c>
      <c r="K236" s="45">
        <v>50</v>
      </c>
      <c r="L236" s="45" t="s">
        <v>574</v>
      </c>
      <c r="M236" s="29">
        <v>50000000</v>
      </c>
      <c r="N236" s="49" t="s">
        <v>3829</v>
      </c>
      <c r="O236" s="27" t="s">
        <v>3833</v>
      </c>
      <c r="P236" s="27" t="s">
        <v>3834</v>
      </c>
      <c r="Q236" s="27" t="s">
        <v>6261</v>
      </c>
      <c r="R236" s="15"/>
      <c r="S236" s="53"/>
    </row>
    <row r="237" spans="2:19" ht="19.5" customHeight="1" x14ac:dyDescent="0.15">
      <c r="B237" s="25">
        <v>2021</v>
      </c>
      <c r="C237" s="27">
        <v>1</v>
      </c>
      <c r="D237" s="27" t="s">
        <v>14</v>
      </c>
      <c r="E237" s="55" t="s">
        <v>3539</v>
      </c>
      <c r="F237" s="27" t="s">
        <v>64</v>
      </c>
      <c r="G237" s="27">
        <v>2410171201</v>
      </c>
      <c r="H237" s="27" t="s">
        <v>1966</v>
      </c>
      <c r="I237" s="27" t="s">
        <v>6371</v>
      </c>
      <c r="J237" s="45" t="s">
        <v>630</v>
      </c>
      <c r="K237" s="45">
        <v>2</v>
      </c>
      <c r="L237" s="45" t="s">
        <v>557</v>
      </c>
      <c r="M237" s="29">
        <v>49678000</v>
      </c>
      <c r="N237" s="49" t="s">
        <v>3026</v>
      </c>
      <c r="O237" s="27" t="s">
        <v>3537</v>
      </c>
      <c r="P237" s="27" t="s">
        <v>3538</v>
      </c>
      <c r="Q237" s="27" t="s">
        <v>6261</v>
      </c>
      <c r="R237" s="15"/>
      <c r="S237" s="53" t="s">
        <v>1952</v>
      </c>
    </row>
    <row r="238" spans="2:19" ht="19.5" customHeight="1" x14ac:dyDescent="0.15">
      <c r="B238" s="25">
        <v>2021</v>
      </c>
      <c r="C238" s="27">
        <v>1</v>
      </c>
      <c r="D238" s="27" t="s">
        <v>15</v>
      </c>
      <c r="E238" s="55" t="s">
        <v>2858</v>
      </c>
      <c r="F238" s="27" t="s">
        <v>62</v>
      </c>
      <c r="G238" s="27">
        <v>3011150501</v>
      </c>
      <c r="H238" s="27" t="s">
        <v>216</v>
      </c>
      <c r="I238" s="27" t="s">
        <v>6372</v>
      </c>
      <c r="J238" s="45" t="s">
        <v>16</v>
      </c>
      <c r="K238" s="45">
        <v>764</v>
      </c>
      <c r="L238" s="45" t="s">
        <v>217</v>
      </c>
      <c r="M238" s="29">
        <v>49236744</v>
      </c>
      <c r="N238" s="49" t="s">
        <v>2359</v>
      </c>
      <c r="O238" s="27" t="s">
        <v>2371</v>
      </c>
      <c r="P238" s="27" t="s">
        <v>2372</v>
      </c>
      <c r="Q238" s="27" t="s">
        <v>6261</v>
      </c>
      <c r="R238" s="15"/>
      <c r="S238" s="53"/>
    </row>
    <row r="239" spans="2:19" ht="19.5" customHeight="1" x14ac:dyDescent="0.15">
      <c r="B239" s="25">
        <v>2021</v>
      </c>
      <c r="C239" s="27">
        <v>1</v>
      </c>
      <c r="D239" s="27" t="s">
        <v>15</v>
      </c>
      <c r="E239" s="55" t="s">
        <v>2837</v>
      </c>
      <c r="F239" s="27" t="s">
        <v>215</v>
      </c>
      <c r="G239" s="27">
        <v>2611160701</v>
      </c>
      <c r="H239" s="27" t="s">
        <v>2838</v>
      </c>
      <c r="I239" s="27" t="s">
        <v>6373</v>
      </c>
      <c r="J239" s="45" t="s">
        <v>2215</v>
      </c>
      <c r="K239" s="45">
        <v>1</v>
      </c>
      <c r="L239" s="45" t="s">
        <v>2002</v>
      </c>
      <c r="M239" s="29">
        <v>49003000</v>
      </c>
      <c r="N239" s="49" t="s">
        <v>2338</v>
      </c>
      <c r="O239" s="27" t="s">
        <v>2346</v>
      </c>
      <c r="P239" s="27" t="s">
        <v>2832</v>
      </c>
      <c r="Q239" s="27" t="s">
        <v>6261</v>
      </c>
      <c r="R239" s="15"/>
      <c r="S239" s="53"/>
    </row>
    <row r="240" spans="2:19" ht="19.5" customHeight="1" x14ac:dyDescent="0.15">
      <c r="B240" s="25">
        <v>2021</v>
      </c>
      <c r="C240" s="27">
        <v>1</v>
      </c>
      <c r="D240" s="27" t="s">
        <v>14</v>
      </c>
      <c r="E240" s="55" t="s">
        <v>1968</v>
      </c>
      <c r="F240" s="27" t="s">
        <v>64</v>
      </c>
      <c r="G240" s="27"/>
      <c r="H240" s="27" t="s">
        <v>1966</v>
      </c>
      <c r="I240" s="27" t="s">
        <v>6374</v>
      </c>
      <c r="J240" s="45" t="s">
        <v>1954</v>
      </c>
      <c r="K240" s="45">
        <v>1</v>
      </c>
      <c r="L240" s="45" t="s">
        <v>1343</v>
      </c>
      <c r="M240" s="29">
        <v>49000000</v>
      </c>
      <c r="N240" s="49" t="s">
        <v>1609</v>
      </c>
      <c r="O240" s="27" t="s">
        <v>1610</v>
      </c>
      <c r="P240" s="27" t="s">
        <v>1611</v>
      </c>
      <c r="Q240" s="27" t="s">
        <v>6261</v>
      </c>
      <c r="R240" s="15"/>
      <c r="S240" s="53" t="s">
        <v>1952</v>
      </c>
    </row>
    <row r="241" spans="2:19" ht="19.5" customHeight="1" x14ac:dyDescent="0.15">
      <c r="B241" s="25">
        <v>2021</v>
      </c>
      <c r="C241" s="27">
        <v>1</v>
      </c>
      <c r="D241" s="27" t="s">
        <v>15</v>
      </c>
      <c r="E241" s="55" t="s">
        <v>4727</v>
      </c>
      <c r="F241" s="27" t="s">
        <v>215</v>
      </c>
      <c r="G241" s="27">
        <v>4014219702</v>
      </c>
      <c r="H241" s="27" t="s">
        <v>4741</v>
      </c>
      <c r="I241" s="27" t="s">
        <v>6375</v>
      </c>
      <c r="J241" s="45" t="s">
        <v>565</v>
      </c>
      <c r="K241" s="45">
        <v>63</v>
      </c>
      <c r="L241" s="45" t="s">
        <v>2792</v>
      </c>
      <c r="M241" s="29">
        <v>48403073</v>
      </c>
      <c r="N241" s="49" t="s">
        <v>4696</v>
      </c>
      <c r="O241" s="27" t="s">
        <v>4728</v>
      </c>
      <c r="P241" s="27" t="s">
        <v>4729</v>
      </c>
      <c r="Q241" s="27" t="s">
        <v>6261</v>
      </c>
      <c r="R241" s="15"/>
      <c r="S241" s="53"/>
    </row>
    <row r="242" spans="2:19" ht="19.5" customHeight="1" x14ac:dyDescent="0.15">
      <c r="B242" s="25">
        <v>2021</v>
      </c>
      <c r="C242" s="27">
        <v>1</v>
      </c>
      <c r="D242" s="27" t="s">
        <v>15</v>
      </c>
      <c r="E242" s="55" t="s">
        <v>4985</v>
      </c>
      <c r="F242" s="27" t="s">
        <v>215</v>
      </c>
      <c r="G242" s="27">
        <v>4014218902</v>
      </c>
      <c r="H242" s="27" t="s">
        <v>620</v>
      </c>
      <c r="I242" s="27" t="s">
        <v>6376</v>
      </c>
      <c r="J242" s="45" t="s">
        <v>16</v>
      </c>
      <c r="K242" s="45">
        <v>203</v>
      </c>
      <c r="L242" s="45" t="s">
        <v>225</v>
      </c>
      <c r="M242" s="29">
        <v>48009500</v>
      </c>
      <c r="N242" s="49" t="s">
        <v>4934</v>
      </c>
      <c r="O242" s="27" t="s">
        <v>4971</v>
      </c>
      <c r="P242" s="27" t="s">
        <v>4972</v>
      </c>
      <c r="Q242" s="27" t="s">
        <v>6261</v>
      </c>
      <c r="R242" s="15"/>
      <c r="S242" s="53"/>
    </row>
    <row r="243" spans="2:19" ht="19.5" customHeight="1" x14ac:dyDescent="0.15">
      <c r="B243" s="25">
        <v>2021</v>
      </c>
      <c r="C243" s="27">
        <v>1</v>
      </c>
      <c r="D243" s="27" t="s">
        <v>15</v>
      </c>
      <c r="E243" s="55" t="s">
        <v>4727</v>
      </c>
      <c r="F243" s="27" t="s">
        <v>215</v>
      </c>
      <c r="G243" s="27">
        <v>4014179501</v>
      </c>
      <c r="H243" s="27" t="s">
        <v>4731</v>
      </c>
      <c r="I243" s="27" t="s">
        <v>6377</v>
      </c>
      <c r="J243" s="45" t="s">
        <v>565</v>
      </c>
      <c r="K243" s="45">
        <v>1</v>
      </c>
      <c r="L243" s="45" t="s">
        <v>1950</v>
      </c>
      <c r="M243" s="29">
        <v>47017282</v>
      </c>
      <c r="N243" s="49" t="s">
        <v>4696</v>
      </c>
      <c r="O243" s="27" t="s">
        <v>4728</v>
      </c>
      <c r="P243" s="27" t="s">
        <v>4729</v>
      </c>
      <c r="Q243" s="27" t="s">
        <v>6261</v>
      </c>
      <c r="R243" s="15"/>
      <c r="S243" s="53"/>
    </row>
    <row r="244" spans="2:19" ht="19.5" customHeight="1" x14ac:dyDescent="0.15">
      <c r="B244" s="25">
        <v>2021</v>
      </c>
      <c r="C244" s="27">
        <v>1</v>
      </c>
      <c r="D244" s="27" t="s">
        <v>14</v>
      </c>
      <c r="E244" s="55" t="s">
        <v>2784</v>
      </c>
      <c r="F244" s="27" t="s">
        <v>215</v>
      </c>
      <c r="G244" s="27">
        <v>3011150501</v>
      </c>
      <c r="H244" s="27" t="s">
        <v>1249</v>
      </c>
      <c r="I244" s="27" t="s">
        <v>6378</v>
      </c>
      <c r="J244" s="45" t="s">
        <v>2785</v>
      </c>
      <c r="K244" s="45">
        <v>648</v>
      </c>
      <c r="L244" s="45" t="s">
        <v>1250</v>
      </c>
      <c r="M244" s="29">
        <v>46901430</v>
      </c>
      <c r="N244" s="49" t="s">
        <v>2786</v>
      </c>
      <c r="O244" s="27" t="s">
        <v>2787</v>
      </c>
      <c r="P244" s="27" t="s">
        <v>2788</v>
      </c>
      <c r="Q244" s="27" t="s">
        <v>6261</v>
      </c>
      <c r="R244" s="15"/>
      <c r="S244" s="53"/>
    </row>
    <row r="245" spans="2:19" ht="19.5" customHeight="1" x14ac:dyDescent="0.15">
      <c r="B245" s="25">
        <v>2021</v>
      </c>
      <c r="C245" s="27">
        <v>1</v>
      </c>
      <c r="D245" s="27" t="s">
        <v>15</v>
      </c>
      <c r="E245" s="55" t="s">
        <v>5062</v>
      </c>
      <c r="F245" s="27" t="s">
        <v>215</v>
      </c>
      <c r="G245" s="27">
        <v>3911160501</v>
      </c>
      <c r="H245" s="27" t="s">
        <v>4134</v>
      </c>
      <c r="I245" s="27" t="s">
        <v>6379</v>
      </c>
      <c r="J245" s="45" t="s">
        <v>601</v>
      </c>
      <c r="K245" s="45">
        <v>17</v>
      </c>
      <c r="L245" s="45" t="s">
        <v>174</v>
      </c>
      <c r="M245" s="29">
        <v>46750000</v>
      </c>
      <c r="N245" s="49" t="s">
        <v>5038</v>
      </c>
      <c r="O245" s="27" t="s">
        <v>5039</v>
      </c>
      <c r="P245" s="27" t="s">
        <v>5040</v>
      </c>
      <c r="Q245" s="27" t="s">
        <v>6380</v>
      </c>
      <c r="R245" s="15"/>
      <c r="S245" s="53"/>
    </row>
    <row r="246" spans="2:19" ht="19.5" customHeight="1" x14ac:dyDescent="0.15">
      <c r="B246" s="25">
        <v>2021</v>
      </c>
      <c r="C246" s="27">
        <v>1</v>
      </c>
      <c r="D246" s="27" t="s">
        <v>15</v>
      </c>
      <c r="E246" s="55" t="s">
        <v>659</v>
      </c>
      <c r="F246" s="27" t="s">
        <v>215</v>
      </c>
      <c r="G246" s="27">
        <v>4014178203</v>
      </c>
      <c r="H246" s="27" t="s">
        <v>662</v>
      </c>
      <c r="I246" s="27" t="s">
        <v>6381</v>
      </c>
      <c r="J246" s="45" t="s">
        <v>630</v>
      </c>
      <c r="K246" s="45">
        <v>2</v>
      </c>
      <c r="L246" s="45" t="s">
        <v>557</v>
      </c>
      <c r="M246" s="29">
        <v>46730250</v>
      </c>
      <c r="N246" s="49" t="s">
        <v>327</v>
      </c>
      <c r="O246" s="27" t="s">
        <v>477</v>
      </c>
      <c r="P246" s="27" t="s">
        <v>478</v>
      </c>
      <c r="Q246" s="27" t="s">
        <v>6380</v>
      </c>
      <c r="R246" s="15"/>
      <c r="S246" s="53"/>
    </row>
    <row r="247" spans="2:19" ht="19.5" customHeight="1" x14ac:dyDescent="0.15">
      <c r="B247" s="25">
        <v>2021</v>
      </c>
      <c r="C247" s="27">
        <v>1</v>
      </c>
      <c r="D247" s="27" t="s">
        <v>14</v>
      </c>
      <c r="E247" s="55" t="s">
        <v>1192</v>
      </c>
      <c r="F247" s="27" t="s">
        <v>215</v>
      </c>
      <c r="G247" s="27">
        <v>3011150501</v>
      </c>
      <c r="H247" s="27" t="s">
        <v>216</v>
      </c>
      <c r="I247" s="27" t="s">
        <v>6382</v>
      </c>
      <c r="J247" s="45" t="s">
        <v>17</v>
      </c>
      <c r="K247" s="45">
        <v>712</v>
      </c>
      <c r="L247" s="45" t="s">
        <v>217</v>
      </c>
      <c r="M247" s="29">
        <v>46496600</v>
      </c>
      <c r="N247" s="49" t="s">
        <v>1193</v>
      </c>
      <c r="O247" s="27" t="s">
        <v>1194</v>
      </c>
      <c r="P247" s="27" t="s">
        <v>1195</v>
      </c>
      <c r="Q247" s="27" t="s">
        <v>6380</v>
      </c>
      <c r="R247" s="15"/>
      <c r="S247" s="53"/>
    </row>
    <row r="248" spans="2:19" ht="19.5" customHeight="1" x14ac:dyDescent="0.15">
      <c r="B248" s="25">
        <v>2021</v>
      </c>
      <c r="C248" s="27">
        <v>1</v>
      </c>
      <c r="D248" s="27" t="s">
        <v>15</v>
      </c>
      <c r="E248" s="55" t="s">
        <v>4986</v>
      </c>
      <c r="F248" s="27" t="s">
        <v>215</v>
      </c>
      <c r="G248" s="27">
        <v>3011150501</v>
      </c>
      <c r="H248" s="27" t="s">
        <v>216</v>
      </c>
      <c r="I248" s="27" t="s">
        <v>6383</v>
      </c>
      <c r="J248" s="45" t="s">
        <v>16</v>
      </c>
      <c r="K248" s="45">
        <v>639</v>
      </c>
      <c r="L248" s="45" t="s">
        <v>217</v>
      </c>
      <c r="M248" s="29">
        <v>45797130</v>
      </c>
      <c r="N248" s="49" t="s">
        <v>4934</v>
      </c>
      <c r="O248" s="27" t="s">
        <v>4971</v>
      </c>
      <c r="P248" s="27" t="s">
        <v>4972</v>
      </c>
      <c r="Q248" s="27" t="s">
        <v>6380</v>
      </c>
      <c r="R248" s="15"/>
      <c r="S248" s="53"/>
    </row>
    <row r="249" spans="2:19" ht="19.5" customHeight="1" x14ac:dyDescent="0.15">
      <c r="B249" s="25">
        <v>2021</v>
      </c>
      <c r="C249" s="27">
        <v>1</v>
      </c>
      <c r="D249" s="27" t="s">
        <v>15</v>
      </c>
      <c r="E249" s="55" t="s">
        <v>3477</v>
      </c>
      <c r="F249" s="27" t="s">
        <v>215</v>
      </c>
      <c r="G249" s="27">
        <v>3013150202</v>
      </c>
      <c r="H249" s="27" t="s">
        <v>3478</v>
      </c>
      <c r="I249" s="27"/>
      <c r="J249" s="45"/>
      <c r="K249" s="45">
        <v>1521</v>
      </c>
      <c r="L249" s="45" t="s">
        <v>217</v>
      </c>
      <c r="M249" s="29">
        <v>45418000</v>
      </c>
      <c r="N249" s="49" t="s">
        <v>2977</v>
      </c>
      <c r="O249" s="27" t="s">
        <v>3227</v>
      </c>
      <c r="P249" s="27" t="s">
        <v>3228</v>
      </c>
      <c r="Q249" s="27" t="s">
        <v>6380</v>
      </c>
      <c r="R249" s="15"/>
      <c r="S249" s="53"/>
    </row>
    <row r="250" spans="2:19" ht="19.5" customHeight="1" x14ac:dyDescent="0.15">
      <c r="B250" s="25">
        <v>2021</v>
      </c>
      <c r="C250" s="27">
        <v>1</v>
      </c>
      <c r="D250" s="27" t="s">
        <v>14</v>
      </c>
      <c r="E250" s="55" t="s">
        <v>3244</v>
      </c>
      <c r="F250" s="27" t="s">
        <v>62</v>
      </c>
      <c r="G250" s="27">
        <v>3010161901</v>
      </c>
      <c r="H250" s="27" t="s">
        <v>218</v>
      </c>
      <c r="I250" s="27" t="s">
        <v>6384</v>
      </c>
      <c r="J250" s="45" t="s">
        <v>16</v>
      </c>
      <c r="K250" s="45">
        <v>63.524999999999999</v>
      </c>
      <c r="L250" s="45" t="s">
        <v>169</v>
      </c>
      <c r="M250" s="29">
        <v>44851845</v>
      </c>
      <c r="N250" s="49" t="s">
        <v>2985</v>
      </c>
      <c r="O250" s="27" t="s">
        <v>3245</v>
      </c>
      <c r="P250" s="27" t="s">
        <v>3246</v>
      </c>
      <c r="Q250" s="27" t="s">
        <v>6380</v>
      </c>
      <c r="R250" s="15"/>
      <c r="S250" s="53"/>
    </row>
    <row r="251" spans="2:19" ht="19.5" customHeight="1" x14ac:dyDescent="0.15">
      <c r="B251" s="25">
        <v>2021</v>
      </c>
      <c r="C251" s="27">
        <v>1</v>
      </c>
      <c r="D251" s="27" t="s">
        <v>14</v>
      </c>
      <c r="E251" s="55" t="s">
        <v>642</v>
      </c>
      <c r="F251" s="27" t="s">
        <v>215</v>
      </c>
      <c r="G251" s="27">
        <v>30101619</v>
      </c>
      <c r="H251" s="27" t="s">
        <v>218</v>
      </c>
      <c r="I251" s="27" t="s">
        <v>6385</v>
      </c>
      <c r="J251" s="45" t="s">
        <v>16</v>
      </c>
      <c r="K251" s="45">
        <v>60.667999999999999</v>
      </c>
      <c r="L251" s="45" t="s">
        <v>169</v>
      </c>
      <c r="M251" s="29">
        <v>44672839</v>
      </c>
      <c r="N251" s="49" t="s">
        <v>327</v>
      </c>
      <c r="O251" s="27" t="s">
        <v>454</v>
      </c>
      <c r="P251" s="27" t="s">
        <v>455</v>
      </c>
      <c r="Q251" s="27" t="s">
        <v>6380</v>
      </c>
      <c r="R251" s="15"/>
      <c r="S251" s="53"/>
    </row>
    <row r="252" spans="2:19" ht="19.5" customHeight="1" x14ac:dyDescent="0.15">
      <c r="B252" s="25">
        <v>2021</v>
      </c>
      <c r="C252" s="27">
        <v>1</v>
      </c>
      <c r="D252" s="27" t="s">
        <v>15</v>
      </c>
      <c r="E252" s="55" t="s">
        <v>4727</v>
      </c>
      <c r="F252" s="27" t="s">
        <v>215</v>
      </c>
      <c r="G252" s="27">
        <v>4014218901</v>
      </c>
      <c r="H252" s="27" t="s">
        <v>4739</v>
      </c>
      <c r="I252" s="27" t="s">
        <v>6386</v>
      </c>
      <c r="J252" s="45" t="s">
        <v>565</v>
      </c>
      <c r="K252" s="45">
        <v>24</v>
      </c>
      <c r="L252" s="45" t="s">
        <v>2792</v>
      </c>
      <c r="M252" s="29">
        <v>44415220</v>
      </c>
      <c r="N252" s="49" t="s">
        <v>4696</v>
      </c>
      <c r="O252" s="27" t="s">
        <v>4728</v>
      </c>
      <c r="P252" s="27" t="s">
        <v>4729</v>
      </c>
      <c r="Q252" s="27" t="s">
        <v>6380</v>
      </c>
      <c r="R252" s="15"/>
      <c r="S252" s="53"/>
    </row>
    <row r="253" spans="2:19" ht="19.5" customHeight="1" x14ac:dyDescent="0.15">
      <c r="B253" s="25">
        <v>2021</v>
      </c>
      <c r="C253" s="27">
        <v>1</v>
      </c>
      <c r="D253" s="27" t="s">
        <v>14</v>
      </c>
      <c r="E253" s="55" t="s">
        <v>1196</v>
      </c>
      <c r="F253" s="27" t="s">
        <v>215</v>
      </c>
      <c r="G253" s="27">
        <v>3010161901</v>
      </c>
      <c r="H253" s="27" t="s">
        <v>218</v>
      </c>
      <c r="I253" s="27" t="s">
        <v>6387</v>
      </c>
      <c r="J253" s="45" t="s">
        <v>17</v>
      </c>
      <c r="K253" s="45">
        <v>58.826000000000001</v>
      </c>
      <c r="L253" s="45" t="s">
        <v>169</v>
      </c>
      <c r="M253" s="29">
        <v>44341862</v>
      </c>
      <c r="N253" s="49" t="s">
        <v>1193</v>
      </c>
      <c r="O253" s="27" t="s">
        <v>1194</v>
      </c>
      <c r="P253" s="27" t="s">
        <v>1195</v>
      </c>
      <c r="Q253" s="27" t="s">
        <v>6380</v>
      </c>
      <c r="R253" s="15"/>
      <c r="S253" s="53"/>
    </row>
    <row r="254" spans="2:19" ht="19.5" customHeight="1" x14ac:dyDescent="0.15">
      <c r="B254" s="25">
        <v>2021</v>
      </c>
      <c r="C254" s="27">
        <v>1</v>
      </c>
      <c r="D254" s="27" t="s">
        <v>15</v>
      </c>
      <c r="E254" s="55" t="s">
        <v>4188</v>
      </c>
      <c r="F254" s="27" t="s">
        <v>215</v>
      </c>
      <c r="G254" s="27">
        <v>3020179401</v>
      </c>
      <c r="H254" s="27" t="s">
        <v>218</v>
      </c>
      <c r="I254" s="27"/>
      <c r="J254" s="45" t="s">
        <v>16</v>
      </c>
      <c r="K254" s="45">
        <v>65</v>
      </c>
      <c r="L254" s="45" t="s">
        <v>574</v>
      </c>
      <c r="M254" s="29">
        <v>44108870</v>
      </c>
      <c r="N254" s="49" t="s">
        <v>3840</v>
      </c>
      <c r="O254" s="27" t="s">
        <v>4040</v>
      </c>
      <c r="P254" s="27" t="s">
        <v>4041</v>
      </c>
      <c r="Q254" s="27" t="s">
        <v>6380</v>
      </c>
      <c r="R254" s="15"/>
      <c r="S254" s="53"/>
    </row>
    <row r="255" spans="2:19" ht="19.5" customHeight="1" x14ac:dyDescent="0.15">
      <c r="B255" s="25">
        <v>2021</v>
      </c>
      <c r="C255" s="27">
        <v>1</v>
      </c>
      <c r="D255" s="27" t="s">
        <v>15</v>
      </c>
      <c r="E255" s="55" t="s">
        <v>4867</v>
      </c>
      <c r="F255" s="27" t="s">
        <v>215</v>
      </c>
      <c r="G255" s="27">
        <v>4014162001</v>
      </c>
      <c r="H255" s="27" t="s">
        <v>4868</v>
      </c>
      <c r="I255" s="27" t="s">
        <v>6388</v>
      </c>
      <c r="J255" s="45" t="s">
        <v>4869</v>
      </c>
      <c r="K255" s="45">
        <v>6</v>
      </c>
      <c r="L255" s="45" t="s">
        <v>4870</v>
      </c>
      <c r="M255" s="29">
        <v>43916000</v>
      </c>
      <c r="N255" s="49" t="s">
        <v>4871</v>
      </c>
      <c r="O255" s="27" t="s">
        <v>4872</v>
      </c>
      <c r="P255" s="27" t="s">
        <v>4873</v>
      </c>
      <c r="Q255" s="27" t="s">
        <v>6380</v>
      </c>
      <c r="R255" s="15"/>
      <c r="S255" s="53"/>
    </row>
    <row r="256" spans="2:19" ht="19.5" customHeight="1" x14ac:dyDescent="0.15">
      <c r="B256" s="25">
        <v>2021</v>
      </c>
      <c r="C256" s="27">
        <v>1</v>
      </c>
      <c r="D256" s="27" t="s">
        <v>15</v>
      </c>
      <c r="E256" s="55" t="s">
        <v>2824</v>
      </c>
      <c r="F256" s="27" t="s">
        <v>215</v>
      </c>
      <c r="G256" s="27">
        <v>3017169801</v>
      </c>
      <c r="H256" s="27" t="s">
        <v>2825</v>
      </c>
      <c r="I256" s="27" t="s">
        <v>6389</v>
      </c>
      <c r="J256" s="45" t="s">
        <v>2821</v>
      </c>
      <c r="K256" s="45">
        <v>3032.8</v>
      </c>
      <c r="L256" s="45" t="s">
        <v>2826</v>
      </c>
      <c r="M256" s="29">
        <v>43865400</v>
      </c>
      <c r="N256" s="49" t="s">
        <v>2338</v>
      </c>
      <c r="O256" s="27" t="s">
        <v>2346</v>
      </c>
      <c r="P256" s="27" t="s">
        <v>2347</v>
      </c>
      <c r="Q256" s="27" t="s">
        <v>6380</v>
      </c>
      <c r="R256" s="15"/>
      <c r="S256" s="53"/>
    </row>
    <row r="257" spans="2:19" ht="19.5" customHeight="1" x14ac:dyDescent="0.15">
      <c r="B257" s="25">
        <v>2021</v>
      </c>
      <c r="C257" s="27">
        <v>1</v>
      </c>
      <c r="D257" s="27" t="s">
        <v>14</v>
      </c>
      <c r="E257" s="55" t="s">
        <v>2923</v>
      </c>
      <c r="F257" s="27" t="s">
        <v>215</v>
      </c>
      <c r="G257" s="27">
        <v>3015180201</v>
      </c>
      <c r="H257" s="27" t="s">
        <v>2924</v>
      </c>
      <c r="I257" s="27" t="s">
        <v>6390</v>
      </c>
      <c r="J257" s="45" t="s">
        <v>17</v>
      </c>
      <c r="K257" s="45">
        <v>429</v>
      </c>
      <c r="L257" s="45" t="s">
        <v>588</v>
      </c>
      <c r="M257" s="29">
        <v>43758000</v>
      </c>
      <c r="N257" s="49" t="s">
        <v>2426</v>
      </c>
      <c r="O257" s="27" t="s">
        <v>2735</v>
      </c>
      <c r="P257" s="27" t="s">
        <v>2736</v>
      </c>
      <c r="Q257" s="27" t="s">
        <v>6380</v>
      </c>
      <c r="R257" s="15"/>
      <c r="S257" s="53"/>
    </row>
    <row r="258" spans="2:19" ht="19.5" customHeight="1" x14ac:dyDescent="0.15">
      <c r="B258" s="25">
        <v>2021</v>
      </c>
      <c r="C258" s="27">
        <v>1</v>
      </c>
      <c r="D258" s="27" t="s">
        <v>14</v>
      </c>
      <c r="E258" s="55" t="s">
        <v>2067</v>
      </c>
      <c r="F258" s="27" t="s">
        <v>215</v>
      </c>
      <c r="G258" s="27">
        <v>3011150501</v>
      </c>
      <c r="H258" s="27" t="s">
        <v>216</v>
      </c>
      <c r="I258" s="27" t="s">
        <v>6391</v>
      </c>
      <c r="J258" s="45" t="s">
        <v>16</v>
      </c>
      <c r="K258" s="45">
        <v>700</v>
      </c>
      <c r="L258" s="45" t="s">
        <v>217</v>
      </c>
      <c r="M258" s="29">
        <v>43750000</v>
      </c>
      <c r="N258" s="49" t="s">
        <v>1609</v>
      </c>
      <c r="O258" s="27" t="s">
        <v>1917</v>
      </c>
      <c r="P258" s="27" t="s">
        <v>1918</v>
      </c>
      <c r="Q258" s="27" t="s">
        <v>6380</v>
      </c>
      <c r="R258" s="15"/>
      <c r="S258" s="53"/>
    </row>
    <row r="259" spans="2:19" ht="19.5" customHeight="1" x14ac:dyDescent="0.15">
      <c r="B259" s="25">
        <v>2021</v>
      </c>
      <c r="C259" s="27">
        <v>1</v>
      </c>
      <c r="D259" s="27" t="s">
        <v>15</v>
      </c>
      <c r="E259" s="55" t="s">
        <v>2034</v>
      </c>
      <c r="F259" s="27" t="s">
        <v>215</v>
      </c>
      <c r="G259" s="27">
        <v>4014210901</v>
      </c>
      <c r="H259" s="27" t="s">
        <v>618</v>
      </c>
      <c r="I259" s="27" t="s">
        <v>6392</v>
      </c>
      <c r="J259" s="45" t="s">
        <v>16</v>
      </c>
      <c r="K259" s="45">
        <v>160</v>
      </c>
      <c r="L259" s="45" t="s">
        <v>227</v>
      </c>
      <c r="M259" s="29">
        <v>43745600</v>
      </c>
      <c r="N259" s="49" t="s">
        <v>1426</v>
      </c>
      <c r="O259" s="27" t="s">
        <v>1619</v>
      </c>
      <c r="P259" s="27" t="s">
        <v>1620</v>
      </c>
      <c r="Q259" s="27" t="s">
        <v>6380</v>
      </c>
      <c r="R259" s="15"/>
      <c r="S259" s="53"/>
    </row>
    <row r="260" spans="2:19" ht="19.5" customHeight="1" x14ac:dyDescent="0.15">
      <c r="B260" s="25">
        <v>2021</v>
      </c>
      <c r="C260" s="27">
        <v>1</v>
      </c>
      <c r="D260" s="27" t="s">
        <v>14</v>
      </c>
      <c r="E260" s="55" t="s">
        <v>2095</v>
      </c>
      <c r="F260" s="27" t="s">
        <v>63</v>
      </c>
      <c r="G260" s="27">
        <v>4014229801</v>
      </c>
      <c r="H260" s="27" t="s">
        <v>2096</v>
      </c>
      <c r="I260" s="27" t="s">
        <v>6393</v>
      </c>
      <c r="J260" s="45" t="s">
        <v>16</v>
      </c>
      <c r="K260" s="45">
        <v>178</v>
      </c>
      <c r="L260" s="45" t="s">
        <v>1979</v>
      </c>
      <c r="M260" s="29">
        <v>43702000</v>
      </c>
      <c r="N260" s="49" t="s">
        <v>1461</v>
      </c>
      <c r="O260" s="27" t="s">
        <v>1716</v>
      </c>
      <c r="P260" s="27" t="s">
        <v>1717</v>
      </c>
      <c r="Q260" s="27" t="s">
        <v>6380</v>
      </c>
      <c r="R260" s="15"/>
      <c r="S260" s="53"/>
    </row>
    <row r="261" spans="2:19" ht="19.5" customHeight="1" x14ac:dyDescent="0.15">
      <c r="B261" s="25">
        <v>2021</v>
      </c>
      <c r="C261" s="27">
        <v>1</v>
      </c>
      <c r="D261" s="27" t="s">
        <v>15</v>
      </c>
      <c r="E261" s="55" t="s">
        <v>663</v>
      </c>
      <c r="F261" s="27" t="s">
        <v>215</v>
      </c>
      <c r="G261" s="27">
        <v>3011150501</v>
      </c>
      <c r="H261" s="27" t="s">
        <v>216</v>
      </c>
      <c r="I261" s="27" t="s">
        <v>6383</v>
      </c>
      <c r="J261" s="45" t="s">
        <v>16</v>
      </c>
      <c r="K261" s="45">
        <v>683</v>
      </c>
      <c r="L261" s="45" t="s">
        <v>657</v>
      </c>
      <c r="M261" s="29">
        <v>43609210</v>
      </c>
      <c r="N261" s="49" t="s">
        <v>327</v>
      </c>
      <c r="O261" s="27" t="s">
        <v>477</v>
      </c>
      <c r="P261" s="27" t="s">
        <v>478</v>
      </c>
      <c r="Q261" s="27" t="s">
        <v>6380</v>
      </c>
      <c r="R261" s="15"/>
      <c r="S261" s="53"/>
    </row>
    <row r="262" spans="2:19" ht="19.5" customHeight="1" x14ac:dyDescent="0.15">
      <c r="B262" s="25">
        <v>2021</v>
      </c>
      <c r="C262" s="27">
        <v>1</v>
      </c>
      <c r="D262" s="27" t="s">
        <v>15</v>
      </c>
      <c r="E262" s="55" t="s">
        <v>2086</v>
      </c>
      <c r="F262" s="27" t="s">
        <v>62</v>
      </c>
      <c r="G262" s="27">
        <v>3020179401</v>
      </c>
      <c r="H262" s="27" t="s">
        <v>2038</v>
      </c>
      <c r="I262" s="27" t="s">
        <v>6394</v>
      </c>
      <c r="J262" s="45" t="s">
        <v>16</v>
      </c>
      <c r="K262" s="45">
        <v>160</v>
      </c>
      <c r="L262" s="45" t="s">
        <v>225</v>
      </c>
      <c r="M262" s="29">
        <v>43434000</v>
      </c>
      <c r="N262" s="49" t="s">
        <v>2087</v>
      </c>
      <c r="O262" s="27" t="s">
        <v>2088</v>
      </c>
      <c r="P262" s="27" t="s">
        <v>2089</v>
      </c>
      <c r="Q262" s="27" t="s">
        <v>6395</v>
      </c>
      <c r="R262" s="15"/>
      <c r="S262" s="53"/>
    </row>
    <row r="263" spans="2:19" ht="19.5" customHeight="1" x14ac:dyDescent="0.15">
      <c r="B263" s="25">
        <v>2021</v>
      </c>
      <c r="C263" s="27">
        <v>1</v>
      </c>
      <c r="D263" s="27" t="s">
        <v>15</v>
      </c>
      <c r="E263" s="55" t="s">
        <v>1958</v>
      </c>
      <c r="F263" s="27" t="s">
        <v>215</v>
      </c>
      <c r="G263" s="27">
        <v>3911160501</v>
      </c>
      <c r="H263" s="27" t="s">
        <v>2015</v>
      </c>
      <c r="I263" s="27" t="s">
        <v>6396</v>
      </c>
      <c r="J263" s="45" t="s">
        <v>2059</v>
      </c>
      <c r="K263" s="45">
        <v>140</v>
      </c>
      <c r="L263" s="45" t="s">
        <v>1979</v>
      </c>
      <c r="M263" s="29">
        <v>42924000</v>
      </c>
      <c r="N263" s="49" t="s">
        <v>1571</v>
      </c>
      <c r="O263" s="27" t="s">
        <v>2027</v>
      </c>
      <c r="P263" s="27" t="s">
        <v>2028</v>
      </c>
      <c r="Q263" s="27" t="s">
        <v>6395</v>
      </c>
      <c r="R263" s="15"/>
      <c r="S263" s="53"/>
    </row>
    <row r="264" spans="2:19" ht="19.5" customHeight="1" x14ac:dyDescent="0.15">
      <c r="B264" s="25">
        <v>2021</v>
      </c>
      <c r="C264" s="27">
        <v>1</v>
      </c>
      <c r="D264" s="27" t="s">
        <v>14</v>
      </c>
      <c r="E264" s="55" t="s">
        <v>2862</v>
      </c>
      <c r="F264" s="27" t="s">
        <v>215</v>
      </c>
      <c r="G264" s="27">
        <v>3010161901</v>
      </c>
      <c r="H264" s="27" t="s">
        <v>5087</v>
      </c>
      <c r="I264" s="27" t="s">
        <v>6397</v>
      </c>
      <c r="J264" s="45"/>
      <c r="K264" s="45">
        <v>60</v>
      </c>
      <c r="L264" s="45" t="s">
        <v>2860</v>
      </c>
      <c r="M264" s="29">
        <v>42108000</v>
      </c>
      <c r="N264" s="49" t="s">
        <v>2388</v>
      </c>
      <c r="O264" s="27" t="s">
        <v>2701</v>
      </c>
      <c r="P264" s="27" t="s">
        <v>2702</v>
      </c>
      <c r="Q264" s="27" t="s">
        <v>6398</v>
      </c>
      <c r="R264" s="15"/>
      <c r="S264" s="53"/>
    </row>
    <row r="265" spans="2:19" ht="19.5" customHeight="1" x14ac:dyDescent="0.15">
      <c r="B265" s="25">
        <v>2021</v>
      </c>
      <c r="C265" s="27">
        <v>1</v>
      </c>
      <c r="D265" s="27" t="s">
        <v>15</v>
      </c>
      <c r="E265" s="55" t="s">
        <v>2824</v>
      </c>
      <c r="F265" s="27" t="s">
        <v>215</v>
      </c>
      <c r="G265" s="27">
        <v>4010178701</v>
      </c>
      <c r="H265" s="27" t="s">
        <v>1998</v>
      </c>
      <c r="I265" s="27"/>
      <c r="J265" s="45" t="s">
        <v>2828</v>
      </c>
      <c r="K265" s="45">
        <v>1</v>
      </c>
      <c r="L265" s="45" t="s">
        <v>2002</v>
      </c>
      <c r="M265" s="29">
        <v>41692000</v>
      </c>
      <c r="N265" s="49" t="s">
        <v>2338</v>
      </c>
      <c r="O265" s="27" t="s">
        <v>2346</v>
      </c>
      <c r="P265" s="27" t="s">
        <v>2347</v>
      </c>
      <c r="Q265" s="27" t="s">
        <v>6395</v>
      </c>
      <c r="R265" s="15"/>
      <c r="S265" s="53"/>
    </row>
    <row r="266" spans="2:19" ht="19.5" customHeight="1" x14ac:dyDescent="0.15">
      <c r="B266" s="25">
        <v>2021</v>
      </c>
      <c r="C266" s="27">
        <v>1</v>
      </c>
      <c r="D266" s="27" t="s">
        <v>15</v>
      </c>
      <c r="E266" s="55" t="s">
        <v>4190</v>
      </c>
      <c r="F266" s="27" t="s">
        <v>215</v>
      </c>
      <c r="G266" s="27">
        <v>4710998001</v>
      </c>
      <c r="H266" s="27" t="s">
        <v>4191</v>
      </c>
      <c r="I266" s="27" t="s">
        <v>6399</v>
      </c>
      <c r="J266" s="45" t="s">
        <v>16</v>
      </c>
      <c r="K266" s="45">
        <v>1500</v>
      </c>
      <c r="L266" s="45" t="s">
        <v>588</v>
      </c>
      <c r="M266" s="29">
        <v>41542500</v>
      </c>
      <c r="N266" s="49" t="s">
        <v>3840</v>
      </c>
      <c r="O266" s="27" t="s">
        <v>4040</v>
      </c>
      <c r="P266" s="27" t="s">
        <v>4041</v>
      </c>
      <c r="Q266" s="27" t="s">
        <v>6395</v>
      </c>
      <c r="R266" s="15"/>
      <c r="S266" s="53"/>
    </row>
    <row r="267" spans="2:19" ht="19.5" customHeight="1" x14ac:dyDescent="0.15">
      <c r="B267" s="25">
        <v>2021</v>
      </c>
      <c r="C267" s="27">
        <v>1</v>
      </c>
      <c r="D267" s="27" t="s">
        <v>14</v>
      </c>
      <c r="E267" s="55" t="s">
        <v>2079</v>
      </c>
      <c r="F267" s="27" t="s">
        <v>215</v>
      </c>
      <c r="G267" s="27">
        <v>3011150501</v>
      </c>
      <c r="H267" s="27" t="s">
        <v>216</v>
      </c>
      <c r="I267" s="27" t="s">
        <v>6400</v>
      </c>
      <c r="J267" s="45" t="s">
        <v>16</v>
      </c>
      <c r="K267" s="45">
        <v>589</v>
      </c>
      <c r="L267" s="45" t="s">
        <v>588</v>
      </c>
      <c r="M267" s="29">
        <v>41230000</v>
      </c>
      <c r="N267" s="49" t="s">
        <v>1508</v>
      </c>
      <c r="O267" s="27" t="s">
        <v>2072</v>
      </c>
      <c r="P267" s="27" t="s">
        <v>2129</v>
      </c>
      <c r="Q267" s="27" t="s">
        <v>6395</v>
      </c>
      <c r="R267" s="15"/>
      <c r="S267" s="53"/>
    </row>
    <row r="268" spans="2:19" ht="19.5" customHeight="1" x14ac:dyDescent="0.15">
      <c r="B268" s="25">
        <v>2021</v>
      </c>
      <c r="C268" s="27">
        <v>1</v>
      </c>
      <c r="D268" s="27" t="s">
        <v>15</v>
      </c>
      <c r="E268" s="55" t="s">
        <v>1948</v>
      </c>
      <c r="F268" s="27" t="s">
        <v>215</v>
      </c>
      <c r="G268" s="27">
        <v>3011150501</v>
      </c>
      <c r="H268" s="27" t="s">
        <v>216</v>
      </c>
      <c r="I268" s="27" t="s">
        <v>6401</v>
      </c>
      <c r="J268" s="45" t="s">
        <v>16</v>
      </c>
      <c r="K268" s="45">
        <v>616</v>
      </c>
      <c r="L268" s="45" t="s">
        <v>217</v>
      </c>
      <c r="M268" s="29">
        <v>40496000</v>
      </c>
      <c r="N268" s="49" t="s">
        <v>1590</v>
      </c>
      <c r="O268" s="27" t="s">
        <v>1880</v>
      </c>
      <c r="P268" s="27" t="s">
        <v>1881</v>
      </c>
      <c r="Q268" s="27" t="s">
        <v>6395</v>
      </c>
      <c r="R268" s="15"/>
      <c r="S268" s="53"/>
    </row>
    <row r="269" spans="2:19" ht="19.5" customHeight="1" x14ac:dyDescent="0.15">
      <c r="B269" s="25">
        <v>2021</v>
      </c>
      <c r="C269" s="27">
        <v>1</v>
      </c>
      <c r="D269" s="27" t="s">
        <v>14</v>
      </c>
      <c r="E269" s="55" t="s">
        <v>2033</v>
      </c>
      <c r="F269" s="27" t="s">
        <v>215</v>
      </c>
      <c r="G269" s="27">
        <v>3010161901</v>
      </c>
      <c r="H269" s="27" t="s">
        <v>737</v>
      </c>
      <c r="I269" s="27" t="s">
        <v>6402</v>
      </c>
      <c r="J269" s="45" t="s">
        <v>16</v>
      </c>
      <c r="K269" s="45">
        <v>58</v>
      </c>
      <c r="L269" s="45" t="s">
        <v>169</v>
      </c>
      <c r="M269" s="29">
        <v>40000000</v>
      </c>
      <c r="N269" s="49" t="s">
        <v>1609</v>
      </c>
      <c r="O269" s="27" t="s">
        <v>1920</v>
      </c>
      <c r="P269" s="27" t="s">
        <v>1921</v>
      </c>
      <c r="Q269" s="27" t="s">
        <v>6395</v>
      </c>
      <c r="R269" s="15"/>
      <c r="S269" s="53"/>
    </row>
    <row r="270" spans="2:19" ht="19.5" customHeight="1" x14ac:dyDescent="0.15">
      <c r="B270" s="25">
        <v>2021</v>
      </c>
      <c r="C270" s="27">
        <v>1</v>
      </c>
      <c r="D270" s="27" t="s">
        <v>15</v>
      </c>
      <c r="E270" s="55" t="s">
        <v>4182</v>
      </c>
      <c r="F270" s="27" t="s">
        <v>215</v>
      </c>
      <c r="G270" s="27">
        <v>3020179401</v>
      </c>
      <c r="H270" s="27" t="s">
        <v>216</v>
      </c>
      <c r="I270" s="27"/>
      <c r="J270" s="45" t="s">
        <v>16</v>
      </c>
      <c r="K270" s="45">
        <v>800</v>
      </c>
      <c r="L270" s="45" t="s">
        <v>217</v>
      </c>
      <c r="M270" s="29">
        <v>40000000</v>
      </c>
      <c r="N270" s="49" t="s">
        <v>3829</v>
      </c>
      <c r="O270" s="27" t="s">
        <v>3833</v>
      </c>
      <c r="P270" s="27" t="s">
        <v>3834</v>
      </c>
      <c r="Q270" s="27" t="s">
        <v>6395</v>
      </c>
      <c r="R270" s="15"/>
      <c r="S270" s="53"/>
    </row>
    <row r="271" spans="2:19" ht="19.5" customHeight="1" x14ac:dyDescent="0.15">
      <c r="B271" s="25">
        <v>2021</v>
      </c>
      <c r="C271" s="27">
        <v>1</v>
      </c>
      <c r="D271" s="27" t="s">
        <v>14</v>
      </c>
      <c r="E271" s="55" t="s">
        <v>3360</v>
      </c>
      <c r="F271" s="27" t="s">
        <v>215</v>
      </c>
      <c r="G271" s="27">
        <v>3011150501</v>
      </c>
      <c r="H271" s="27" t="s">
        <v>216</v>
      </c>
      <c r="I271" s="27" t="s">
        <v>6403</v>
      </c>
      <c r="J271" s="45" t="s">
        <v>16</v>
      </c>
      <c r="K271" s="45" t="s">
        <v>559</v>
      </c>
      <c r="L271" s="45" t="s">
        <v>217</v>
      </c>
      <c r="M271" s="29">
        <v>40000000</v>
      </c>
      <c r="N271" s="49" t="s">
        <v>3071</v>
      </c>
      <c r="O271" s="27" t="s">
        <v>3361</v>
      </c>
      <c r="P271" s="27" t="s">
        <v>3362</v>
      </c>
      <c r="Q271" s="27" t="s">
        <v>6395</v>
      </c>
      <c r="R271" s="15"/>
      <c r="S271" s="53"/>
    </row>
    <row r="272" spans="2:19" ht="19.5" customHeight="1" x14ac:dyDescent="0.15">
      <c r="B272" s="25">
        <v>2021</v>
      </c>
      <c r="C272" s="27">
        <v>1</v>
      </c>
      <c r="D272" s="27" t="s">
        <v>14</v>
      </c>
      <c r="E272" s="55" t="s">
        <v>3357</v>
      </c>
      <c r="F272" s="27" t="s">
        <v>215</v>
      </c>
      <c r="G272" s="27">
        <v>4014178201</v>
      </c>
      <c r="H272" s="27" t="s">
        <v>623</v>
      </c>
      <c r="I272" s="27" t="s">
        <v>6403</v>
      </c>
      <c r="J272" s="45" t="s">
        <v>16</v>
      </c>
      <c r="K272" s="45" t="s">
        <v>559</v>
      </c>
      <c r="L272" s="45" t="s">
        <v>227</v>
      </c>
      <c r="M272" s="29">
        <v>40000000</v>
      </c>
      <c r="N272" s="49" t="s">
        <v>3071</v>
      </c>
      <c r="O272" s="27" t="s">
        <v>3079</v>
      </c>
      <c r="P272" s="27" t="s">
        <v>3080</v>
      </c>
      <c r="Q272" s="27" t="s">
        <v>6395</v>
      </c>
      <c r="R272" s="15"/>
      <c r="S272" s="53"/>
    </row>
    <row r="273" spans="2:19" ht="19.5" customHeight="1" x14ac:dyDescent="0.15">
      <c r="B273" s="25">
        <v>2021</v>
      </c>
      <c r="C273" s="27">
        <v>1</v>
      </c>
      <c r="D273" s="27" t="s">
        <v>15</v>
      </c>
      <c r="E273" s="55" t="s">
        <v>4061</v>
      </c>
      <c r="F273" s="27" t="s">
        <v>215</v>
      </c>
      <c r="G273" s="27">
        <v>10063868</v>
      </c>
      <c r="H273" s="27" t="s">
        <v>218</v>
      </c>
      <c r="I273" s="27" t="s">
        <v>6404</v>
      </c>
      <c r="J273" s="45" t="s">
        <v>16</v>
      </c>
      <c r="K273" s="45">
        <v>56.841000000000001</v>
      </c>
      <c r="L273" s="45" t="s">
        <v>574</v>
      </c>
      <c r="M273" s="29">
        <v>39894582</v>
      </c>
      <c r="N273" s="49" t="s">
        <v>3861</v>
      </c>
      <c r="O273" s="27" t="s">
        <v>4062</v>
      </c>
      <c r="P273" s="27" t="s">
        <v>4063</v>
      </c>
      <c r="Q273" s="27" t="s">
        <v>6395</v>
      </c>
      <c r="R273" s="15"/>
      <c r="S273" s="53"/>
    </row>
    <row r="274" spans="2:19" ht="19.5" customHeight="1" x14ac:dyDescent="0.15">
      <c r="B274" s="25">
        <v>2021</v>
      </c>
      <c r="C274" s="27">
        <v>1</v>
      </c>
      <c r="D274" s="27" t="s">
        <v>15</v>
      </c>
      <c r="E274" s="55" t="s">
        <v>2074</v>
      </c>
      <c r="F274" s="27" t="s">
        <v>215</v>
      </c>
      <c r="G274" s="27">
        <v>4014178201</v>
      </c>
      <c r="H274" s="27" t="s">
        <v>2100</v>
      </c>
      <c r="I274" s="27" t="s">
        <v>6405</v>
      </c>
      <c r="J274" s="45" t="s">
        <v>16</v>
      </c>
      <c r="K274" s="45">
        <v>285</v>
      </c>
      <c r="L274" s="45" t="s">
        <v>227</v>
      </c>
      <c r="M274" s="29">
        <v>38455050</v>
      </c>
      <c r="N274" s="49" t="s">
        <v>1585</v>
      </c>
      <c r="O274" s="27" t="s">
        <v>1873</v>
      </c>
      <c r="P274" s="27" t="s">
        <v>1874</v>
      </c>
      <c r="Q274" s="27" t="s">
        <v>6395</v>
      </c>
      <c r="R274" s="15"/>
      <c r="S274" s="53"/>
    </row>
    <row r="275" spans="2:19" ht="19.5" customHeight="1" x14ac:dyDescent="0.15">
      <c r="B275" s="25">
        <v>2021</v>
      </c>
      <c r="C275" s="27">
        <v>1</v>
      </c>
      <c r="D275" s="27" t="s">
        <v>14</v>
      </c>
      <c r="E275" s="55" t="s">
        <v>2068</v>
      </c>
      <c r="F275" s="27" t="s">
        <v>215</v>
      </c>
      <c r="G275" s="27">
        <v>3010161901</v>
      </c>
      <c r="H275" s="27" t="s">
        <v>737</v>
      </c>
      <c r="I275" s="27" t="s">
        <v>6406</v>
      </c>
      <c r="J275" s="45"/>
      <c r="K275" s="45">
        <v>80.705000000000013</v>
      </c>
      <c r="L275" s="45" t="s">
        <v>169</v>
      </c>
      <c r="M275" s="29">
        <v>38391810</v>
      </c>
      <c r="N275" s="49" t="s">
        <v>1508</v>
      </c>
      <c r="O275" s="27" t="s">
        <v>2069</v>
      </c>
      <c r="P275" s="27" t="s">
        <v>2070</v>
      </c>
      <c r="Q275" s="27" t="s">
        <v>6395</v>
      </c>
      <c r="R275" s="15"/>
      <c r="S275" s="53"/>
    </row>
    <row r="276" spans="2:19" ht="19.5" customHeight="1" x14ac:dyDescent="0.15">
      <c r="B276" s="25">
        <v>2021</v>
      </c>
      <c r="C276" s="27">
        <v>1</v>
      </c>
      <c r="D276" s="27" t="s">
        <v>15</v>
      </c>
      <c r="E276" s="55" t="s">
        <v>659</v>
      </c>
      <c r="F276" s="27" t="s">
        <v>215</v>
      </c>
      <c r="G276" s="27">
        <v>4014178203</v>
      </c>
      <c r="H276" s="27" t="s">
        <v>226</v>
      </c>
      <c r="I276" s="27" t="s">
        <v>6407</v>
      </c>
      <c r="J276" s="45" t="s">
        <v>16</v>
      </c>
      <c r="K276" s="45">
        <v>351</v>
      </c>
      <c r="L276" s="45" t="s">
        <v>227</v>
      </c>
      <c r="M276" s="29">
        <v>38169160</v>
      </c>
      <c r="N276" s="49" t="s">
        <v>327</v>
      </c>
      <c r="O276" s="27" t="s">
        <v>477</v>
      </c>
      <c r="P276" s="27" t="s">
        <v>478</v>
      </c>
      <c r="Q276" s="27" t="s">
        <v>6395</v>
      </c>
      <c r="R276" s="15"/>
      <c r="S276" s="53"/>
    </row>
    <row r="277" spans="2:19" ht="19.5" customHeight="1" x14ac:dyDescent="0.15">
      <c r="B277" s="25">
        <v>2021</v>
      </c>
      <c r="C277" s="27">
        <v>1</v>
      </c>
      <c r="D277" s="27" t="s">
        <v>15</v>
      </c>
      <c r="E277" s="55" t="s">
        <v>3291</v>
      </c>
      <c r="F277" s="27" t="s">
        <v>215</v>
      </c>
      <c r="G277" s="27">
        <v>3019189801</v>
      </c>
      <c r="H277" s="27" t="s">
        <v>701</v>
      </c>
      <c r="I277" s="27" t="s">
        <v>6408</v>
      </c>
      <c r="J277" s="45" t="s">
        <v>3525</v>
      </c>
      <c r="K277" s="45">
        <v>316</v>
      </c>
      <c r="L277" s="45" t="s">
        <v>702</v>
      </c>
      <c r="M277" s="29">
        <v>38000000</v>
      </c>
      <c r="N277" s="49" t="s">
        <v>3292</v>
      </c>
      <c r="O277" s="27" t="s">
        <v>3293</v>
      </c>
      <c r="P277" s="27" t="s">
        <v>3549</v>
      </c>
      <c r="Q277" s="27" t="s">
        <v>6395</v>
      </c>
      <c r="R277" s="15"/>
      <c r="S277" s="53" t="s">
        <v>3528</v>
      </c>
    </row>
    <row r="278" spans="2:19" ht="19.5" customHeight="1" x14ac:dyDescent="0.15">
      <c r="B278" s="25">
        <v>2021</v>
      </c>
      <c r="C278" s="27">
        <v>1</v>
      </c>
      <c r="D278" s="27" t="s">
        <v>15</v>
      </c>
      <c r="E278" s="55" t="s">
        <v>4146</v>
      </c>
      <c r="F278" s="27" t="s">
        <v>215</v>
      </c>
      <c r="G278" s="27">
        <v>30102896</v>
      </c>
      <c r="H278" s="27" t="s">
        <v>4148</v>
      </c>
      <c r="I278" s="27" t="s">
        <v>6409</v>
      </c>
      <c r="J278" s="45" t="s">
        <v>2828</v>
      </c>
      <c r="K278" s="45">
        <v>87</v>
      </c>
      <c r="L278" s="45" t="s">
        <v>227</v>
      </c>
      <c r="M278" s="29">
        <v>37906000</v>
      </c>
      <c r="N278" s="49" t="s">
        <v>3799</v>
      </c>
      <c r="O278" s="27" t="s">
        <v>3804</v>
      </c>
      <c r="P278" s="27" t="s">
        <v>3805</v>
      </c>
      <c r="Q278" s="27" t="s">
        <v>6380</v>
      </c>
      <c r="R278" s="15"/>
      <c r="S278" s="53"/>
    </row>
    <row r="279" spans="2:19" ht="19.5" customHeight="1" x14ac:dyDescent="0.15">
      <c r="B279" s="25">
        <v>2021</v>
      </c>
      <c r="C279" s="27">
        <v>1</v>
      </c>
      <c r="D279" s="27" t="s">
        <v>14</v>
      </c>
      <c r="E279" s="55" t="s">
        <v>1395</v>
      </c>
      <c r="F279" s="27" t="s">
        <v>215</v>
      </c>
      <c r="G279" s="27">
        <v>3011159701</v>
      </c>
      <c r="H279" s="27" t="s">
        <v>1396</v>
      </c>
      <c r="I279" s="27" t="s">
        <v>6410</v>
      </c>
      <c r="J279" s="45" t="s">
        <v>678</v>
      </c>
      <c r="K279" s="45">
        <v>1</v>
      </c>
      <c r="L279" s="45" t="s">
        <v>174</v>
      </c>
      <c r="M279" s="29">
        <v>37759800</v>
      </c>
      <c r="N279" s="49" t="s">
        <v>903</v>
      </c>
      <c r="O279" s="27" t="s">
        <v>1164</v>
      </c>
      <c r="P279" s="27" t="s">
        <v>1397</v>
      </c>
      <c r="Q279" s="27" t="s">
        <v>6395</v>
      </c>
      <c r="R279" s="15"/>
      <c r="S279" s="53"/>
    </row>
    <row r="280" spans="2:19" ht="19.5" customHeight="1" x14ac:dyDescent="0.15">
      <c r="B280" s="25">
        <v>2021</v>
      </c>
      <c r="C280" s="27">
        <v>1</v>
      </c>
      <c r="D280" s="27" t="s">
        <v>14</v>
      </c>
      <c r="E280" s="55" t="s">
        <v>2387</v>
      </c>
      <c r="F280" s="27" t="s">
        <v>215</v>
      </c>
      <c r="G280" s="27">
        <v>3011150501</v>
      </c>
      <c r="H280" s="27" t="s">
        <v>216</v>
      </c>
      <c r="I280" s="27" t="s">
        <v>6411</v>
      </c>
      <c r="J280" s="45"/>
      <c r="K280" s="45">
        <v>536</v>
      </c>
      <c r="L280" s="45" t="s">
        <v>217</v>
      </c>
      <c r="M280" s="29">
        <v>37755840</v>
      </c>
      <c r="N280" s="49" t="s">
        <v>2388</v>
      </c>
      <c r="O280" s="27" t="s">
        <v>2389</v>
      </c>
      <c r="P280" s="27" t="s">
        <v>2390</v>
      </c>
      <c r="Q280" s="27" t="s">
        <v>6398</v>
      </c>
      <c r="R280" s="15"/>
      <c r="S280" s="53"/>
    </row>
    <row r="281" spans="2:19" ht="19.5" customHeight="1" x14ac:dyDescent="0.15">
      <c r="B281" s="25">
        <v>2021</v>
      </c>
      <c r="C281" s="27">
        <v>1</v>
      </c>
      <c r="D281" s="27" t="s">
        <v>15</v>
      </c>
      <c r="E281" s="55" t="s">
        <v>4146</v>
      </c>
      <c r="F281" s="27" t="s">
        <v>215</v>
      </c>
      <c r="G281" s="27">
        <v>4014218902</v>
      </c>
      <c r="H281" s="27" t="s">
        <v>4149</v>
      </c>
      <c r="I281" s="27" t="s">
        <v>6412</v>
      </c>
      <c r="J281" s="45" t="s">
        <v>2828</v>
      </c>
      <c r="K281" s="45">
        <v>30</v>
      </c>
      <c r="L281" s="45" t="s">
        <v>225</v>
      </c>
      <c r="M281" s="29">
        <v>37645000</v>
      </c>
      <c r="N281" s="49" t="s">
        <v>3799</v>
      </c>
      <c r="O281" s="27" t="s">
        <v>3804</v>
      </c>
      <c r="P281" s="27" t="s">
        <v>3805</v>
      </c>
      <c r="Q281" s="27" t="s">
        <v>6380</v>
      </c>
      <c r="R281" s="15"/>
      <c r="S281" s="53"/>
    </row>
    <row r="282" spans="2:19" ht="19.5" customHeight="1" x14ac:dyDescent="0.15">
      <c r="B282" s="25">
        <v>2021</v>
      </c>
      <c r="C282" s="27">
        <v>1</v>
      </c>
      <c r="D282" s="27" t="s">
        <v>15</v>
      </c>
      <c r="E282" s="55" t="s">
        <v>4727</v>
      </c>
      <c r="F282" s="27" t="s">
        <v>215</v>
      </c>
      <c r="G282" s="27">
        <v>4014218901</v>
      </c>
      <c r="H282" s="27" t="s">
        <v>4739</v>
      </c>
      <c r="I282" s="27" t="s">
        <v>6413</v>
      </c>
      <c r="J282" s="45" t="s">
        <v>565</v>
      </c>
      <c r="K282" s="45">
        <v>26</v>
      </c>
      <c r="L282" s="45" t="s">
        <v>2792</v>
      </c>
      <c r="M282" s="29">
        <v>37501767</v>
      </c>
      <c r="N282" s="49" t="s">
        <v>4696</v>
      </c>
      <c r="O282" s="27" t="s">
        <v>4728</v>
      </c>
      <c r="P282" s="27" t="s">
        <v>4729</v>
      </c>
      <c r="Q282" s="27" t="s">
        <v>6395</v>
      </c>
      <c r="R282" s="15"/>
      <c r="S282" s="53"/>
    </row>
    <row r="283" spans="2:19" ht="19.5" customHeight="1" x14ac:dyDescent="0.15">
      <c r="B283" s="25">
        <v>2021</v>
      </c>
      <c r="C283" s="27">
        <v>1</v>
      </c>
      <c r="D283" s="27" t="s">
        <v>15</v>
      </c>
      <c r="E283" s="55" t="s">
        <v>4257</v>
      </c>
      <c r="F283" s="27" t="s">
        <v>215</v>
      </c>
      <c r="G283" s="27">
        <v>3011150501</v>
      </c>
      <c r="H283" s="27" t="s">
        <v>216</v>
      </c>
      <c r="I283" s="27" t="s">
        <v>6414</v>
      </c>
      <c r="J283" s="45" t="s">
        <v>4254</v>
      </c>
      <c r="K283" s="45">
        <v>522</v>
      </c>
      <c r="L283" s="45" t="s">
        <v>217</v>
      </c>
      <c r="M283" s="29">
        <v>37152000</v>
      </c>
      <c r="N283" s="49" t="s">
        <v>3943</v>
      </c>
      <c r="O283" s="27" t="s">
        <v>3957</v>
      </c>
      <c r="P283" s="27" t="s">
        <v>3960</v>
      </c>
      <c r="Q283" s="27" t="s">
        <v>6395</v>
      </c>
      <c r="R283" s="15"/>
      <c r="S283" s="53"/>
    </row>
    <row r="284" spans="2:19" ht="19.5" customHeight="1" x14ac:dyDescent="0.15">
      <c r="B284" s="25">
        <v>2021</v>
      </c>
      <c r="C284" s="27">
        <v>1</v>
      </c>
      <c r="D284" s="27" t="s">
        <v>15</v>
      </c>
      <c r="E284" s="55" t="s">
        <v>4727</v>
      </c>
      <c r="F284" s="27" t="s">
        <v>215</v>
      </c>
      <c r="G284" s="27">
        <v>4014218901</v>
      </c>
      <c r="H284" s="27" t="s">
        <v>4739</v>
      </c>
      <c r="I284" s="27" t="s">
        <v>6415</v>
      </c>
      <c r="J284" s="45" t="s">
        <v>565</v>
      </c>
      <c r="K284" s="45">
        <v>22</v>
      </c>
      <c r="L284" s="45" t="s">
        <v>2792</v>
      </c>
      <c r="M284" s="29">
        <v>37086170</v>
      </c>
      <c r="N284" s="49" t="s">
        <v>4696</v>
      </c>
      <c r="O284" s="27" t="s">
        <v>4728</v>
      </c>
      <c r="P284" s="27" t="s">
        <v>4729</v>
      </c>
      <c r="Q284" s="27" t="s">
        <v>6395</v>
      </c>
      <c r="R284" s="15"/>
      <c r="S284" s="53"/>
    </row>
    <row r="285" spans="2:19" ht="19.5" customHeight="1" x14ac:dyDescent="0.15">
      <c r="B285" s="25">
        <v>2021</v>
      </c>
      <c r="C285" s="27">
        <v>1</v>
      </c>
      <c r="D285" s="27" t="s">
        <v>15</v>
      </c>
      <c r="E285" s="55" t="s">
        <v>202</v>
      </c>
      <c r="F285" s="27" t="s">
        <v>215</v>
      </c>
      <c r="G285" s="27">
        <v>3011150501</v>
      </c>
      <c r="H285" s="27" t="s">
        <v>216</v>
      </c>
      <c r="I285" s="27" t="s">
        <v>6416</v>
      </c>
      <c r="J285" s="45" t="s">
        <v>16</v>
      </c>
      <c r="K285" s="45">
        <v>500</v>
      </c>
      <c r="L285" s="45" t="s">
        <v>217</v>
      </c>
      <c r="M285" s="29">
        <v>37025000</v>
      </c>
      <c r="N285" s="49" t="s">
        <v>194</v>
      </c>
      <c r="O285" s="27" t="s">
        <v>203</v>
      </c>
      <c r="P285" s="27" t="s">
        <v>204</v>
      </c>
      <c r="Q285" s="27" t="s">
        <v>6395</v>
      </c>
      <c r="R285" s="15"/>
      <c r="S285" s="53"/>
    </row>
    <row r="286" spans="2:19" ht="19.5" customHeight="1" x14ac:dyDescent="0.15">
      <c r="B286" s="25">
        <v>2021</v>
      </c>
      <c r="C286" s="27">
        <v>1</v>
      </c>
      <c r="D286" s="27" t="s">
        <v>2843</v>
      </c>
      <c r="E286" s="55" t="s">
        <v>2844</v>
      </c>
      <c r="F286" s="27" t="s">
        <v>215</v>
      </c>
      <c r="G286" s="27">
        <v>3011159701</v>
      </c>
      <c r="H286" s="27" t="s">
        <v>2845</v>
      </c>
      <c r="I286" s="27" t="s">
        <v>6417</v>
      </c>
      <c r="J286" s="45" t="s">
        <v>2785</v>
      </c>
      <c r="K286" s="45">
        <v>539</v>
      </c>
      <c r="L286" s="45" t="s">
        <v>1264</v>
      </c>
      <c r="M286" s="29">
        <v>36654830</v>
      </c>
      <c r="N286" s="49" t="s">
        <v>2338</v>
      </c>
      <c r="O286" s="27" t="s">
        <v>2346</v>
      </c>
      <c r="P286" s="27" t="s">
        <v>2846</v>
      </c>
      <c r="Q286" s="27" t="s">
        <v>6395</v>
      </c>
      <c r="R286" s="15"/>
      <c r="S286" s="53"/>
    </row>
    <row r="287" spans="2:19" ht="19.5" customHeight="1" x14ac:dyDescent="0.15">
      <c r="B287" s="25">
        <v>2021</v>
      </c>
      <c r="C287" s="27">
        <v>1</v>
      </c>
      <c r="D287" s="27" t="s">
        <v>15</v>
      </c>
      <c r="E287" s="55" t="s">
        <v>659</v>
      </c>
      <c r="F287" s="27" t="s">
        <v>215</v>
      </c>
      <c r="G287" s="27">
        <v>3011150501</v>
      </c>
      <c r="H287" s="27" t="s">
        <v>216</v>
      </c>
      <c r="I287" s="27" t="s">
        <v>6411</v>
      </c>
      <c r="J287" s="45" t="s">
        <v>16</v>
      </c>
      <c r="K287" s="45">
        <v>546</v>
      </c>
      <c r="L287" s="45" t="s">
        <v>657</v>
      </c>
      <c r="M287" s="29">
        <v>36543490</v>
      </c>
      <c r="N287" s="49" t="s">
        <v>327</v>
      </c>
      <c r="O287" s="27" t="s">
        <v>477</v>
      </c>
      <c r="P287" s="27" t="s">
        <v>478</v>
      </c>
      <c r="Q287" s="27" t="s">
        <v>6395</v>
      </c>
      <c r="R287" s="15"/>
      <c r="S287" s="53"/>
    </row>
    <row r="288" spans="2:19" ht="19.5" customHeight="1" x14ac:dyDescent="0.15">
      <c r="B288" s="25">
        <v>2021</v>
      </c>
      <c r="C288" s="27">
        <v>1</v>
      </c>
      <c r="D288" s="27" t="s">
        <v>15</v>
      </c>
      <c r="E288" s="55" t="s">
        <v>2074</v>
      </c>
      <c r="F288" s="27" t="s">
        <v>215</v>
      </c>
      <c r="G288" s="27">
        <v>4014178201</v>
      </c>
      <c r="H288" s="27" t="s">
        <v>2100</v>
      </c>
      <c r="I288" s="27" t="s">
        <v>6418</v>
      </c>
      <c r="J288" s="45" t="s">
        <v>16</v>
      </c>
      <c r="K288" s="45">
        <v>363</v>
      </c>
      <c r="L288" s="45" t="s">
        <v>227</v>
      </c>
      <c r="M288" s="29">
        <v>36223770</v>
      </c>
      <c r="N288" s="49" t="s">
        <v>1585</v>
      </c>
      <c r="O288" s="27" t="s">
        <v>1873</v>
      </c>
      <c r="P288" s="27" t="s">
        <v>1874</v>
      </c>
      <c r="Q288" s="27" t="s">
        <v>6395</v>
      </c>
      <c r="R288" s="15"/>
      <c r="S288" s="53"/>
    </row>
    <row r="289" spans="2:19" ht="19.5" customHeight="1" x14ac:dyDescent="0.15">
      <c r="B289" s="25">
        <v>2021</v>
      </c>
      <c r="C289" s="27">
        <v>1</v>
      </c>
      <c r="D289" s="27" t="s">
        <v>14</v>
      </c>
      <c r="E289" s="55" t="s">
        <v>3357</v>
      </c>
      <c r="F289" s="27" t="s">
        <v>215</v>
      </c>
      <c r="G289" s="27">
        <v>3010161901</v>
      </c>
      <c r="H289" s="27" t="s">
        <v>737</v>
      </c>
      <c r="I289" s="27" t="s">
        <v>6403</v>
      </c>
      <c r="J289" s="45" t="s">
        <v>16</v>
      </c>
      <c r="K289" s="45" t="s">
        <v>559</v>
      </c>
      <c r="L289" s="45" t="s">
        <v>219</v>
      </c>
      <c r="M289" s="29">
        <v>36000000</v>
      </c>
      <c r="N289" s="49" t="s">
        <v>3071</v>
      </c>
      <c r="O289" s="27" t="s">
        <v>3079</v>
      </c>
      <c r="P289" s="27" t="s">
        <v>3080</v>
      </c>
      <c r="Q289" s="27" t="s">
        <v>6395</v>
      </c>
      <c r="R289" s="15"/>
      <c r="S289" s="53"/>
    </row>
    <row r="290" spans="2:19" ht="19.5" customHeight="1" x14ac:dyDescent="0.15">
      <c r="B290" s="25">
        <v>2021</v>
      </c>
      <c r="C290" s="27">
        <v>1</v>
      </c>
      <c r="D290" s="27" t="s">
        <v>15</v>
      </c>
      <c r="E290" s="55" t="s">
        <v>1371</v>
      </c>
      <c r="F290" s="27" t="s">
        <v>215</v>
      </c>
      <c r="G290" s="27"/>
      <c r="H290" s="27" t="s">
        <v>1372</v>
      </c>
      <c r="I290" s="27"/>
      <c r="J290" s="45" t="s">
        <v>601</v>
      </c>
      <c r="K290" s="45">
        <v>1</v>
      </c>
      <c r="L290" s="45" t="s">
        <v>223</v>
      </c>
      <c r="M290" s="29">
        <v>35948000</v>
      </c>
      <c r="N290" s="49" t="s">
        <v>885</v>
      </c>
      <c r="O290" s="27" t="s">
        <v>886</v>
      </c>
      <c r="P290" s="27" t="s">
        <v>887</v>
      </c>
      <c r="Q290" s="27" t="s">
        <v>6395</v>
      </c>
      <c r="R290" s="15"/>
      <c r="S290" s="53"/>
    </row>
    <row r="291" spans="2:19" ht="19.5" customHeight="1" x14ac:dyDescent="0.15">
      <c r="B291" s="25">
        <v>2021</v>
      </c>
      <c r="C291" s="27">
        <v>1</v>
      </c>
      <c r="D291" s="27" t="s">
        <v>14</v>
      </c>
      <c r="E291" s="55" t="s">
        <v>2387</v>
      </c>
      <c r="F291" s="27" t="s">
        <v>215</v>
      </c>
      <c r="G291" s="27">
        <v>3011150501</v>
      </c>
      <c r="H291" s="27" t="s">
        <v>216</v>
      </c>
      <c r="I291" s="27" t="s">
        <v>6400</v>
      </c>
      <c r="J291" s="45"/>
      <c r="K291" s="45">
        <v>565</v>
      </c>
      <c r="L291" s="45" t="s">
        <v>217</v>
      </c>
      <c r="M291" s="29">
        <v>35764500</v>
      </c>
      <c r="N291" s="49" t="s">
        <v>2388</v>
      </c>
      <c r="O291" s="27" t="s">
        <v>2389</v>
      </c>
      <c r="P291" s="27" t="s">
        <v>2390</v>
      </c>
      <c r="Q291" s="27" t="s">
        <v>6398</v>
      </c>
      <c r="R291" s="15"/>
      <c r="S291" s="53"/>
    </row>
    <row r="292" spans="2:19" ht="19.5" customHeight="1" x14ac:dyDescent="0.15">
      <c r="B292" s="25">
        <v>2021</v>
      </c>
      <c r="C292" s="27">
        <v>1</v>
      </c>
      <c r="D292" s="27" t="s">
        <v>14</v>
      </c>
      <c r="E292" s="55" t="s">
        <v>5205</v>
      </c>
      <c r="F292" s="27" t="s">
        <v>221</v>
      </c>
      <c r="G292" s="27">
        <v>3013150301</v>
      </c>
      <c r="H292" s="27" t="s">
        <v>5210</v>
      </c>
      <c r="I292" s="27" t="s">
        <v>6419</v>
      </c>
      <c r="J292" s="45" t="s">
        <v>16</v>
      </c>
      <c r="K292" s="45">
        <v>982</v>
      </c>
      <c r="L292" s="45" t="s">
        <v>661</v>
      </c>
      <c r="M292" s="29">
        <v>35449997.600000001</v>
      </c>
      <c r="N292" s="49" t="s">
        <v>5173</v>
      </c>
      <c r="O292" s="27" t="s">
        <v>5189</v>
      </c>
      <c r="P292" s="27" t="s">
        <v>5190</v>
      </c>
      <c r="Q292" s="27" t="s">
        <v>6395</v>
      </c>
      <c r="R292" s="15"/>
      <c r="S292" s="53"/>
    </row>
    <row r="293" spans="2:19" ht="19.5" customHeight="1" x14ac:dyDescent="0.15">
      <c r="B293" s="25">
        <v>2021</v>
      </c>
      <c r="C293" s="27">
        <v>1</v>
      </c>
      <c r="D293" s="27" t="s">
        <v>14</v>
      </c>
      <c r="E293" s="55" t="s">
        <v>2071</v>
      </c>
      <c r="F293" s="27" t="s">
        <v>215</v>
      </c>
      <c r="G293" s="27">
        <v>3010161901</v>
      </c>
      <c r="H293" s="27" t="s">
        <v>737</v>
      </c>
      <c r="I293" s="27" t="s">
        <v>6420</v>
      </c>
      <c r="J293" s="45" t="s">
        <v>16</v>
      </c>
      <c r="K293" s="45">
        <v>50</v>
      </c>
      <c r="L293" s="45" t="s">
        <v>169</v>
      </c>
      <c r="M293" s="29">
        <v>35000000</v>
      </c>
      <c r="N293" s="49" t="s">
        <v>1508</v>
      </c>
      <c r="O293" s="27" t="s">
        <v>2072</v>
      </c>
      <c r="P293" s="27" t="s">
        <v>1807</v>
      </c>
      <c r="Q293" s="27" t="s">
        <v>6395</v>
      </c>
      <c r="R293" s="15"/>
      <c r="S293" s="53"/>
    </row>
    <row r="294" spans="2:19" ht="19.5" customHeight="1" x14ac:dyDescent="0.15">
      <c r="B294" s="25">
        <v>2021</v>
      </c>
      <c r="C294" s="27">
        <v>1</v>
      </c>
      <c r="D294" s="27" t="s">
        <v>15</v>
      </c>
      <c r="E294" s="55" t="s">
        <v>3259</v>
      </c>
      <c r="F294" s="27" t="s">
        <v>215</v>
      </c>
      <c r="G294" s="27">
        <v>3011150501</v>
      </c>
      <c r="H294" s="27" t="s">
        <v>216</v>
      </c>
      <c r="I294" s="27" t="s">
        <v>6421</v>
      </c>
      <c r="J294" s="45" t="s">
        <v>3499</v>
      </c>
      <c r="K294" s="45">
        <v>1140</v>
      </c>
      <c r="L294" s="45" t="s">
        <v>217</v>
      </c>
      <c r="M294" s="29">
        <v>34997000</v>
      </c>
      <c r="N294" s="49" t="s">
        <v>2998</v>
      </c>
      <c r="O294" s="27" t="s">
        <v>3005</v>
      </c>
      <c r="P294" s="27" t="s">
        <v>3006</v>
      </c>
      <c r="Q294" s="27" t="s">
        <v>6395</v>
      </c>
      <c r="R294" s="15"/>
      <c r="S294" s="53"/>
    </row>
    <row r="295" spans="2:19" ht="19.5" customHeight="1" x14ac:dyDescent="0.15">
      <c r="B295" s="25">
        <v>2021</v>
      </c>
      <c r="C295" s="27">
        <v>1</v>
      </c>
      <c r="D295" s="27" t="s">
        <v>14</v>
      </c>
      <c r="E295" s="55" t="s">
        <v>2923</v>
      </c>
      <c r="F295" s="27" t="s">
        <v>215</v>
      </c>
      <c r="G295" s="27">
        <v>3010161901</v>
      </c>
      <c r="H295" s="27" t="s">
        <v>218</v>
      </c>
      <c r="I295" s="27" t="s">
        <v>6422</v>
      </c>
      <c r="J295" s="45" t="s">
        <v>17</v>
      </c>
      <c r="K295" s="45">
        <v>50.970999999999997</v>
      </c>
      <c r="L295" s="45" t="s">
        <v>219</v>
      </c>
      <c r="M295" s="29">
        <v>34971712</v>
      </c>
      <c r="N295" s="49" t="s">
        <v>2426</v>
      </c>
      <c r="O295" s="27" t="s">
        <v>2735</v>
      </c>
      <c r="P295" s="27" t="s">
        <v>2736</v>
      </c>
      <c r="Q295" s="27" t="s">
        <v>6395</v>
      </c>
      <c r="R295" s="15"/>
      <c r="S295" s="53"/>
    </row>
    <row r="296" spans="2:19" ht="19.5" customHeight="1" x14ac:dyDescent="0.15">
      <c r="B296" s="25">
        <v>2021</v>
      </c>
      <c r="C296" s="27">
        <v>1</v>
      </c>
      <c r="D296" s="27" t="s">
        <v>14</v>
      </c>
      <c r="E296" s="55" t="s">
        <v>2861</v>
      </c>
      <c r="F296" s="27" t="s">
        <v>215</v>
      </c>
      <c r="G296" s="27">
        <v>3011150501</v>
      </c>
      <c r="H296" s="27" t="s">
        <v>216</v>
      </c>
      <c r="I296" s="27" t="s">
        <v>6411</v>
      </c>
      <c r="J296" s="45"/>
      <c r="K296" s="45">
        <v>477</v>
      </c>
      <c r="L296" s="45" t="s">
        <v>217</v>
      </c>
      <c r="M296" s="29">
        <v>33599880</v>
      </c>
      <c r="N296" s="49" t="s">
        <v>2388</v>
      </c>
      <c r="O296" s="27" t="s">
        <v>2703</v>
      </c>
      <c r="P296" s="27" t="s">
        <v>2704</v>
      </c>
      <c r="Q296" s="27" t="s">
        <v>6395</v>
      </c>
      <c r="R296" s="15"/>
      <c r="S296" s="53"/>
    </row>
    <row r="297" spans="2:19" ht="19.5" customHeight="1" x14ac:dyDescent="0.15">
      <c r="B297" s="25">
        <v>2021</v>
      </c>
      <c r="C297" s="27">
        <v>1</v>
      </c>
      <c r="D297" s="27" t="s">
        <v>14</v>
      </c>
      <c r="E297" s="55" t="s">
        <v>1192</v>
      </c>
      <c r="F297" s="27" t="s">
        <v>215</v>
      </c>
      <c r="G297" s="27">
        <v>3011150501</v>
      </c>
      <c r="H297" s="27" t="s">
        <v>216</v>
      </c>
      <c r="I297" s="27" t="s">
        <v>6423</v>
      </c>
      <c r="J297" s="45" t="s">
        <v>17</v>
      </c>
      <c r="K297" s="45">
        <v>446</v>
      </c>
      <c r="L297" s="45" t="s">
        <v>217</v>
      </c>
      <c r="M297" s="29">
        <v>33570420</v>
      </c>
      <c r="N297" s="49" t="s">
        <v>1193</v>
      </c>
      <c r="O297" s="27" t="s">
        <v>1194</v>
      </c>
      <c r="P297" s="27" t="s">
        <v>1195</v>
      </c>
      <c r="Q297" s="27" t="s">
        <v>6395</v>
      </c>
      <c r="R297" s="15"/>
      <c r="S297" s="53"/>
    </row>
    <row r="298" spans="2:19" ht="19.5" customHeight="1" x14ac:dyDescent="0.15">
      <c r="B298" s="25">
        <v>2021</v>
      </c>
      <c r="C298" s="27">
        <v>1</v>
      </c>
      <c r="D298" s="27" t="s">
        <v>15</v>
      </c>
      <c r="E298" s="55" t="s">
        <v>3477</v>
      </c>
      <c r="F298" s="27" t="s">
        <v>215</v>
      </c>
      <c r="G298" s="27">
        <v>3011150501</v>
      </c>
      <c r="H298" s="27" t="s">
        <v>216</v>
      </c>
      <c r="I298" s="27"/>
      <c r="J298" s="45"/>
      <c r="K298" s="45">
        <v>452</v>
      </c>
      <c r="L298" s="45" t="s">
        <v>217</v>
      </c>
      <c r="M298" s="29">
        <v>33380000</v>
      </c>
      <c r="N298" s="49" t="s">
        <v>2977</v>
      </c>
      <c r="O298" s="27" t="s">
        <v>3227</v>
      </c>
      <c r="P298" s="27" t="s">
        <v>3228</v>
      </c>
      <c r="Q298" s="27" t="s">
        <v>6395</v>
      </c>
      <c r="R298" s="15"/>
      <c r="S298" s="53"/>
    </row>
    <row r="299" spans="2:19" ht="19.5" customHeight="1" x14ac:dyDescent="0.15">
      <c r="B299" s="25">
        <v>2021</v>
      </c>
      <c r="C299" s="27">
        <v>1</v>
      </c>
      <c r="D299" s="27" t="s">
        <v>15</v>
      </c>
      <c r="E299" s="55" t="s">
        <v>1948</v>
      </c>
      <c r="F299" s="27" t="s">
        <v>215</v>
      </c>
      <c r="G299" s="27">
        <v>4014178203</v>
      </c>
      <c r="H299" s="27" t="s">
        <v>709</v>
      </c>
      <c r="I299" s="27" t="s">
        <v>6424</v>
      </c>
      <c r="J299" s="45" t="s">
        <v>16</v>
      </c>
      <c r="K299" s="45">
        <v>134</v>
      </c>
      <c r="L299" s="45" t="s">
        <v>227</v>
      </c>
      <c r="M299" s="29">
        <v>33293000</v>
      </c>
      <c r="N299" s="49" t="s">
        <v>1590</v>
      </c>
      <c r="O299" s="27" t="s">
        <v>1880</v>
      </c>
      <c r="P299" s="27" t="s">
        <v>1881</v>
      </c>
      <c r="Q299" s="27" t="s">
        <v>6395</v>
      </c>
      <c r="R299" s="15"/>
      <c r="S299" s="53"/>
    </row>
    <row r="300" spans="2:19" ht="19.5" customHeight="1" x14ac:dyDescent="0.15">
      <c r="B300" s="25">
        <v>2021</v>
      </c>
      <c r="C300" s="27">
        <v>1</v>
      </c>
      <c r="D300" s="27" t="s">
        <v>15</v>
      </c>
      <c r="E300" s="55" t="s">
        <v>4727</v>
      </c>
      <c r="F300" s="27" t="s">
        <v>215</v>
      </c>
      <c r="G300" s="27">
        <v>4014219702</v>
      </c>
      <c r="H300" s="27" t="s">
        <v>4740</v>
      </c>
      <c r="I300" s="27" t="s">
        <v>6425</v>
      </c>
      <c r="J300" s="45" t="s">
        <v>565</v>
      </c>
      <c r="K300" s="45">
        <v>28</v>
      </c>
      <c r="L300" s="45" t="s">
        <v>2792</v>
      </c>
      <c r="M300" s="29">
        <v>33168977</v>
      </c>
      <c r="N300" s="49" t="s">
        <v>4696</v>
      </c>
      <c r="O300" s="27" t="s">
        <v>4728</v>
      </c>
      <c r="P300" s="27" t="s">
        <v>4729</v>
      </c>
      <c r="Q300" s="27" t="s">
        <v>6395</v>
      </c>
      <c r="R300" s="15"/>
      <c r="S300" s="53"/>
    </row>
    <row r="301" spans="2:19" ht="19.5" customHeight="1" x14ac:dyDescent="0.15">
      <c r="B301" s="25">
        <v>2021</v>
      </c>
      <c r="C301" s="27">
        <v>1</v>
      </c>
      <c r="D301" s="27" t="s">
        <v>15</v>
      </c>
      <c r="E301" s="55" t="s">
        <v>2858</v>
      </c>
      <c r="F301" s="27" t="s">
        <v>62</v>
      </c>
      <c r="G301" s="27">
        <v>4014219701</v>
      </c>
      <c r="H301" s="27" t="s">
        <v>562</v>
      </c>
      <c r="I301" s="27" t="s">
        <v>6426</v>
      </c>
      <c r="J301" s="45" t="s">
        <v>16</v>
      </c>
      <c r="K301" s="45">
        <v>500</v>
      </c>
      <c r="L301" s="45" t="s">
        <v>225</v>
      </c>
      <c r="M301" s="29">
        <v>33125500</v>
      </c>
      <c r="N301" s="49" t="s">
        <v>2359</v>
      </c>
      <c r="O301" s="27" t="s">
        <v>2371</v>
      </c>
      <c r="P301" s="27" t="s">
        <v>2372</v>
      </c>
      <c r="Q301" s="27" t="s">
        <v>6395</v>
      </c>
      <c r="R301" s="15"/>
      <c r="S301" s="53"/>
    </row>
    <row r="302" spans="2:19" ht="19.5" customHeight="1" x14ac:dyDescent="0.15">
      <c r="B302" s="25">
        <v>2021</v>
      </c>
      <c r="C302" s="27">
        <v>1</v>
      </c>
      <c r="D302" s="27" t="s">
        <v>14</v>
      </c>
      <c r="E302" s="55" t="s">
        <v>1951</v>
      </c>
      <c r="F302" s="27" t="s">
        <v>215</v>
      </c>
      <c r="G302" s="27">
        <v>3011150501</v>
      </c>
      <c r="H302" s="27" t="s">
        <v>216</v>
      </c>
      <c r="I302" s="27" t="s">
        <v>6400</v>
      </c>
      <c r="J302" s="45" t="s">
        <v>16</v>
      </c>
      <c r="K302" s="45">
        <v>488</v>
      </c>
      <c r="L302" s="45" t="s">
        <v>217</v>
      </c>
      <c r="M302" s="29">
        <v>32990310</v>
      </c>
      <c r="N302" s="49" t="s">
        <v>1594</v>
      </c>
      <c r="O302" s="27" t="s">
        <v>1909</v>
      </c>
      <c r="P302" s="27" t="s">
        <v>1910</v>
      </c>
      <c r="Q302" s="27" t="s">
        <v>6395</v>
      </c>
      <c r="R302" s="15"/>
      <c r="S302" s="53"/>
    </row>
    <row r="303" spans="2:19" ht="19.5" customHeight="1" x14ac:dyDescent="0.15">
      <c r="B303" s="25">
        <v>2021</v>
      </c>
      <c r="C303" s="27">
        <v>1</v>
      </c>
      <c r="D303" s="27" t="s">
        <v>14</v>
      </c>
      <c r="E303" s="55" t="s">
        <v>3359</v>
      </c>
      <c r="F303" s="27" t="s">
        <v>215</v>
      </c>
      <c r="G303" s="27">
        <v>3912110101</v>
      </c>
      <c r="H303" s="27" t="s">
        <v>571</v>
      </c>
      <c r="I303" s="27" t="s">
        <v>6403</v>
      </c>
      <c r="J303" s="45" t="s">
        <v>16</v>
      </c>
      <c r="K303" s="45" t="s">
        <v>559</v>
      </c>
      <c r="L303" s="45" t="s">
        <v>223</v>
      </c>
      <c r="M303" s="29">
        <v>32580000</v>
      </c>
      <c r="N303" s="49" t="s">
        <v>3071</v>
      </c>
      <c r="O303" s="27" t="s">
        <v>3072</v>
      </c>
      <c r="P303" s="27" t="s">
        <v>3073</v>
      </c>
      <c r="Q303" s="27" t="s">
        <v>6395</v>
      </c>
      <c r="R303" s="15"/>
      <c r="S303" s="53"/>
    </row>
    <row r="304" spans="2:19" ht="19.5" customHeight="1" x14ac:dyDescent="0.15">
      <c r="B304" s="25">
        <v>2021</v>
      </c>
      <c r="C304" s="27">
        <v>1</v>
      </c>
      <c r="D304" s="27" t="s">
        <v>15</v>
      </c>
      <c r="E304" s="55" t="s">
        <v>4146</v>
      </c>
      <c r="F304" s="27" t="s">
        <v>215</v>
      </c>
      <c r="G304" s="27">
        <v>4014218902</v>
      </c>
      <c r="H304" s="27" t="s">
        <v>4149</v>
      </c>
      <c r="I304" s="27" t="s">
        <v>6427</v>
      </c>
      <c r="J304" s="45" t="s">
        <v>2828</v>
      </c>
      <c r="K304" s="45">
        <v>30</v>
      </c>
      <c r="L304" s="45" t="s">
        <v>225</v>
      </c>
      <c r="M304" s="29">
        <v>32180000</v>
      </c>
      <c r="N304" s="49" t="s">
        <v>3799</v>
      </c>
      <c r="O304" s="27" t="s">
        <v>3804</v>
      </c>
      <c r="P304" s="27" t="s">
        <v>3805</v>
      </c>
      <c r="Q304" s="27" t="s">
        <v>6395</v>
      </c>
      <c r="R304" s="15"/>
      <c r="S304" s="53"/>
    </row>
    <row r="305" spans="2:19" ht="19.5" customHeight="1" x14ac:dyDescent="0.15">
      <c r="B305" s="25">
        <v>2021</v>
      </c>
      <c r="C305" s="27">
        <v>1</v>
      </c>
      <c r="D305" s="27" t="s">
        <v>15</v>
      </c>
      <c r="E305" s="55" t="s">
        <v>4896</v>
      </c>
      <c r="F305" s="27" t="s">
        <v>215</v>
      </c>
      <c r="G305" s="27">
        <v>3011150501</v>
      </c>
      <c r="H305" s="27" t="s">
        <v>216</v>
      </c>
      <c r="I305" s="27" t="s">
        <v>6428</v>
      </c>
      <c r="J305" s="45" t="s">
        <v>609</v>
      </c>
      <c r="K305" s="45">
        <v>450</v>
      </c>
      <c r="L305" s="45" t="s">
        <v>217</v>
      </c>
      <c r="M305" s="29">
        <v>32035500</v>
      </c>
      <c r="N305" s="49" t="s">
        <v>4851</v>
      </c>
      <c r="O305" s="27" t="s">
        <v>4897</v>
      </c>
      <c r="P305" s="27" t="s">
        <v>4898</v>
      </c>
      <c r="Q305" s="27" t="s">
        <v>6395</v>
      </c>
      <c r="R305" s="15"/>
      <c r="S305" s="53"/>
    </row>
    <row r="306" spans="2:19" ht="19.5" customHeight="1" x14ac:dyDescent="0.15">
      <c r="B306" s="25">
        <v>2021</v>
      </c>
      <c r="C306" s="27">
        <v>1</v>
      </c>
      <c r="D306" s="27" t="s">
        <v>15</v>
      </c>
      <c r="E306" s="55" t="s">
        <v>3291</v>
      </c>
      <c r="F306" s="27" t="s">
        <v>215</v>
      </c>
      <c r="G306" s="27">
        <v>3011150501</v>
      </c>
      <c r="H306" s="27" t="s">
        <v>216</v>
      </c>
      <c r="I306" s="27" t="s">
        <v>6429</v>
      </c>
      <c r="J306" s="45" t="s">
        <v>16</v>
      </c>
      <c r="K306" s="45">
        <v>459</v>
      </c>
      <c r="L306" s="45" t="s">
        <v>217</v>
      </c>
      <c r="M306" s="29">
        <v>32000000</v>
      </c>
      <c r="N306" s="49" t="s">
        <v>3292</v>
      </c>
      <c r="O306" s="27" t="s">
        <v>3293</v>
      </c>
      <c r="P306" s="27" t="s">
        <v>3549</v>
      </c>
      <c r="Q306" s="27" t="s">
        <v>6395</v>
      </c>
      <c r="R306" s="15"/>
      <c r="S306" s="53" t="s">
        <v>3528</v>
      </c>
    </row>
    <row r="307" spans="2:19" ht="19.5" customHeight="1" x14ac:dyDescent="0.15">
      <c r="B307" s="25">
        <v>2021</v>
      </c>
      <c r="C307" s="27">
        <v>1</v>
      </c>
      <c r="D307" s="27" t="s">
        <v>15</v>
      </c>
      <c r="E307" s="55" t="s">
        <v>2839</v>
      </c>
      <c r="F307" s="27" t="s">
        <v>221</v>
      </c>
      <c r="G307" s="27">
        <v>4511170501</v>
      </c>
      <c r="H307" s="27" t="s">
        <v>2840</v>
      </c>
      <c r="I307" s="27"/>
      <c r="J307" s="45" t="s">
        <v>2842</v>
      </c>
      <c r="K307" s="45">
        <v>1</v>
      </c>
      <c r="L307" s="45" t="s">
        <v>2002</v>
      </c>
      <c r="M307" s="29">
        <v>31914000</v>
      </c>
      <c r="N307" s="49" t="s">
        <v>2338</v>
      </c>
      <c r="O307" s="27" t="s">
        <v>2346</v>
      </c>
      <c r="P307" s="27" t="s">
        <v>2832</v>
      </c>
      <c r="Q307" s="27" t="s">
        <v>6395</v>
      </c>
      <c r="R307" s="15"/>
      <c r="S307" s="53"/>
    </row>
    <row r="308" spans="2:19" ht="19.5" customHeight="1" x14ac:dyDescent="0.15">
      <c r="B308" s="25">
        <v>2021</v>
      </c>
      <c r="C308" s="27">
        <v>1</v>
      </c>
      <c r="D308" s="27" t="s">
        <v>14</v>
      </c>
      <c r="E308" s="55" t="s">
        <v>4896</v>
      </c>
      <c r="F308" s="27" t="s">
        <v>62</v>
      </c>
      <c r="G308" s="27">
        <v>2410168501</v>
      </c>
      <c r="H308" s="27" t="s">
        <v>4901</v>
      </c>
      <c r="I308" s="27" t="s">
        <v>6430</v>
      </c>
      <c r="J308" s="45" t="s">
        <v>4259</v>
      </c>
      <c r="K308" s="45">
        <v>3</v>
      </c>
      <c r="L308" s="45" t="s">
        <v>645</v>
      </c>
      <c r="M308" s="29">
        <v>31360000</v>
      </c>
      <c r="N308" s="49" t="s">
        <v>4851</v>
      </c>
      <c r="O308" s="27" t="s">
        <v>4897</v>
      </c>
      <c r="P308" s="27" t="s">
        <v>4898</v>
      </c>
      <c r="Q308" s="27" t="s">
        <v>6395</v>
      </c>
      <c r="R308" s="15"/>
      <c r="S308" s="53"/>
    </row>
    <row r="309" spans="2:19" ht="19.5" customHeight="1" x14ac:dyDescent="0.15">
      <c r="B309" s="25">
        <v>2021</v>
      </c>
      <c r="C309" s="27">
        <v>1</v>
      </c>
      <c r="D309" s="27" t="s">
        <v>752</v>
      </c>
      <c r="E309" s="55" t="s">
        <v>4727</v>
      </c>
      <c r="F309" s="27" t="s">
        <v>2795</v>
      </c>
      <c r="G309" s="27" t="s">
        <v>4734</v>
      </c>
      <c r="H309" s="27" t="s">
        <v>4742</v>
      </c>
      <c r="I309" s="27" t="s">
        <v>6431</v>
      </c>
      <c r="J309" s="45" t="s">
        <v>565</v>
      </c>
      <c r="K309" s="45">
        <f>190+180</f>
        <v>370</v>
      </c>
      <c r="L309" s="45" t="s">
        <v>1979</v>
      </c>
      <c r="M309" s="29">
        <f>16038635+15194496</f>
        <v>31233131</v>
      </c>
      <c r="N309" s="49" t="s">
        <v>4696</v>
      </c>
      <c r="O309" s="27" t="s">
        <v>4728</v>
      </c>
      <c r="P309" s="27" t="s">
        <v>4729</v>
      </c>
      <c r="Q309" s="27" t="s">
        <v>6395</v>
      </c>
      <c r="R309" s="15"/>
      <c r="S309" s="53" t="s">
        <v>4735</v>
      </c>
    </row>
    <row r="310" spans="2:19" ht="19.5" customHeight="1" x14ac:dyDescent="0.15">
      <c r="B310" s="25">
        <v>2021</v>
      </c>
      <c r="C310" s="27">
        <v>1</v>
      </c>
      <c r="D310" s="27" t="s">
        <v>14</v>
      </c>
      <c r="E310" s="55" t="s">
        <v>2772</v>
      </c>
      <c r="F310" s="27" t="s">
        <v>215</v>
      </c>
      <c r="G310" s="27">
        <v>3011150501</v>
      </c>
      <c r="H310" s="27" t="s">
        <v>216</v>
      </c>
      <c r="I310" s="27" t="s">
        <v>6400</v>
      </c>
      <c r="J310" s="45"/>
      <c r="K310" s="45">
        <v>430</v>
      </c>
      <c r="L310" s="45" t="s">
        <v>569</v>
      </c>
      <c r="M310" s="29">
        <v>31170700</v>
      </c>
      <c r="N310" s="49" t="s">
        <v>2439</v>
      </c>
      <c r="O310" s="27" t="s">
        <v>2177</v>
      </c>
      <c r="P310" s="27" t="s">
        <v>2178</v>
      </c>
      <c r="Q310" s="27" t="s">
        <v>6395</v>
      </c>
      <c r="R310" s="15"/>
      <c r="S310" s="53"/>
    </row>
    <row r="311" spans="2:19" ht="19.5" customHeight="1" x14ac:dyDescent="0.15">
      <c r="B311" s="25">
        <v>2021</v>
      </c>
      <c r="C311" s="27">
        <v>1</v>
      </c>
      <c r="D311" s="27" t="s">
        <v>14</v>
      </c>
      <c r="E311" s="55" t="s">
        <v>638</v>
      </c>
      <c r="F311" s="27" t="s">
        <v>215</v>
      </c>
      <c r="G311" s="27">
        <v>24101685</v>
      </c>
      <c r="H311" s="27" t="s">
        <v>639</v>
      </c>
      <c r="I311" s="27" t="s">
        <v>6432</v>
      </c>
      <c r="J311" s="45" t="s">
        <v>16</v>
      </c>
      <c r="K311" s="45">
        <v>18</v>
      </c>
      <c r="L311" s="45" t="s">
        <v>640</v>
      </c>
      <c r="M311" s="29">
        <v>31144000</v>
      </c>
      <c r="N311" s="49" t="s">
        <v>327</v>
      </c>
      <c r="O311" s="27" t="s">
        <v>454</v>
      </c>
      <c r="P311" s="27" t="s">
        <v>455</v>
      </c>
      <c r="Q311" s="27" t="s">
        <v>6395</v>
      </c>
      <c r="R311" s="15"/>
      <c r="S311" s="53"/>
    </row>
    <row r="312" spans="2:19" ht="19.5" customHeight="1" x14ac:dyDescent="0.15">
      <c r="B312" s="25">
        <v>2021</v>
      </c>
      <c r="C312" s="27">
        <v>1</v>
      </c>
      <c r="D312" s="27" t="s">
        <v>15</v>
      </c>
      <c r="E312" s="55" t="s">
        <v>659</v>
      </c>
      <c r="F312" s="27" t="s">
        <v>215</v>
      </c>
      <c r="G312" s="27">
        <v>3010161901</v>
      </c>
      <c r="H312" s="27" t="s">
        <v>218</v>
      </c>
      <c r="I312" s="27" t="s">
        <v>6404</v>
      </c>
      <c r="J312" s="45" t="s">
        <v>16</v>
      </c>
      <c r="K312" s="45">
        <v>45.277999999999999</v>
      </c>
      <c r="L312" s="45" t="s">
        <v>658</v>
      </c>
      <c r="M312" s="29">
        <v>31053916</v>
      </c>
      <c r="N312" s="49" t="s">
        <v>327</v>
      </c>
      <c r="O312" s="27" t="s">
        <v>477</v>
      </c>
      <c r="P312" s="27" t="s">
        <v>478</v>
      </c>
      <c r="Q312" s="27" t="s">
        <v>6395</v>
      </c>
      <c r="R312" s="15"/>
      <c r="S312" s="53"/>
    </row>
    <row r="313" spans="2:19" ht="19.5" customHeight="1" x14ac:dyDescent="0.15">
      <c r="B313" s="25">
        <v>2021</v>
      </c>
      <c r="C313" s="27">
        <v>1</v>
      </c>
      <c r="D313" s="27" t="s">
        <v>14</v>
      </c>
      <c r="E313" s="55" t="s">
        <v>2123</v>
      </c>
      <c r="F313" s="27" t="s">
        <v>64</v>
      </c>
      <c r="G313" s="27"/>
      <c r="H313" s="27" t="s">
        <v>2124</v>
      </c>
      <c r="I313" s="27" t="s">
        <v>6433</v>
      </c>
      <c r="J313" s="45" t="s">
        <v>630</v>
      </c>
      <c r="K313" s="45">
        <v>1</v>
      </c>
      <c r="L313" s="45" t="s">
        <v>557</v>
      </c>
      <c r="M313" s="29">
        <v>30800000</v>
      </c>
      <c r="N313" s="49" t="s">
        <v>1594</v>
      </c>
      <c r="O313" s="27" t="s">
        <v>1909</v>
      </c>
      <c r="P313" s="27" t="s">
        <v>1910</v>
      </c>
      <c r="Q313" s="27" t="s">
        <v>6395</v>
      </c>
      <c r="R313" s="15"/>
      <c r="S313" s="53" t="s">
        <v>1962</v>
      </c>
    </row>
    <row r="314" spans="2:19" ht="19.5" customHeight="1" x14ac:dyDescent="0.15">
      <c r="B314" s="25">
        <v>2021</v>
      </c>
      <c r="C314" s="27">
        <v>1</v>
      </c>
      <c r="D314" s="27" t="s">
        <v>15</v>
      </c>
      <c r="E314" s="55" t="s">
        <v>4218</v>
      </c>
      <c r="F314" s="27" t="s">
        <v>215</v>
      </c>
      <c r="G314" s="27">
        <v>3011150501</v>
      </c>
      <c r="H314" s="27" t="s">
        <v>216</v>
      </c>
      <c r="I314" s="27" t="s">
        <v>6411</v>
      </c>
      <c r="J314" s="45" t="s">
        <v>4219</v>
      </c>
      <c r="K314" s="45">
        <v>782</v>
      </c>
      <c r="L314" s="45" t="s">
        <v>4220</v>
      </c>
      <c r="M314" s="29">
        <v>30413800</v>
      </c>
      <c r="N314" s="49" t="s">
        <v>3868</v>
      </c>
      <c r="O314" s="27" t="s">
        <v>4068</v>
      </c>
      <c r="P314" s="27" t="s">
        <v>4069</v>
      </c>
      <c r="Q314" s="27" t="s">
        <v>6395</v>
      </c>
      <c r="R314" s="15"/>
      <c r="S314" s="53"/>
    </row>
    <row r="315" spans="2:19" ht="19.5" customHeight="1" x14ac:dyDescent="0.15">
      <c r="B315" s="25">
        <v>2021</v>
      </c>
      <c r="C315" s="27">
        <v>1</v>
      </c>
      <c r="D315" s="27" t="s">
        <v>14</v>
      </c>
      <c r="E315" s="55" t="s">
        <v>3359</v>
      </c>
      <c r="F315" s="27" t="s">
        <v>215</v>
      </c>
      <c r="G315" s="27">
        <v>4014219701</v>
      </c>
      <c r="H315" s="27" t="s">
        <v>562</v>
      </c>
      <c r="I315" s="27" t="s">
        <v>6403</v>
      </c>
      <c r="J315" s="45" t="s">
        <v>16</v>
      </c>
      <c r="K315" s="45" t="s">
        <v>559</v>
      </c>
      <c r="L315" s="45" t="s">
        <v>225</v>
      </c>
      <c r="M315" s="29">
        <v>30062610</v>
      </c>
      <c r="N315" s="49" t="s">
        <v>3071</v>
      </c>
      <c r="O315" s="27" t="s">
        <v>3072</v>
      </c>
      <c r="P315" s="27" t="s">
        <v>3073</v>
      </c>
      <c r="Q315" s="27" t="s">
        <v>6395</v>
      </c>
      <c r="R315" s="15"/>
      <c r="S315" s="53"/>
    </row>
    <row r="316" spans="2:19" ht="19.5" customHeight="1" x14ac:dyDescent="0.15">
      <c r="B316" s="25">
        <v>2021</v>
      </c>
      <c r="C316" s="27">
        <v>1</v>
      </c>
      <c r="D316" s="27" t="s">
        <v>14</v>
      </c>
      <c r="E316" s="55" t="s">
        <v>428</v>
      </c>
      <c r="F316" s="27" t="s">
        <v>215</v>
      </c>
      <c r="G316" s="27">
        <v>3011150501</v>
      </c>
      <c r="H316" s="27" t="s">
        <v>216</v>
      </c>
      <c r="I316" s="27" t="s">
        <v>6411</v>
      </c>
      <c r="J316" s="45" t="s">
        <v>16</v>
      </c>
      <c r="K316" s="45">
        <v>400</v>
      </c>
      <c r="L316" s="45" t="s">
        <v>569</v>
      </c>
      <c r="M316" s="29">
        <v>30000000</v>
      </c>
      <c r="N316" s="49" t="s">
        <v>283</v>
      </c>
      <c r="O316" s="27" t="s">
        <v>286</v>
      </c>
      <c r="P316" s="27" t="s">
        <v>287</v>
      </c>
      <c r="Q316" s="27" t="s">
        <v>6395</v>
      </c>
      <c r="R316" s="15"/>
      <c r="S316" s="53"/>
    </row>
    <row r="317" spans="2:19" ht="19.5" customHeight="1" x14ac:dyDescent="0.15">
      <c r="B317" s="25">
        <v>2021</v>
      </c>
      <c r="C317" s="27">
        <v>1</v>
      </c>
      <c r="D317" s="27" t="s">
        <v>14</v>
      </c>
      <c r="E317" s="55" t="s">
        <v>2068</v>
      </c>
      <c r="F317" s="27" t="s">
        <v>215</v>
      </c>
      <c r="G317" s="27">
        <v>3010161901</v>
      </c>
      <c r="H317" s="27" t="s">
        <v>737</v>
      </c>
      <c r="I317" s="27" t="s">
        <v>6434</v>
      </c>
      <c r="J317" s="45"/>
      <c r="K317" s="45">
        <v>91.429999999999993</v>
      </c>
      <c r="L317" s="45" t="s">
        <v>169</v>
      </c>
      <c r="M317" s="29">
        <v>29594250</v>
      </c>
      <c r="N317" s="49" t="s">
        <v>1508</v>
      </c>
      <c r="O317" s="27" t="s">
        <v>2069</v>
      </c>
      <c r="P317" s="27" t="s">
        <v>2070</v>
      </c>
      <c r="Q317" s="27" t="s">
        <v>6395</v>
      </c>
      <c r="R317" s="15"/>
      <c r="S317" s="53"/>
    </row>
    <row r="318" spans="2:19" ht="19.5" customHeight="1" x14ac:dyDescent="0.15">
      <c r="B318" s="25">
        <v>2021</v>
      </c>
      <c r="C318" s="27">
        <v>1</v>
      </c>
      <c r="D318" s="27" t="s">
        <v>14</v>
      </c>
      <c r="E318" s="55" t="s">
        <v>1951</v>
      </c>
      <c r="F318" s="27" t="s">
        <v>64</v>
      </c>
      <c r="G318" s="27">
        <v>3912110303</v>
      </c>
      <c r="H318" s="27" t="s">
        <v>1939</v>
      </c>
      <c r="I318" s="27" t="s">
        <v>6435</v>
      </c>
      <c r="J318" s="45" t="s">
        <v>37</v>
      </c>
      <c r="K318" s="45">
        <v>1</v>
      </c>
      <c r="L318" s="45" t="s">
        <v>1210</v>
      </c>
      <c r="M318" s="29">
        <v>29394000</v>
      </c>
      <c r="N318" s="49" t="s">
        <v>1594</v>
      </c>
      <c r="O318" s="27" t="s">
        <v>1598</v>
      </c>
      <c r="P318" s="27" t="s">
        <v>1599</v>
      </c>
      <c r="Q318" s="27" t="s">
        <v>6395</v>
      </c>
      <c r="R318" s="15"/>
      <c r="S318" s="53" t="s">
        <v>1952</v>
      </c>
    </row>
    <row r="319" spans="2:19" ht="19.5" customHeight="1" x14ac:dyDescent="0.15">
      <c r="B319" s="25">
        <v>2021</v>
      </c>
      <c r="C319" s="27">
        <v>1</v>
      </c>
      <c r="D319" s="27" t="s">
        <v>15</v>
      </c>
      <c r="E319" s="55" t="s">
        <v>3482</v>
      </c>
      <c r="F319" s="27" t="s">
        <v>215</v>
      </c>
      <c r="G319" s="27">
        <v>3010161901</v>
      </c>
      <c r="H319" s="27" t="s">
        <v>218</v>
      </c>
      <c r="I319" s="27"/>
      <c r="J319" s="45"/>
      <c r="K319" s="45">
        <v>40.9</v>
      </c>
      <c r="L319" s="45" t="s">
        <v>574</v>
      </c>
      <c r="M319" s="29">
        <v>28807000</v>
      </c>
      <c r="N319" s="49" t="s">
        <v>2977</v>
      </c>
      <c r="O319" s="27" t="s">
        <v>3230</v>
      </c>
      <c r="P319" s="27" t="s">
        <v>3231</v>
      </c>
      <c r="Q319" s="27" t="s">
        <v>6395</v>
      </c>
      <c r="R319" s="15"/>
      <c r="S319" s="53"/>
    </row>
    <row r="320" spans="2:19" ht="19.5" customHeight="1" x14ac:dyDescent="0.15">
      <c r="B320" s="25">
        <v>2021</v>
      </c>
      <c r="C320" s="27">
        <v>1</v>
      </c>
      <c r="D320" s="27" t="s">
        <v>15</v>
      </c>
      <c r="E320" s="55" t="s">
        <v>2041</v>
      </c>
      <c r="F320" s="27" t="s">
        <v>215</v>
      </c>
      <c r="G320" s="27">
        <v>3011150501</v>
      </c>
      <c r="H320" s="27" t="s">
        <v>216</v>
      </c>
      <c r="I320" s="27" t="s">
        <v>6436</v>
      </c>
      <c r="J320" s="45" t="s">
        <v>16</v>
      </c>
      <c r="K320" s="45">
        <v>499</v>
      </c>
      <c r="L320" s="45" t="s">
        <v>217</v>
      </c>
      <c r="M320" s="29">
        <v>28544000</v>
      </c>
      <c r="N320" s="49" t="s">
        <v>1571</v>
      </c>
      <c r="O320" s="27" t="s">
        <v>1575</v>
      </c>
      <c r="P320" s="27" t="s">
        <v>1576</v>
      </c>
      <c r="Q320" s="27" t="s">
        <v>6395</v>
      </c>
      <c r="R320" s="15"/>
      <c r="S320" s="53"/>
    </row>
    <row r="321" spans="2:19" ht="19.5" customHeight="1" x14ac:dyDescent="0.15">
      <c r="B321" s="25">
        <v>2021</v>
      </c>
      <c r="C321" s="27">
        <v>1</v>
      </c>
      <c r="D321" s="27" t="s">
        <v>14</v>
      </c>
      <c r="E321" s="55" t="s">
        <v>2923</v>
      </c>
      <c r="F321" s="27" t="s">
        <v>215</v>
      </c>
      <c r="G321" s="27">
        <v>3010161901</v>
      </c>
      <c r="H321" s="27" t="s">
        <v>218</v>
      </c>
      <c r="I321" s="27" t="s">
        <v>6437</v>
      </c>
      <c r="J321" s="45" t="s">
        <v>17</v>
      </c>
      <c r="K321" s="45">
        <v>42.506999999999998</v>
      </c>
      <c r="L321" s="45" t="s">
        <v>219</v>
      </c>
      <c r="M321" s="29">
        <v>28497968</v>
      </c>
      <c r="N321" s="49" t="s">
        <v>2426</v>
      </c>
      <c r="O321" s="27" t="s">
        <v>2735</v>
      </c>
      <c r="P321" s="27" t="s">
        <v>2736</v>
      </c>
      <c r="Q321" s="27" t="s">
        <v>6395</v>
      </c>
      <c r="R321" s="15"/>
      <c r="S321" s="53"/>
    </row>
    <row r="322" spans="2:19" ht="19.5" customHeight="1" x14ac:dyDescent="0.15">
      <c r="B322" s="25">
        <v>2021</v>
      </c>
      <c r="C322" s="27">
        <v>1</v>
      </c>
      <c r="D322" s="27" t="s">
        <v>15</v>
      </c>
      <c r="E322" s="55" t="s">
        <v>4727</v>
      </c>
      <c r="F322" s="27" t="s">
        <v>215</v>
      </c>
      <c r="G322" s="27">
        <v>4014162001</v>
      </c>
      <c r="H322" s="27" t="s">
        <v>4733</v>
      </c>
      <c r="I322" s="27" t="s">
        <v>6438</v>
      </c>
      <c r="J322" s="45" t="s">
        <v>565</v>
      </c>
      <c r="K322" s="45">
        <f>6+1</f>
        <v>7</v>
      </c>
      <c r="L322" s="45" t="s">
        <v>1950</v>
      </c>
      <c r="M322" s="29">
        <f>24274584+4045764</f>
        <v>28320348</v>
      </c>
      <c r="N322" s="49" t="s">
        <v>4696</v>
      </c>
      <c r="O322" s="27" t="s">
        <v>4728</v>
      </c>
      <c r="P322" s="27" t="s">
        <v>4729</v>
      </c>
      <c r="Q322" s="27" t="s">
        <v>6395</v>
      </c>
      <c r="R322" s="15"/>
      <c r="S322" s="53"/>
    </row>
    <row r="323" spans="2:19" ht="19.5" customHeight="1" x14ac:dyDescent="0.15">
      <c r="B323" s="25">
        <v>2021</v>
      </c>
      <c r="C323" s="27">
        <v>1</v>
      </c>
      <c r="D323" s="27" t="s">
        <v>15</v>
      </c>
      <c r="E323" s="55" t="s">
        <v>859</v>
      </c>
      <c r="F323" s="27" t="s">
        <v>221</v>
      </c>
      <c r="G323" s="27"/>
      <c r="H323" s="27" t="s">
        <v>1355</v>
      </c>
      <c r="I323" s="27"/>
      <c r="J323" s="45"/>
      <c r="K323" s="45">
        <v>100</v>
      </c>
      <c r="L323" s="45"/>
      <c r="M323" s="29">
        <v>28200000</v>
      </c>
      <c r="N323" s="49" t="s">
        <v>860</v>
      </c>
      <c r="O323" s="27" t="s">
        <v>861</v>
      </c>
      <c r="P323" s="27" t="s">
        <v>862</v>
      </c>
      <c r="Q323" s="27" t="s">
        <v>6395</v>
      </c>
      <c r="R323" s="15"/>
      <c r="S323" s="53"/>
    </row>
    <row r="324" spans="2:19" ht="19.5" customHeight="1" x14ac:dyDescent="0.15">
      <c r="B324" s="25">
        <v>2021</v>
      </c>
      <c r="C324" s="27">
        <v>1</v>
      </c>
      <c r="D324" s="27" t="s">
        <v>15</v>
      </c>
      <c r="E324" s="55" t="s">
        <v>864</v>
      </c>
      <c r="F324" s="27" t="s">
        <v>221</v>
      </c>
      <c r="G324" s="27"/>
      <c r="H324" s="27" t="s">
        <v>1355</v>
      </c>
      <c r="I324" s="27"/>
      <c r="J324" s="45"/>
      <c r="K324" s="45">
        <v>100</v>
      </c>
      <c r="L324" s="45"/>
      <c r="M324" s="29">
        <v>28200000</v>
      </c>
      <c r="N324" s="49" t="s">
        <v>860</v>
      </c>
      <c r="O324" s="27" t="s">
        <v>861</v>
      </c>
      <c r="P324" s="27" t="s">
        <v>862</v>
      </c>
      <c r="Q324" s="27" t="s">
        <v>6395</v>
      </c>
      <c r="R324" s="15"/>
      <c r="S324" s="53"/>
    </row>
    <row r="325" spans="2:19" ht="19.5" customHeight="1" x14ac:dyDescent="0.15">
      <c r="B325" s="25">
        <v>2021</v>
      </c>
      <c r="C325" s="27">
        <v>1</v>
      </c>
      <c r="D325" s="27" t="s">
        <v>15</v>
      </c>
      <c r="E325" s="55" t="s">
        <v>865</v>
      </c>
      <c r="F325" s="27" t="s">
        <v>221</v>
      </c>
      <c r="G325" s="27"/>
      <c r="H325" s="27" t="s">
        <v>1355</v>
      </c>
      <c r="I325" s="27"/>
      <c r="J325" s="45"/>
      <c r="K325" s="45">
        <v>100</v>
      </c>
      <c r="L325" s="45"/>
      <c r="M325" s="29">
        <v>28200000</v>
      </c>
      <c r="N325" s="49" t="s">
        <v>860</v>
      </c>
      <c r="O325" s="27" t="s">
        <v>861</v>
      </c>
      <c r="P325" s="27" t="s">
        <v>862</v>
      </c>
      <c r="Q325" s="27" t="s">
        <v>6395</v>
      </c>
      <c r="R325" s="15"/>
      <c r="S325" s="53"/>
    </row>
    <row r="326" spans="2:19" ht="19.5" customHeight="1" x14ac:dyDescent="0.15">
      <c r="B326" s="25">
        <v>2021</v>
      </c>
      <c r="C326" s="27">
        <v>1</v>
      </c>
      <c r="D326" s="27" t="s">
        <v>14</v>
      </c>
      <c r="E326" s="55" t="s">
        <v>2767</v>
      </c>
      <c r="F326" s="27" t="s">
        <v>215</v>
      </c>
      <c r="G326" s="27">
        <v>3010161901</v>
      </c>
      <c r="H326" s="27" t="s">
        <v>218</v>
      </c>
      <c r="I326" s="27" t="s">
        <v>6404</v>
      </c>
      <c r="J326" s="45"/>
      <c r="K326" s="45">
        <v>42</v>
      </c>
      <c r="L326" s="45" t="s">
        <v>219</v>
      </c>
      <c r="M326" s="29">
        <v>28158060</v>
      </c>
      <c r="N326" s="49" t="s">
        <v>2439</v>
      </c>
      <c r="O326" s="27" t="s">
        <v>2183</v>
      </c>
      <c r="P326" s="27" t="s">
        <v>2184</v>
      </c>
      <c r="Q326" s="27" t="s">
        <v>6395</v>
      </c>
      <c r="R326" s="15"/>
      <c r="S326" s="53"/>
    </row>
    <row r="327" spans="2:19" ht="19.5" customHeight="1" x14ac:dyDescent="0.15">
      <c r="B327" s="25">
        <v>2021</v>
      </c>
      <c r="C327" s="27">
        <v>1</v>
      </c>
      <c r="D327" s="27" t="s">
        <v>14</v>
      </c>
      <c r="E327" s="55" t="s">
        <v>2859</v>
      </c>
      <c r="F327" s="27" t="s">
        <v>215</v>
      </c>
      <c r="G327" s="27">
        <v>3010161901</v>
      </c>
      <c r="H327" s="27" t="s">
        <v>218</v>
      </c>
      <c r="I327" s="27" t="s">
        <v>6397</v>
      </c>
      <c r="J327" s="45"/>
      <c r="K327" s="45">
        <v>39.972000000000001</v>
      </c>
      <c r="L327" s="45" t="s">
        <v>2860</v>
      </c>
      <c r="M327" s="29">
        <v>28052350</v>
      </c>
      <c r="N327" s="49" t="s">
        <v>2388</v>
      </c>
      <c r="O327" s="27" t="s">
        <v>2389</v>
      </c>
      <c r="P327" s="27" t="s">
        <v>2390</v>
      </c>
      <c r="Q327" s="27" t="s">
        <v>6395</v>
      </c>
      <c r="R327" s="15"/>
      <c r="S327" s="53"/>
    </row>
    <row r="328" spans="2:19" ht="19.5" customHeight="1" x14ac:dyDescent="0.15">
      <c r="B328" s="25">
        <v>2021</v>
      </c>
      <c r="C328" s="27">
        <v>1</v>
      </c>
      <c r="D328" s="27" t="s">
        <v>14</v>
      </c>
      <c r="E328" s="55" t="s">
        <v>2071</v>
      </c>
      <c r="F328" s="27" t="s">
        <v>215</v>
      </c>
      <c r="G328" s="27">
        <v>3010161901</v>
      </c>
      <c r="H328" s="27" t="s">
        <v>737</v>
      </c>
      <c r="I328" s="27" t="s">
        <v>6439</v>
      </c>
      <c r="J328" s="45" t="s">
        <v>16</v>
      </c>
      <c r="K328" s="45">
        <v>40</v>
      </c>
      <c r="L328" s="45" t="s">
        <v>169</v>
      </c>
      <c r="M328" s="29">
        <v>28000000</v>
      </c>
      <c r="N328" s="49" t="s">
        <v>1508</v>
      </c>
      <c r="O328" s="27" t="s">
        <v>2072</v>
      </c>
      <c r="P328" s="27" t="s">
        <v>1807</v>
      </c>
      <c r="Q328" s="27" t="s">
        <v>6395</v>
      </c>
      <c r="R328" s="15"/>
      <c r="S328" s="53"/>
    </row>
    <row r="329" spans="2:19" ht="19.5" customHeight="1" x14ac:dyDescent="0.15">
      <c r="B329" s="25">
        <v>2021</v>
      </c>
      <c r="C329" s="27">
        <v>1</v>
      </c>
      <c r="D329" s="27" t="s">
        <v>14</v>
      </c>
      <c r="E329" s="55" t="s">
        <v>2071</v>
      </c>
      <c r="F329" s="27" t="s">
        <v>215</v>
      </c>
      <c r="G329" s="27">
        <v>3010161901</v>
      </c>
      <c r="H329" s="27" t="s">
        <v>737</v>
      </c>
      <c r="I329" s="27" t="s">
        <v>6440</v>
      </c>
      <c r="J329" s="45" t="s">
        <v>16</v>
      </c>
      <c r="K329" s="45">
        <v>40</v>
      </c>
      <c r="L329" s="45" t="s">
        <v>169</v>
      </c>
      <c r="M329" s="29">
        <v>28000000</v>
      </c>
      <c r="N329" s="49" t="s">
        <v>1508</v>
      </c>
      <c r="O329" s="27" t="s">
        <v>2072</v>
      </c>
      <c r="P329" s="27" t="s">
        <v>1807</v>
      </c>
      <c r="Q329" s="27" t="s">
        <v>6395</v>
      </c>
      <c r="R329" s="15"/>
      <c r="S329" s="53"/>
    </row>
    <row r="330" spans="2:19" ht="19.5" customHeight="1" x14ac:dyDescent="0.15">
      <c r="B330" s="25">
        <v>2021</v>
      </c>
      <c r="C330" s="27">
        <v>1</v>
      </c>
      <c r="D330" s="27" t="s">
        <v>14</v>
      </c>
      <c r="E330" s="55" t="s">
        <v>2079</v>
      </c>
      <c r="F330" s="27" t="s">
        <v>215</v>
      </c>
      <c r="G330" s="27">
        <v>3010161901</v>
      </c>
      <c r="H330" s="27" t="s">
        <v>737</v>
      </c>
      <c r="I330" s="27" t="s">
        <v>6404</v>
      </c>
      <c r="J330" s="45" t="s">
        <v>16</v>
      </c>
      <c r="K330" s="45">
        <v>40</v>
      </c>
      <c r="L330" s="45" t="s">
        <v>169</v>
      </c>
      <c r="M330" s="29">
        <v>28000000</v>
      </c>
      <c r="N330" s="49" t="s">
        <v>1508</v>
      </c>
      <c r="O330" s="27" t="s">
        <v>2072</v>
      </c>
      <c r="P330" s="27" t="s">
        <v>1807</v>
      </c>
      <c r="Q330" s="27" t="s">
        <v>6395</v>
      </c>
      <c r="R330" s="15"/>
      <c r="S330" s="53"/>
    </row>
    <row r="331" spans="2:19" ht="19.5" customHeight="1" x14ac:dyDescent="0.15">
      <c r="B331" s="25">
        <v>2021</v>
      </c>
      <c r="C331" s="27">
        <v>1</v>
      </c>
      <c r="D331" s="27" t="s">
        <v>15</v>
      </c>
      <c r="E331" s="55" t="s">
        <v>663</v>
      </c>
      <c r="F331" s="27" t="s">
        <v>215</v>
      </c>
      <c r="G331" s="27">
        <v>4014178203</v>
      </c>
      <c r="H331" s="27" t="s">
        <v>664</v>
      </c>
      <c r="I331" s="27" t="s">
        <v>6441</v>
      </c>
      <c r="J331" s="45" t="s">
        <v>16</v>
      </c>
      <c r="K331" s="45">
        <v>685</v>
      </c>
      <c r="L331" s="45" t="s">
        <v>577</v>
      </c>
      <c r="M331" s="29">
        <v>27864430</v>
      </c>
      <c r="N331" s="49" t="s">
        <v>327</v>
      </c>
      <c r="O331" s="27" t="s">
        <v>477</v>
      </c>
      <c r="P331" s="27" t="s">
        <v>478</v>
      </c>
      <c r="Q331" s="27" t="s">
        <v>6395</v>
      </c>
      <c r="R331" s="15"/>
      <c r="S331" s="53"/>
    </row>
    <row r="332" spans="2:19" ht="19.5" customHeight="1" x14ac:dyDescent="0.15">
      <c r="B332" s="25">
        <v>2021</v>
      </c>
      <c r="C332" s="27">
        <v>1</v>
      </c>
      <c r="D332" s="27" t="s">
        <v>14</v>
      </c>
      <c r="E332" s="55" t="s">
        <v>1953</v>
      </c>
      <c r="F332" s="27" t="s">
        <v>215</v>
      </c>
      <c r="G332" s="27">
        <v>3010161901</v>
      </c>
      <c r="H332" s="27" t="s">
        <v>737</v>
      </c>
      <c r="I332" s="27" t="s">
        <v>6442</v>
      </c>
      <c r="J332" s="45" t="s">
        <v>16</v>
      </c>
      <c r="K332" s="45">
        <v>32.506</v>
      </c>
      <c r="L332" s="45" t="s">
        <v>169</v>
      </c>
      <c r="M332" s="29">
        <v>26842000</v>
      </c>
      <c r="N332" s="49" t="s">
        <v>1609</v>
      </c>
      <c r="O332" s="27" t="s">
        <v>1923</v>
      </c>
      <c r="P332" s="27" t="s">
        <v>1924</v>
      </c>
      <c r="Q332" s="27" t="s">
        <v>6395</v>
      </c>
      <c r="R332" s="15"/>
      <c r="S332" s="53"/>
    </row>
    <row r="333" spans="2:19" ht="19.5" customHeight="1" x14ac:dyDescent="0.15">
      <c r="B333" s="25">
        <v>2021</v>
      </c>
      <c r="C333" s="27">
        <v>1</v>
      </c>
      <c r="D333" s="27" t="s">
        <v>14</v>
      </c>
      <c r="E333" s="55" t="s">
        <v>2068</v>
      </c>
      <c r="F333" s="27" t="s">
        <v>215</v>
      </c>
      <c r="G333" s="27">
        <v>3010161901</v>
      </c>
      <c r="H333" s="27" t="s">
        <v>737</v>
      </c>
      <c r="I333" s="27" t="s">
        <v>6443</v>
      </c>
      <c r="J333" s="45"/>
      <c r="K333" s="45">
        <v>92.438000000000017</v>
      </c>
      <c r="L333" s="45" t="s">
        <v>169</v>
      </c>
      <c r="M333" s="29">
        <v>26752510</v>
      </c>
      <c r="N333" s="49" t="s">
        <v>1508</v>
      </c>
      <c r="O333" s="27" t="s">
        <v>2069</v>
      </c>
      <c r="P333" s="27" t="s">
        <v>2070</v>
      </c>
      <c r="Q333" s="27" t="s">
        <v>6395</v>
      </c>
      <c r="R333" s="15"/>
      <c r="S333" s="53"/>
    </row>
    <row r="334" spans="2:19" ht="19.5" customHeight="1" x14ac:dyDescent="0.15">
      <c r="B334" s="25">
        <v>2021</v>
      </c>
      <c r="C334" s="27">
        <v>1</v>
      </c>
      <c r="D334" s="27" t="s">
        <v>14</v>
      </c>
      <c r="E334" s="55" t="s">
        <v>3074</v>
      </c>
      <c r="F334" s="27" t="s">
        <v>215</v>
      </c>
      <c r="G334" s="27">
        <v>3011160102</v>
      </c>
      <c r="H334" s="27" t="s">
        <v>594</v>
      </c>
      <c r="I334" s="27" t="s">
        <v>6403</v>
      </c>
      <c r="J334" s="45" t="s">
        <v>16</v>
      </c>
      <c r="K334" s="45" t="s">
        <v>559</v>
      </c>
      <c r="L334" s="45" t="s">
        <v>1313</v>
      </c>
      <c r="M334" s="29">
        <v>26742000</v>
      </c>
      <c r="N334" s="49" t="s">
        <v>3071</v>
      </c>
      <c r="O334" s="27" t="s">
        <v>3072</v>
      </c>
      <c r="P334" s="27" t="s">
        <v>3073</v>
      </c>
      <c r="Q334" s="27" t="s">
        <v>6395</v>
      </c>
      <c r="R334" s="15"/>
      <c r="S334" s="53"/>
    </row>
    <row r="335" spans="2:19" ht="19.5" customHeight="1" x14ac:dyDescent="0.15">
      <c r="B335" s="25">
        <v>2021</v>
      </c>
      <c r="C335" s="27">
        <v>1</v>
      </c>
      <c r="D335" s="27" t="s">
        <v>14</v>
      </c>
      <c r="E335" s="55" t="s">
        <v>1196</v>
      </c>
      <c r="F335" s="27" t="s">
        <v>215</v>
      </c>
      <c r="G335" s="27">
        <v>3010161901</v>
      </c>
      <c r="H335" s="27" t="s">
        <v>218</v>
      </c>
      <c r="I335" s="27" t="s">
        <v>6443</v>
      </c>
      <c r="J335" s="45" t="s">
        <v>17</v>
      </c>
      <c r="K335" s="45">
        <v>34.244999999999997</v>
      </c>
      <c r="L335" s="45" t="s">
        <v>169</v>
      </c>
      <c r="M335" s="29">
        <v>26349815</v>
      </c>
      <c r="N335" s="49" t="s">
        <v>1193</v>
      </c>
      <c r="O335" s="27" t="s">
        <v>1194</v>
      </c>
      <c r="P335" s="27" t="s">
        <v>1195</v>
      </c>
      <c r="Q335" s="27" t="s">
        <v>6395</v>
      </c>
      <c r="R335" s="15"/>
      <c r="S335" s="53"/>
    </row>
    <row r="336" spans="2:19" ht="19.5" customHeight="1" x14ac:dyDescent="0.15">
      <c r="B336" s="25">
        <v>2021</v>
      </c>
      <c r="C336" s="27">
        <v>1</v>
      </c>
      <c r="D336" s="27" t="s">
        <v>15</v>
      </c>
      <c r="E336" s="55" t="s">
        <v>863</v>
      </c>
      <c r="F336" s="27" t="s">
        <v>221</v>
      </c>
      <c r="G336" s="27"/>
      <c r="H336" s="27" t="s">
        <v>1311</v>
      </c>
      <c r="I336" s="27"/>
      <c r="J336" s="45"/>
      <c r="K336" s="45">
        <v>6846</v>
      </c>
      <c r="L336" s="45"/>
      <c r="M336" s="29">
        <v>26000000</v>
      </c>
      <c r="N336" s="49" t="s">
        <v>860</v>
      </c>
      <c r="O336" s="27" t="s">
        <v>861</v>
      </c>
      <c r="P336" s="27" t="s">
        <v>862</v>
      </c>
      <c r="Q336" s="27" t="s">
        <v>6395</v>
      </c>
      <c r="R336" s="15"/>
      <c r="S336" s="53"/>
    </row>
    <row r="337" spans="2:19" ht="19.5" customHeight="1" x14ac:dyDescent="0.15">
      <c r="B337" s="25">
        <v>2021</v>
      </c>
      <c r="C337" s="27">
        <v>1</v>
      </c>
      <c r="D337" s="27" t="s">
        <v>15</v>
      </c>
      <c r="E337" s="55" t="s">
        <v>4187</v>
      </c>
      <c r="F337" s="27" t="s">
        <v>215</v>
      </c>
      <c r="G337" s="27">
        <v>3020179401</v>
      </c>
      <c r="H337" s="27" t="s">
        <v>589</v>
      </c>
      <c r="I337" s="27"/>
      <c r="J337" s="45" t="s">
        <v>16</v>
      </c>
      <c r="K337" s="45">
        <v>120</v>
      </c>
      <c r="L337" s="45" t="s">
        <v>702</v>
      </c>
      <c r="M337" s="29">
        <v>25968000</v>
      </c>
      <c r="N337" s="49" t="s">
        <v>3829</v>
      </c>
      <c r="O337" s="27" t="s">
        <v>3830</v>
      </c>
      <c r="P337" s="27" t="s">
        <v>3831</v>
      </c>
      <c r="Q337" s="27" t="s">
        <v>6395</v>
      </c>
      <c r="R337" s="15"/>
      <c r="S337" s="53"/>
    </row>
    <row r="338" spans="2:19" ht="19.5" customHeight="1" x14ac:dyDescent="0.15">
      <c r="B338" s="25">
        <v>2021</v>
      </c>
      <c r="C338" s="27">
        <v>1</v>
      </c>
      <c r="D338" s="27" t="s">
        <v>14</v>
      </c>
      <c r="E338" s="55" t="s">
        <v>2161</v>
      </c>
      <c r="F338" s="27" t="s">
        <v>215</v>
      </c>
      <c r="G338" s="27">
        <v>3011160102</v>
      </c>
      <c r="H338" s="27" t="s">
        <v>2163</v>
      </c>
      <c r="I338" s="27" t="s">
        <v>6444</v>
      </c>
      <c r="J338" s="45" t="s">
        <v>2164</v>
      </c>
      <c r="K338" s="45">
        <v>6640</v>
      </c>
      <c r="L338" s="45" t="s">
        <v>557</v>
      </c>
      <c r="M338" s="29">
        <v>25501760</v>
      </c>
      <c r="N338" s="49" t="s">
        <v>1446</v>
      </c>
      <c r="O338" s="27" t="s">
        <v>1679</v>
      </c>
      <c r="P338" s="27" t="s">
        <v>1680</v>
      </c>
      <c r="Q338" s="27" t="s">
        <v>6395</v>
      </c>
      <c r="R338" s="15"/>
      <c r="S338" s="53"/>
    </row>
    <row r="339" spans="2:19" ht="19.5" customHeight="1" x14ac:dyDescent="0.15">
      <c r="B339" s="25">
        <v>2021</v>
      </c>
      <c r="C339" s="27">
        <v>1</v>
      </c>
      <c r="D339" s="27" t="s">
        <v>14</v>
      </c>
      <c r="E339" s="55" t="s">
        <v>2067</v>
      </c>
      <c r="F339" s="27" t="s">
        <v>215</v>
      </c>
      <c r="G339" s="27">
        <v>3010161901</v>
      </c>
      <c r="H339" s="27" t="s">
        <v>737</v>
      </c>
      <c r="I339" s="27" t="s">
        <v>6445</v>
      </c>
      <c r="J339" s="45" t="s">
        <v>16</v>
      </c>
      <c r="K339" s="45">
        <v>36.368000000000002</v>
      </c>
      <c r="L339" s="45" t="s">
        <v>169</v>
      </c>
      <c r="M339" s="29">
        <v>25500000</v>
      </c>
      <c r="N339" s="49" t="s">
        <v>1609</v>
      </c>
      <c r="O339" s="27" t="s">
        <v>1917</v>
      </c>
      <c r="P339" s="27" t="s">
        <v>1918</v>
      </c>
      <c r="Q339" s="27" t="s">
        <v>6395</v>
      </c>
      <c r="R339" s="15"/>
      <c r="S339" s="53"/>
    </row>
    <row r="340" spans="2:19" ht="19.5" customHeight="1" x14ac:dyDescent="0.15">
      <c r="B340" s="25">
        <v>2021</v>
      </c>
      <c r="C340" s="27">
        <v>1</v>
      </c>
      <c r="D340" s="27" t="s">
        <v>15</v>
      </c>
      <c r="E340" s="55" t="s">
        <v>4258</v>
      </c>
      <c r="F340" s="27" t="s">
        <v>215</v>
      </c>
      <c r="G340" s="27">
        <v>3011150501</v>
      </c>
      <c r="H340" s="27" t="s">
        <v>216</v>
      </c>
      <c r="I340" s="27" t="s">
        <v>6446</v>
      </c>
      <c r="J340" s="45" t="s">
        <v>4259</v>
      </c>
      <c r="K340" s="45">
        <v>336</v>
      </c>
      <c r="L340" s="45" t="s">
        <v>217</v>
      </c>
      <c r="M340" s="29">
        <v>25125450</v>
      </c>
      <c r="N340" s="49" t="s">
        <v>3943</v>
      </c>
      <c r="O340" s="27" t="s">
        <v>3957</v>
      </c>
      <c r="P340" s="27" t="s">
        <v>3958</v>
      </c>
      <c r="Q340" s="27" t="s">
        <v>6395</v>
      </c>
      <c r="R340" s="15"/>
      <c r="S340" s="53"/>
    </row>
    <row r="341" spans="2:19" ht="19.5" customHeight="1" x14ac:dyDescent="0.15">
      <c r="B341" s="25">
        <v>2021</v>
      </c>
      <c r="C341" s="27">
        <v>1</v>
      </c>
      <c r="D341" s="27" t="s">
        <v>14</v>
      </c>
      <c r="E341" s="55" t="s">
        <v>636</v>
      </c>
      <c r="F341" s="27" t="s">
        <v>215</v>
      </c>
      <c r="G341" s="27">
        <v>30101619</v>
      </c>
      <c r="H341" s="27" t="s">
        <v>218</v>
      </c>
      <c r="I341" s="27" t="s">
        <v>6447</v>
      </c>
      <c r="J341" s="45" t="s">
        <v>16</v>
      </c>
      <c r="K341" s="45">
        <v>36.195</v>
      </c>
      <c r="L341" s="45" t="s">
        <v>169</v>
      </c>
      <c r="M341" s="29">
        <v>25123786</v>
      </c>
      <c r="N341" s="49" t="s">
        <v>327</v>
      </c>
      <c r="O341" s="27" t="s">
        <v>454</v>
      </c>
      <c r="P341" s="27" t="s">
        <v>455</v>
      </c>
      <c r="Q341" s="27" t="s">
        <v>6395</v>
      </c>
      <c r="R341" s="15"/>
      <c r="S341" s="53"/>
    </row>
    <row r="342" spans="2:19" ht="19.5" customHeight="1" x14ac:dyDescent="0.15">
      <c r="B342" s="25">
        <v>2021</v>
      </c>
      <c r="C342" s="27">
        <v>1</v>
      </c>
      <c r="D342" s="27" t="s">
        <v>15</v>
      </c>
      <c r="E342" s="55" t="s">
        <v>1371</v>
      </c>
      <c r="F342" s="27" t="s">
        <v>215</v>
      </c>
      <c r="G342" s="27"/>
      <c r="H342" s="27" t="s">
        <v>1227</v>
      </c>
      <c r="I342" s="27"/>
      <c r="J342" s="45" t="s">
        <v>601</v>
      </c>
      <c r="K342" s="45">
        <v>1</v>
      </c>
      <c r="L342" s="45" t="s">
        <v>223</v>
      </c>
      <c r="M342" s="29">
        <v>25010000</v>
      </c>
      <c r="N342" s="49" t="s">
        <v>885</v>
      </c>
      <c r="O342" s="27" t="s">
        <v>886</v>
      </c>
      <c r="P342" s="27" t="s">
        <v>887</v>
      </c>
      <c r="Q342" s="27" t="s">
        <v>6395</v>
      </c>
      <c r="R342" s="15"/>
      <c r="S342" s="53"/>
    </row>
    <row r="343" spans="2:19" ht="19.5" customHeight="1" x14ac:dyDescent="0.15">
      <c r="B343" s="25">
        <v>2021</v>
      </c>
      <c r="C343" s="27">
        <v>1</v>
      </c>
      <c r="D343" s="27" t="s">
        <v>14</v>
      </c>
      <c r="E343" s="55" t="s">
        <v>4150</v>
      </c>
      <c r="F343" s="27" t="s">
        <v>64</v>
      </c>
      <c r="G343" s="27">
        <v>4014178401</v>
      </c>
      <c r="H343" s="27" t="s">
        <v>4151</v>
      </c>
      <c r="I343" s="27" t="s">
        <v>6448</v>
      </c>
      <c r="J343" s="45" t="s">
        <v>630</v>
      </c>
      <c r="K343" s="45">
        <v>1</v>
      </c>
      <c r="L343" s="45" t="s">
        <v>560</v>
      </c>
      <c r="M343" s="29">
        <v>25003400</v>
      </c>
      <c r="N343" s="49" t="s">
        <v>3799</v>
      </c>
      <c r="O343" s="27" t="s">
        <v>4152</v>
      </c>
      <c r="P343" s="27" t="s">
        <v>4153</v>
      </c>
      <c r="Q343" s="27" t="s">
        <v>6395</v>
      </c>
      <c r="R343" s="15"/>
      <c r="S343" s="53" t="s">
        <v>94</v>
      </c>
    </row>
    <row r="344" spans="2:19" ht="19.5" customHeight="1" x14ac:dyDescent="0.15">
      <c r="B344" s="25">
        <v>2021</v>
      </c>
      <c r="C344" s="27">
        <v>1</v>
      </c>
      <c r="D344" s="27" t="s">
        <v>15</v>
      </c>
      <c r="E344" s="55" t="s">
        <v>859</v>
      </c>
      <c r="F344" s="27" t="s">
        <v>221</v>
      </c>
      <c r="G344" s="27"/>
      <c r="H344" s="27" t="s">
        <v>1311</v>
      </c>
      <c r="I344" s="27"/>
      <c r="J344" s="45"/>
      <c r="K344" s="45">
        <v>6800</v>
      </c>
      <c r="L344" s="45"/>
      <c r="M344" s="29">
        <v>25000000</v>
      </c>
      <c r="N344" s="49" t="s">
        <v>860</v>
      </c>
      <c r="O344" s="27" t="s">
        <v>861</v>
      </c>
      <c r="P344" s="27" t="s">
        <v>862</v>
      </c>
      <c r="Q344" s="27" t="s">
        <v>6395</v>
      </c>
      <c r="R344" s="15"/>
      <c r="S344" s="53"/>
    </row>
    <row r="345" spans="2:19" ht="19.5" customHeight="1" x14ac:dyDescent="0.15">
      <c r="B345" s="25">
        <v>2021</v>
      </c>
      <c r="C345" s="27">
        <v>1</v>
      </c>
      <c r="D345" s="27" t="s">
        <v>14</v>
      </c>
      <c r="E345" s="55" t="s">
        <v>3360</v>
      </c>
      <c r="F345" s="27" t="s">
        <v>215</v>
      </c>
      <c r="G345" s="27">
        <v>3010161901</v>
      </c>
      <c r="H345" s="27" t="s">
        <v>737</v>
      </c>
      <c r="I345" s="27" t="s">
        <v>6403</v>
      </c>
      <c r="J345" s="45" t="s">
        <v>16</v>
      </c>
      <c r="K345" s="45" t="s">
        <v>559</v>
      </c>
      <c r="L345" s="45" t="s">
        <v>169</v>
      </c>
      <c r="M345" s="29">
        <v>25000000</v>
      </c>
      <c r="N345" s="49" t="s">
        <v>3071</v>
      </c>
      <c r="O345" s="27" t="s">
        <v>3361</v>
      </c>
      <c r="P345" s="27" t="s">
        <v>3362</v>
      </c>
      <c r="Q345" s="27" t="s">
        <v>6395</v>
      </c>
      <c r="R345" s="15"/>
      <c r="S345" s="53"/>
    </row>
    <row r="346" spans="2:19" ht="19.5" customHeight="1" x14ac:dyDescent="0.15">
      <c r="B346" s="25">
        <v>2021</v>
      </c>
      <c r="C346" s="27">
        <v>1</v>
      </c>
      <c r="D346" s="27" t="s">
        <v>15</v>
      </c>
      <c r="E346" s="55" t="s">
        <v>4896</v>
      </c>
      <c r="F346" s="27" t="s">
        <v>215</v>
      </c>
      <c r="G346" s="27">
        <v>4014178203</v>
      </c>
      <c r="H346" s="27" t="s">
        <v>4900</v>
      </c>
      <c r="I346" s="27" t="s">
        <v>6449</v>
      </c>
      <c r="J346" s="45" t="s">
        <v>4259</v>
      </c>
      <c r="K346" s="45">
        <v>37</v>
      </c>
      <c r="L346" s="45" t="s">
        <v>227</v>
      </c>
      <c r="M346" s="29">
        <v>24486600</v>
      </c>
      <c r="N346" s="49" t="s">
        <v>4851</v>
      </c>
      <c r="O346" s="27" t="s">
        <v>4897</v>
      </c>
      <c r="P346" s="27" t="s">
        <v>4898</v>
      </c>
      <c r="Q346" s="27" t="s">
        <v>6395</v>
      </c>
      <c r="R346" s="15"/>
      <c r="S346" s="53"/>
    </row>
    <row r="347" spans="2:19" ht="19.5" customHeight="1" x14ac:dyDescent="0.15">
      <c r="B347" s="25">
        <v>2021</v>
      </c>
      <c r="C347" s="27">
        <v>1</v>
      </c>
      <c r="D347" s="27" t="s">
        <v>15</v>
      </c>
      <c r="E347" s="55" t="s">
        <v>1948</v>
      </c>
      <c r="F347" s="27" t="s">
        <v>215</v>
      </c>
      <c r="G347" s="27">
        <v>3010161901</v>
      </c>
      <c r="H347" s="27" t="s">
        <v>737</v>
      </c>
      <c r="I347" s="27" t="s">
        <v>6450</v>
      </c>
      <c r="J347" s="45" t="s">
        <v>16</v>
      </c>
      <c r="K347" s="45">
        <v>31.361999999999998</v>
      </c>
      <c r="L347" s="45" t="s">
        <v>169</v>
      </c>
      <c r="M347" s="29">
        <v>24441000</v>
      </c>
      <c r="N347" s="49" t="s">
        <v>1590</v>
      </c>
      <c r="O347" s="27" t="s">
        <v>1880</v>
      </c>
      <c r="P347" s="27" t="s">
        <v>1881</v>
      </c>
      <c r="Q347" s="27" t="s">
        <v>6395</v>
      </c>
      <c r="R347" s="15"/>
      <c r="S347" s="53"/>
    </row>
    <row r="348" spans="2:19" ht="19.5" customHeight="1" x14ac:dyDescent="0.15">
      <c r="B348" s="25">
        <v>2021</v>
      </c>
      <c r="C348" s="27">
        <v>1</v>
      </c>
      <c r="D348" s="27" t="s">
        <v>15</v>
      </c>
      <c r="E348" s="55" t="s">
        <v>2858</v>
      </c>
      <c r="F348" s="27" t="s">
        <v>62</v>
      </c>
      <c r="G348" s="27">
        <v>3011150501</v>
      </c>
      <c r="H348" s="27" t="s">
        <v>216</v>
      </c>
      <c r="I348" s="27" t="s">
        <v>6451</v>
      </c>
      <c r="J348" s="45" t="s">
        <v>16</v>
      </c>
      <c r="K348" s="45">
        <v>369</v>
      </c>
      <c r="L348" s="45" t="s">
        <v>217</v>
      </c>
      <c r="M348" s="29">
        <v>24373926</v>
      </c>
      <c r="N348" s="49" t="s">
        <v>2359</v>
      </c>
      <c r="O348" s="27" t="s">
        <v>2371</v>
      </c>
      <c r="P348" s="27" t="s">
        <v>2372</v>
      </c>
      <c r="Q348" s="27" t="s">
        <v>6395</v>
      </c>
      <c r="R348" s="15"/>
      <c r="S348" s="53"/>
    </row>
    <row r="349" spans="2:19" ht="19.5" customHeight="1" x14ac:dyDescent="0.15">
      <c r="B349" s="25">
        <v>2021</v>
      </c>
      <c r="C349" s="27">
        <v>1</v>
      </c>
      <c r="D349" s="27" t="s">
        <v>14</v>
      </c>
      <c r="E349" s="55" t="s">
        <v>3244</v>
      </c>
      <c r="F349" s="27" t="s">
        <v>62</v>
      </c>
      <c r="G349" s="27">
        <v>3010161901</v>
      </c>
      <c r="H349" s="27" t="s">
        <v>218</v>
      </c>
      <c r="I349" s="27" t="s">
        <v>6452</v>
      </c>
      <c r="J349" s="45">
        <v>0</v>
      </c>
      <c r="K349" s="45">
        <v>34.968000000000004</v>
      </c>
      <c r="L349" s="45" t="s">
        <v>169</v>
      </c>
      <c r="M349" s="29">
        <v>24314299</v>
      </c>
      <c r="N349" s="49" t="s">
        <v>2985</v>
      </c>
      <c r="O349" s="27" t="s">
        <v>3245</v>
      </c>
      <c r="P349" s="27" t="s">
        <v>3246</v>
      </c>
      <c r="Q349" s="27" t="s">
        <v>6395</v>
      </c>
      <c r="R349" s="15"/>
      <c r="S349" s="53"/>
    </row>
    <row r="350" spans="2:19" ht="19.5" customHeight="1" x14ac:dyDescent="0.15">
      <c r="B350" s="25">
        <v>2021</v>
      </c>
      <c r="C350" s="27">
        <v>1</v>
      </c>
      <c r="D350" s="27" t="s">
        <v>15</v>
      </c>
      <c r="E350" s="55" t="s">
        <v>656</v>
      </c>
      <c r="F350" s="27" t="s">
        <v>215</v>
      </c>
      <c r="G350" s="27">
        <v>3011150501</v>
      </c>
      <c r="H350" s="27" t="s">
        <v>216</v>
      </c>
      <c r="I350" s="27" t="s">
        <v>6453</v>
      </c>
      <c r="J350" s="45" t="s">
        <v>16</v>
      </c>
      <c r="K350" s="45">
        <v>386.46</v>
      </c>
      <c r="L350" s="45" t="s">
        <v>657</v>
      </c>
      <c r="M350" s="29">
        <v>23608455</v>
      </c>
      <c r="N350" s="49" t="s">
        <v>327</v>
      </c>
      <c r="O350" s="27" t="s">
        <v>477</v>
      </c>
      <c r="P350" s="27" t="s">
        <v>478</v>
      </c>
      <c r="Q350" s="27" t="s">
        <v>6395</v>
      </c>
      <c r="R350" s="15"/>
      <c r="S350" s="53"/>
    </row>
    <row r="351" spans="2:19" ht="19.5" customHeight="1" x14ac:dyDescent="0.15">
      <c r="B351" s="25">
        <v>2021</v>
      </c>
      <c r="C351" s="27">
        <v>1</v>
      </c>
      <c r="D351" s="27" t="s">
        <v>15</v>
      </c>
      <c r="E351" s="55" t="s">
        <v>1371</v>
      </c>
      <c r="F351" s="27" t="s">
        <v>215</v>
      </c>
      <c r="G351" s="27"/>
      <c r="H351" s="27" t="s">
        <v>1374</v>
      </c>
      <c r="I351" s="27"/>
      <c r="J351" s="45" t="s">
        <v>601</v>
      </c>
      <c r="K351" s="45">
        <v>1</v>
      </c>
      <c r="L351" s="45" t="s">
        <v>223</v>
      </c>
      <c r="M351" s="29">
        <v>23500000</v>
      </c>
      <c r="N351" s="49" t="s">
        <v>885</v>
      </c>
      <c r="O351" s="27" t="s">
        <v>886</v>
      </c>
      <c r="P351" s="27" t="s">
        <v>887</v>
      </c>
      <c r="Q351" s="27" t="s">
        <v>6395</v>
      </c>
      <c r="R351" s="15"/>
      <c r="S351" s="53"/>
    </row>
    <row r="352" spans="2:19" ht="19.5" customHeight="1" x14ac:dyDescent="0.15">
      <c r="B352" s="25">
        <v>2021</v>
      </c>
      <c r="C352" s="27">
        <v>1</v>
      </c>
      <c r="D352" s="27" t="s">
        <v>15</v>
      </c>
      <c r="E352" s="55" t="s">
        <v>2034</v>
      </c>
      <c r="F352" s="27" t="s">
        <v>215</v>
      </c>
      <c r="G352" s="27">
        <v>4014210901</v>
      </c>
      <c r="H352" s="27" t="s">
        <v>618</v>
      </c>
      <c r="I352" s="27" t="s">
        <v>6454</v>
      </c>
      <c r="J352" s="45" t="s">
        <v>16</v>
      </c>
      <c r="K352" s="45">
        <v>603</v>
      </c>
      <c r="L352" s="45" t="s">
        <v>227</v>
      </c>
      <c r="M352" s="29">
        <v>23450670</v>
      </c>
      <c r="N352" s="49" t="s">
        <v>1426</v>
      </c>
      <c r="O352" s="27" t="s">
        <v>1619</v>
      </c>
      <c r="P352" s="27" t="s">
        <v>1620</v>
      </c>
      <c r="Q352" s="27" t="s">
        <v>6395</v>
      </c>
      <c r="R352" s="15"/>
      <c r="S352" s="53"/>
    </row>
    <row r="353" spans="2:19" ht="19.5" customHeight="1" x14ac:dyDescent="0.15">
      <c r="B353" s="25">
        <v>2021</v>
      </c>
      <c r="C353" s="27">
        <v>1</v>
      </c>
      <c r="D353" s="27" t="s">
        <v>14</v>
      </c>
      <c r="E353" s="55" t="s">
        <v>3074</v>
      </c>
      <c r="F353" s="27" t="s">
        <v>215</v>
      </c>
      <c r="G353" s="27">
        <v>3011150501</v>
      </c>
      <c r="H353" s="27" t="s">
        <v>216</v>
      </c>
      <c r="I353" s="27" t="s">
        <v>6403</v>
      </c>
      <c r="J353" s="45" t="s">
        <v>16</v>
      </c>
      <c r="K353" s="45" t="s">
        <v>559</v>
      </c>
      <c r="L353" s="45" t="s">
        <v>217</v>
      </c>
      <c r="M353" s="29">
        <v>23258000</v>
      </c>
      <c r="N353" s="49" t="s">
        <v>3071</v>
      </c>
      <c r="O353" s="27" t="s">
        <v>3072</v>
      </c>
      <c r="P353" s="27" t="s">
        <v>3073</v>
      </c>
      <c r="Q353" s="27" t="s">
        <v>6395</v>
      </c>
      <c r="R353" s="15"/>
      <c r="S353" s="53"/>
    </row>
    <row r="354" spans="2:19" ht="19.5" customHeight="1" x14ac:dyDescent="0.15">
      <c r="B354" s="25">
        <v>2021</v>
      </c>
      <c r="C354" s="27">
        <v>1</v>
      </c>
      <c r="D354" s="27" t="s">
        <v>15</v>
      </c>
      <c r="E354" s="55" t="s">
        <v>863</v>
      </c>
      <c r="F354" s="27" t="s">
        <v>221</v>
      </c>
      <c r="G354" s="27"/>
      <c r="H354" s="27" t="s">
        <v>701</v>
      </c>
      <c r="I354" s="27"/>
      <c r="J354" s="45"/>
      <c r="K354" s="45">
        <v>120</v>
      </c>
      <c r="L354" s="45"/>
      <c r="M354" s="29">
        <v>23000000</v>
      </c>
      <c r="N354" s="49" t="s">
        <v>860</v>
      </c>
      <c r="O354" s="27" t="s">
        <v>861</v>
      </c>
      <c r="P354" s="27" t="s">
        <v>862</v>
      </c>
      <c r="Q354" s="27" t="s">
        <v>6395</v>
      </c>
      <c r="R354" s="15"/>
      <c r="S354" s="53"/>
    </row>
    <row r="355" spans="2:19" ht="19.5" customHeight="1" x14ac:dyDescent="0.15">
      <c r="B355" s="25">
        <v>2021</v>
      </c>
      <c r="C355" s="27">
        <v>1</v>
      </c>
      <c r="D355" s="27" t="s">
        <v>14</v>
      </c>
      <c r="E355" s="55" t="s">
        <v>1933</v>
      </c>
      <c r="F355" s="27" t="s">
        <v>215</v>
      </c>
      <c r="G355" s="27">
        <v>3011150501</v>
      </c>
      <c r="H355" s="27" t="s">
        <v>216</v>
      </c>
      <c r="I355" s="27" t="s">
        <v>6455</v>
      </c>
      <c r="J355" s="45" t="s">
        <v>16</v>
      </c>
      <c r="K355" s="45">
        <v>356</v>
      </c>
      <c r="L355" s="45" t="s">
        <v>169</v>
      </c>
      <c r="M355" s="29">
        <v>22958440</v>
      </c>
      <c r="N355" s="49" t="s">
        <v>1490</v>
      </c>
      <c r="O355" s="27" t="s">
        <v>1491</v>
      </c>
      <c r="P355" s="27" t="s">
        <v>1492</v>
      </c>
      <c r="Q355" s="27" t="s">
        <v>6395</v>
      </c>
      <c r="R355" s="15"/>
      <c r="S355" s="53"/>
    </row>
    <row r="356" spans="2:19" ht="19.5" customHeight="1" x14ac:dyDescent="0.15">
      <c r="B356" s="25">
        <v>2021</v>
      </c>
      <c r="C356" s="27">
        <v>1</v>
      </c>
      <c r="D356" s="27" t="s">
        <v>15</v>
      </c>
      <c r="E356" s="55" t="s">
        <v>3261</v>
      </c>
      <c r="F356" s="27" t="s">
        <v>215</v>
      </c>
      <c r="G356" s="27">
        <v>4014169401</v>
      </c>
      <c r="H356" s="27" t="s">
        <v>2091</v>
      </c>
      <c r="I356" s="27" t="s">
        <v>6456</v>
      </c>
      <c r="J356" s="45" t="s">
        <v>3507</v>
      </c>
      <c r="K356" s="45">
        <v>3</v>
      </c>
      <c r="L356" s="45" t="s">
        <v>1340</v>
      </c>
      <c r="M356" s="29">
        <v>22911000</v>
      </c>
      <c r="N356" s="49" t="s">
        <v>2998</v>
      </c>
      <c r="O356" s="27" t="s">
        <v>3501</v>
      </c>
      <c r="P356" s="27" t="s">
        <v>3502</v>
      </c>
      <c r="Q356" s="27" t="s">
        <v>6395</v>
      </c>
      <c r="R356" s="15"/>
      <c r="S356" s="53"/>
    </row>
    <row r="357" spans="2:19" ht="19.5" customHeight="1" x14ac:dyDescent="0.15">
      <c r="B357" s="25">
        <v>2021</v>
      </c>
      <c r="C357" s="27">
        <v>1</v>
      </c>
      <c r="D357" s="27" t="s">
        <v>15</v>
      </c>
      <c r="E357" s="55" t="s">
        <v>3706</v>
      </c>
      <c r="F357" s="27" t="s">
        <v>215</v>
      </c>
      <c r="G357" s="27">
        <v>2611160701</v>
      </c>
      <c r="H357" s="27" t="s">
        <v>3707</v>
      </c>
      <c r="I357" s="27" t="s">
        <v>6457</v>
      </c>
      <c r="J357" s="45" t="s">
        <v>17</v>
      </c>
      <c r="K357" s="45">
        <v>1</v>
      </c>
      <c r="L357" s="45" t="s">
        <v>640</v>
      </c>
      <c r="M357" s="29">
        <v>22802472</v>
      </c>
      <c r="N357" s="49" t="s">
        <v>3621</v>
      </c>
      <c r="O357" s="27" t="s">
        <v>3622</v>
      </c>
      <c r="P357" s="27" t="s">
        <v>5120</v>
      </c>
      <c r="Q357" s="27" t="s">
        <v>6395</v>
      </c>
      <c r="R357" s="15"/>
      <c r="S357" s="53"/>
    </row>
    <row r="358" spans="2:19" ht="19.5" customHeight="1" x14ac:dyDescent="0.15">
      <c r="B358" s="25">
        <v>2021</v>
      </c>
      <c r="C358" s="27">
        <v>1</v>
      </c>
      <c r="D358" s="27" t="s">
        <v>14</v>
      </c>
      <c r="E358" s="55" t="s">
        <v>2923</v>
      </c>
      <c r="F358" s="27" t="s">
        <v>215</v>
      </c>
      <c r="G358" s="27">
        <v>3010161901</v>
      </c>
      <c r="H358" s="27" t="s">
        <v>218</v>
      </c>
      <c r="I358" s="27" t="s">
        <v>6458</v>
      </c>
      <c r="J358" s="45" t="s">
        <v>17</v>
      </c>
      <c r="K358" s="45">
        <v>33.963999999999999</v>
      </c>
      <c r="L358" s="45" t="s">
        <v>219</v>
      </c>
      <c r="M358" s="29">
        <v>22770484</v>
      </c>
      <c r="N358" s="49" t="s">
        <v>2426</v>
      </c>
      <c r="O358" s="27" t="s">
        <v>2735</v>
      </c>
      <c r="P358" s="27" t="s">
        <v>2736</v>
      </c>
      <c r="Q358" s="27" t="s">
        <v>6395</v>
      </c>
      <c r="R358" s="15"/>
      <c r="S358" s="53"/>
    </row>
    <row r="359" spans="2:19" ht="19.5" customHeight="1" x14ac:dyDescent="0.15">
      <c r="B359" s="25">
        <v>2021</v>
      </c>
      <c r="C359" s="27">
        <v>1</v>
      </c>
      <c r="D359" s="27" t="s">
        <v>14</v>
      </c>
      <c r="E359" s="55" t="s">
        <v>2862</v>
      </c>
      <c r="F359" s="27" t="s">
        <v>215</v>
      </c>
      <c r="G359" s="27">
        <v>4014178203</v>
      </c>
      <c r="H359" s="27" t="s">
        <v>226</v>
      </c>
      <c r="I359" s="27" t="s">
        <v>6459</v>
      </c>
      <c r="J359" s="45"/>
      <c r="K359" s="45">
        <v>224</v>
      </c>
      <c r="L359" s="45" t="s">
        <v>227</v>
      </c>
      <c r="M359" s="29">
        <v>22377600</v>
      </c>
      <c r="N359" s="49" t="s">
        <v>2388</v>
      </c>
      <c r="O359" s="27" t="s">
        <v>2701</v>
      </c>
      <c r="P359" s="27" t="s">
        <v>2702</v>
      </c>
      <c r="Q359" s="27" t="s">
        <v>6398</v>
      </c>
      <c r="R359" s="15"/>
      <c r="S359" s="53"/>
    </row>
    <row r="360" spans="2:19" ht="19.5" customHeight="1" x14ac:dyDescent="0.15">
      <c r="B360" s="25">
        <v>2021</v>
      </c>
      <c r="C360" s="27">
        <v>1</v>
      </c>
      <c r="D360" s="27" t="s">
        <v>14</v>
      </c>
      <c r="E360" s="55" t="s">
        <v>1951</v>
      </c>
      <c r="F360" s="27" t="s">
        <v>215</v>
      </c>
      <c r="G360" s="27">
        <v>4014218902</v>
      </c>
      <c r="H360" s="27" t="s">
        <v>620</v>
      </c>
      <c r="I360" s="27" t="s">
        <v>6460</v>
      </c>
      <c r="J360" s="45" t="s">
        <v>16</v>
      </c>
      <c r="K360" s="45">
        <v>51</v>
      </c>
      <c r="L360" s="45" t="s">
        <v>225</v>
      </c>
      <c r="M360" s="29">
        <v>22171480</v>
      </c>
      <c r="N360" s="49" t="s">
        <v>1594</v>
      </c>
      <c r="O360" s="27" t="s">
        <v>1909</v>
      </c>
      <c r="P360" s="27" t="s">
        <v>1910</v>
      </c>
      <c r="Q360" s="27" t="s">
        <v>6395</v>
      </c>
      <c r="R360" s="15"/>
      <c r="S360" s="53"/>
    </row>
    <row r="361" spans="2:19" ht="19.5" customHeight="1" x14ac:dyDescent="0.15">
      <c r="B361" s="25">
        <v>2021</v>
      </c>
      <c r="C361" s="27">
        <v>1</v>
      </c>
      <c r="D361" s="27" t="s">
        <v>14</v>
      </c>
      <c r="E361" s="55" t="s">
        <v>2068</v>
      </c>
      <c r="F361" s="27" t="s">
        <v>215</v>
      </c>
      <c r="G361" s="27">
        <v>3010161901</v>
      </c>
      <c r="H361" s="27" t="s">
        <v>737</v>
      </c>
      <c r="I361" s="27" t="s">
        <v>6440</v>
      </c>
      <c r="J361" s="45"/>
      <c r="K361" s="45">
        <v>39.383000000000003</v>
      </c>
      <c r="L361" s="45" t="s">
        <v>169</v>
      </c>
      <c r="M361" s="29">
        <v>22019310</v>
      </c>
      <c r="N361" s="49" t="s">
        <v>1508</v>
      </c>
      <c r="O361" s="27" t="s">
        <v>2069</v>
      </c>
      <c r="P361" s="27" t="s">
        <v>2070</v>
      </c>
      <c r="Q361" s="27" t="s">
        <v>6395</v>
      </c>
      <c r="R361" s="15"/>
      <c r="S361" s="53"/>
    </row>
    <row r="362" spans="2:19" ht="19.5" customHeight="1" x14ac:dyDescent="0.15">
      <c r="B362" s="25">
        <v>2021</v>
      </c>
      <c r="C362" s="27">
        <v>1</v>
      </c>
      <c r="D362" s="27" t="s">
        <v>15</v>
      </c>
      <c r="E362" s="55" t="s">
        <v>2011</v>
      </c>
      <c r="F362" s="27" t="s">
        <v>62</v>
      </c>
      <c r="G362" s="27">
        <v>2611160101</v>
      </c>
      <c r="H362" s="27" t="s">
        <v>571</v>
      </c>
      <c r="I362" s="27" t="s">
        <v>6444</v>
      </c>
      <c r="J362" s="45" t="s">
        <v>37</v>
      </c>
      <c r="K362" s="45">
        <v>1</v>
      </c>
      <c r="L362" s="45" t="s">
        <v>223</v>
      </c>
      <c r="M362" s="29">
        <v>22000000</v>
      </c>
      <c r="N362" s="49" t="s">
        <v>1426</v>
      </c>
      <c r="O362" s="27" t="s">
        <v>1427</v>
      </c>
      <c r="P362" s="27" t="s">
        <v>1428</v>
      </c>
      <c r="Q362" s="27" t="s">
        <v>6395</v>
      </c>
      <c r="R362" s="15"/>
      <c r="S362" s="53"/>
    </row>
    <row r="363" spans="2:19" ht="19.5" customHeight="1" x14ac:dyDescent="0.15">
      <c r="B363" s="25">
        <v>2021</v>
      </c>
      <c r="C363" s="27">
        <v>1</v>
      </c>
      <c r="D363" s="27" t="s">
        <v>15</v>
      </c>
      <c r="E363" s="55" t="s">
        <v>659</v>
      </c>
      <c r="F363" s="27" t="s">
        <v>215</v>
      </c>
      <c r="G363" s="27">
        <v>3011150501</v>
      </c>
      <c r="H363" s="27" t="s">
        <v>216</v>
      </c>
      <c r="I363" s="27" t="s">
        <v>6461</v>
      </c>
      <c r="J363" s="45" t="s">
        <v>16</v>
      </c>
      <c r="K363" s="45">
        <v>361</v>
      </c>
      <c r="L363" s="45" t="s">
        <v>657</v>
      </c>
      <c r="M363" s="29">
        <v>21954800</v>
      </c>
      <c r="N363" s="49" t="s">
        <v>327</v>
      </c>
      <c r="O363" s="27" t="s">
        <v>477</v>
      </c>
      <c r="P363" s="27" t="s">
        <v>478</v>
      </c>
      <c r="Q363" s="27" t="s">
        <v>6395</v>
      </c>
      <c r="R363" s="15"/>
      <c r="S363" s="53"/>
    </row>
    <row r="364" spans="2:19" ht="19.5" customHeight="1" x14ac:dyDescent="0.15">
      <c r="B364" s="25">
        <v>2021</v>
      </c>
      <c r="C364" s="27">
        <v>1</v>
      </c>
      <c r="D364" s="27" t="s">
        <v>15</v>
      </c>
      <c r="E364" s="55" t="s">
        <v>4838</v>
      </c>
      <c r="F364" s="27" t="s">
        <v>215</v>
      </c>
      <c r="G364" s="27">
        <v>3010161901</v>
      </c>
      <c r="H364" s="27" t="s">
        <v>4819</v>
      </c>
      <c r="I364" s="27" t="s">
        <v>6462</v>
      </c>
      <c r="J364" s="45" t="s">
        <v>609</v>
      </c>
      <c r="K364" s="45">
        <v>28.820999999999998</v>
      </c>
      <c r="L364" s="45" t="s">
        <v>169</v>
      </c>
      <c r="M364" s="29">
        <f>TRUNC(K364*673040*1.1,-3)</f>
        <v>21337000</v>
      </c>
      <c r="N364" s="49" t="s">
        <v>4804</v>
      </c>
      <c r="O364" s="27" t="s">
        <v>4839</v>
      </c>
      <c r="P364" s="27" t="s">
        <v>4840</v>
      </c>
      <c r="Q364" s="27" t="s">
        <v>6395</v>
      </c>
      <c r="R364" s="15"/>
      <c r="S364" s="53"/>
    </row>
    <row r="365" spans="2:19" ht="19.5" customHeight="1" x14ac:dyDescent="0.15">
      <c r="B365" s="25">
        <v>2021</v>
      </c>
      <c r="C365" s="27">
        <v>1</v>
      </c>
      <c r="D365" s="27" t="s">
        <v>14</v>
      </c>
      <c r="E365" s="55" t="s">
        <v>3358</v>
      </c>
      <c r="F365" s="27" t="s">
        <v>215</v>
      </c>
      <c r="G365" s="27">
        <v>3013150202</v>
      </c>
      <c r="H365" s="27" t="s">
        <v>1936</v>
      </c>
      <c r="I365" s="27" t="s">
        <v>6463</v>
      </c>
      <c r="J365" s="45" t="s">
        <v>16</v>
      </c>
      <c r="K365" s="45">
        <v>110</v>
      </c>
      <c r="L365" s="45" t="s">
        <v>174</v>
      </c>
      <c r="M365" s="29">
        <v>20570000</v>
      </c>
      <c r="N365" s="49" t="s">
        <v>3071</v>
      </c>
      <c r="O365" s="27" t="s">
        <v>3076</v>
      </c>
      <c r="P365" s="27" t="s">
        <v>3077</v>
      </c>
      <c r="Q365" s="27" t="s">
        <v>6395</v>
      </c>
      <c r="R365" s="15"/>
      <c r="S365" s="53"/>
    </row>
    <row r="366" spans="2:19" ht="19.5" customHeight="1" x14ac:dyDescent="0.15">
      <c r="B366" s="25">
        <v>2021</v>
      </c>
      <c r="C366" s="27">
        <v>1</v>
      </c>
      <c r="D366" s="27" t="s">
        <v>2843</v>
      </c>
      <c r="E366" s="55" t="s">
        <v>3761</v>
      </c>
      <c r="F366" s="27" t="s">
        <v>215</v>
      </c>
      <c r="G366" s="27">
        <v>4014219702</v>
      </c>
      <c r="H366" s="27" t="s">
        <v>2032</v>
      </c>
      <c r="I366" s="27" t="s">
        <v>6464</v>
      </c>
      <c r="J366" s="45" t="s">
        <v>4124</v>
      </c>
      <c r="K366" s="45">
        <v>1572</v>
      </c>
      <c r="L366" s="45" t="s">
        <v>225</v>
      </c>
      <c r="M366" s="29">
        <v>20000000</v>
      </c>
      <c r="N366" s="49" t="s">
        <v>3762</v>
      </c>
      <c r="O366" s="27" t="s">
        <v>3763</v>
      </c>
      <c r="P366" s="27" t="s">
        <v>3764</v>
      </c>
      <c r="Q366" s="27" t="s">
        <v>6395</v>
      </c>
      <c r="R366" s="15"/>
      <c r="S366" s="53"/>
    </row>
    <row r="367" spans="2:19" ht="19.5" customHeight="1" x14ac:dyDescent="0.15">
      <c r="B367" s="25">
        <v>2021</v>
      </c>
      <c r="C367" s="27">
        <v>1</v>
      </c>
      <c r="D367" s="27" t="s">
        <v>14</v>
      </c>
      <c r="E367" s="55" t="s">
        <v>440</v>
      </c>
      <c r="F367" s="27" t="s">
        <v>215</v>
      </c>
      <c r="G367" s="27">
        <v>3011150501</v>
      </c>
      <c r="H367" s="27" t="s">
        <v>216</v>
      </c>
      <c r="I367" s="27">
        <v>240</v>
      </c>
      <c r="J367" s="45" t="s">
        <v>596</v>
      </c>
      <c r="K367" s="45">
        <v>240</v>
      </c>
      <c r="L367" s="45" t="s">
        <v>217</v>
      </c>
      <c r="M367" s="29">
        <v>19986000</v>
      </c>
      <c r="N367" s="49" t="s">
        <v>289</v>
      </c>
      <c r="O367" s="27" t="s">
        <v>441</v>
      </c>
      <c r="P367" s="27" t="s">
        <v>442</v>
      </c>
      <c r="Q367" s="27" t="s">
        <v>6395</v>
      </c>
      <c r="R367" s="15"/>
      <c r="S367" s="53"/>
    </row>
    <row r="368" spans="2:19" ht="19.5" customHeight="1" x14ac:dyDescent="0.15">
      <c r="B368" s="25">
        <v>2021</v>
      </c>
      <c r="C368" s="27">
        <v>1</v>
      </c>
      <c r="D368" s="27" t="s">
        <v>15</v>
      </c>
      <c r="E368" s="55" t="s">
        <v>4727</v>
      </c>
      <c r="F368" s="27" t="s">
        <v>215</v>
      </c>
      <c r="G368" s="27">
        <v>3010161901</v>
      </c>
      <c r="H368" s="27" t="s">
        <v>4730</v>
      </c>
      <c r="I368" s="27" t="s">
        <v>6465</v>
      </c>
      <c r="J368" s="45" t="s">
        <v>565</v>
      </c>
      <c r="K368" s="45">
        <f>20.088+5.783</f>
        <v>25.871000000000002</v>
      </c>
      <c r="L368" s="45" t="s">
        <v>169</v>
      </c>
      <c r="M368" s="29">
        <f>15467171+4452741</f>
        <v>19919912</v>
      </c>
      <c r="N368" s="49" t="s">
        <v>4696</v>
      </c>
      <c r="O368" s="27" t="s">
        <v>4728</v>
      </c>
      <c r="P368" s="27" t="s">
        <v>4729</v>
      </c>
      <c r="Q368" s="27" t="s">
        <v>6395</v>
      </c>
      <c r="R368" s="15"/>
      <c r="S368" s="53"/>
    </row>
    <row r="369" spans="2:19" ht="19.5" customHeight="1" x14ac:dyDescent="0.15">
      <c r="B369" s="25">
        <v>2021</v>
      </c>
      <c r="C369" s="27">
        <v>1</v>
      </c>
      <c r="D369" s="27" t="s">
        <v>14</v>
      </c>
      <c r="E369" s="55" t="s">
        <v>2165</v>
      </c>
      <c r="F369" s="27" t="s">
        <v>215</v>
      </c>
      <c r="G369" s="27">
        <v>4014178201</v>
      </c>
      <c r="H369" s="27" t="s">
        <v>2100</v>
      </c>
      <c r="I369" s="27" t="s">
        <v>6444</v>
      </c>
      <c r="J369" s="45" t="s">
        <v>1391</v>
      </c>
      <c r="K369" s="45">
        <v>106</v>
      </c>
      <c r="L369" s="45" t="s">
        <v>227</v>
      </c>
      <c r="M369" s="29">
        <v>19820230</v>
      </c>
      <c r="N369" s="49" t="s">
        <v>1446</v>
      </c>
      <c r="O369" s="27" t="s">
        <v>1669</v>
      </c>
      <c r="P369" s="27" t="s">
        <v>1670</v>
      </c>
      <c r="Q369" s="27" t="s">
        <v>6395</v>
      </c>
      <c r="R369" s="15"/>
      <c r="S369" s="53"/>
    </row>
    <row r="370" spans="2:19" ht="19.5" customHeight="1" x14ac:dyDescent="0.15">
      <c r="B370" s="25">
        <v>2021</v>
      </c>
      <c r="C370" s="27">
        <v>1</v>
      </c>
      <c r="D370" s="27" t="s">
        <v>15</v>
      </c>
      <c r="E370" s="55" t="s">
        <v>2074</v>
      </c>
      <c r="F370" s="27" t="s">
        <v>215</v>
      </c>
      <c r="G370" s="27">
        <v>3011150501</v>
      </c>
      <c r="H370" s="27" t="s">
        <v>216</v>
      </c>
      <c r="I370" s="27" t="s">
        <v>6466</v>
      </c>
      <c r="J370" s="45" t="s">
        <v>16</v>
      </c>
      <c r="K370" s="45">
        <v>346</v>
      </c>
      <c r="L370" s="45" t="s">
        <v>217</v>
      </c>
      <c r="M370" s="29">
        <v>19760060</v>
      </c>
      <c r="N370" s="49" t="s">
        <v>1585</v>
      </c>
      <c r="O370" s="27" t="s">
        <v>1873</v>
      </c>
      <c r="P370" s="27" t="s">
        <v>1874</v>
      </c>
      <c r="Q370" s="27" t="s">
        <v>6395</v>
      </c>
      <c r="R370" s="15"/>
      <c r="S370" s="53"/>
    </row>
    <row r="371" spans="2:19" ht="19.5" customHeight="1" x14ac:dyDescent="0.15">
      <c r="B371" s="25">
        <v>2021</v>
      </c>
      <c r="C371" s="27">
        <v>1</v>
      </c>
      <c r="D371" s="27" t="s">
        <v>15</v>
      </c>
      <c r="E371" s="55" t="s">
        <v>2073</v>
      </c>
      <c r="F371" s="27" t="s">
        <v>215</v>
      </c>
      <c r="G371" s="27">
        <v>3011150501</v>
      </c>
      <c r="H371" s="27" t="s">
        <v>216</v>
      </c>
      <c r="I371" s="27" t="s">
        <v>6401</v>
      </c>
      <c r="J371" s="45" t="s">
        <v>16</v>
      </c>
      <c r="K371" s="45">
        <v>300</v>
      </c>
      <c r="L371" s="45" t="s">
        <v>217</v>
      </c>
      <c r="M371" s="29">
        <v>19605000</v>
      </c>
      <c r="N371" s="49" t="s">
        <v>1585</v>
      </c>
      <c r="O371" s="27" t="s">
        <v>1873</v>
      </c>
      <c r="P371" s="27" t="s">
        <v>1874</v>
      </c>
      <c r="Q371" s="27" t="s">
        <v>6395</v>
      </c>
      <c r="R371" s="15"/>
      <c r="S371" s="53"/>
    </row>
    <row r="372" spans="2:19" ht="19.5" customHeight="1" x14ac:dyDescent="0.15">
      <c r="B372" s="25">
        <v>2021</v>
      </c>
      <c r="C372" s="27">
        <v>1</v>
      </c>
      <c r="D372" s="27" t="s">
        <v>14</v>
      </c>
      <c r="E372" s="55" t="s">
        <v>5205</v>
      </c>
      <c r="F372" s="27" t="s">
        <v>221</v>
      </c>
      <c r="G372" s="27">
        <v>4014219702</v>
      </c>
      <c r="H372" s="27" t="s">
        <v>5211</v>
      </c>
      <c r="I372" s="27" t="s">
        <v>6467</v>
      </c>
      <c r="J372" s="45" t="s">
        <v>16</v>
      </c>
      <c r="K372" s="45">
        <v>1620</v>
      </c>
      <c r="L372" s="45" t="s">
        <v>225</v>
      </c>
      <c r="M372" s="29">
        <v>19543680</v>
      </c>
      <c r="N372" s="49" t="s">
        <v>5173</v>
      </c>
      <c r="O372" s="27" t="s">
        <v>5189</v>
      </c>
      <c r="P372" s="27" t="s">
        <v>5190</v>
      </c>
      <c r="Q372" s="27" t="s">
        <v>6395</v>
      </c>
      <c r="R372" s="15"/>
      <c r="S372" s="53"/>
    </row>
    <row r="373" spans="2:19" ht="19.5" customHeight="1" x14ac:dyDescent="0.15">
      <c r="B373" s="25">
        <v>2021</v>
      </c>
      <c r="C373" s="27">
        <v>1</v>
      </c>
      <c r="D373" s="27" t="s">
        <v>15</v>
      </c>
      <c r="E373" s="55" t="s">
        <v>4727</v>
      </c>
      <c r="F373" s="27" t="s">
        <v>215</v>
      </c>
      <c r="G373" s="27">
        <v>3011150501</v>
      </c>
      <c r="H373" s="27" t="s">
        <v>1249</v>
      </c>
      <c r="I373" s="27" t="s">
        <v>6468</v>
      </c>
      <c r="J373" s="45" t="s">
        <v>565</v>
      </c>
      <c r="K373" s="45">
        <f>198+74</f>
        <v>272</v>
      </c>
      <c r="L373" s="45" t="s">
        <v>217</v>
      </c>
      <c r="M373" s="29">
        <f>14047243+5249981</f>
        <v>19297224</v>
      </c>
      <c r="N373" s="49" t="s">
        <v>4696</v>
      </c>
      <c r="O373" s="27" t="s">
        <v>4728</v>
      </c>
      <c r="P373" s="27" t="s">
        <v>4729</v>
      </c>
      <c r="Q373" s="27" t="s">
        <v>6395</v>
      </c>
      <c r="R373" s="15"/>
      <c r="S373" s="53"/>
    </row>
    <row r="374" spans="2:19" ht="19.5" customHeight="1" x14ac:dyDescent="0.15">
      <c r="B374" s="25">
        <v>2021</v>
      </c>
      <c r="C374" s="27">
        <v>1</v>
      </c>
      <c r="D374" s="27" t="s">
        <v>15</v>
      </c>
      <c r="E374" s="55" t="s">
        <v>2724</v>
      </c>
      <c r="F374" s="27" t="s">
        <v>215</v>
      </c>
      <c r="G374" s="27">
        <v>4014178201</v>
      </c>
      <c r="H374" s="27" t="s">
        <v>226</v>
      </c>
      <c r="I374" s="27" t="s">
        <v>6469</v>
      </c>
      <c r="J374" s="45" t="s">
        <v>16</v>
      </c>
      <c r="K374" s="45">
        <v>104</v>
      </c>
      <c r="L374" s="45" t="s">
        <v>227</v>
      </c>
      <c r="M374" s="29">
        <v>18959000</v>
      </c>
      <c r="N374" s="49" t="s">
        <v>2411</v>
      </c>
      <c r="O374" s="27" t="s">
        <v>2412</v>
      </c>
      <c r="P374" s="27" t="s">
        <v>2413</v>
      </c>
      <c r="Q374" s="27" t="s">
        <v>6395</v>
      </c>
      <c r="R374" s="15"/>
      <c r="S374" s="53"/>
    </row>
    <row r="375" spans="2:19" ht="19.5" customHeight="1" x14ac:dyDescent="0.15">
      <c r="B375" s="25">
        <v>2021</v>
      </c>
      <c r="C375" s="27">
        <v>1</v>
      </c>
      <c r="D375" s="27" t="s">
        <v>14</v>
      </c>
      <c r="E375" s="55" t="s">
        <v>1951</v>
      </c>
      <c r="F375" s="27" t="s">
        <v>215</v>
      </c>
      <c r="G375" s="27">
        <v>4014218902</v>
      </c>
      <c r="H375" s="27" t="s">
        <v>620</v>
      </c>
      <c r="I375" s="27" t="s">
        <v>6470</v>
      </c>
      <c r="J375" s="45" t="s">
        <v>16</v>
      </c>
      <c r="K375" s="45">
        <v>56</v>
      </c>
      <c r="L375" s="45" t="s">
        <v>225</v>
      </c>
      <c r="M375" s="29">
        <v>18861300</v>
      </c>
      <c r="N375" s="49" t="s">
        <v>1594</v>
      </c>
      <c r="O375" s="27" t="s">
        <v>1909</v>
      </c>
      <c r="P375" s="27" t="s">
        <v>1910</v>
      </c>
      <c r="Q375" s="27" t="s">
        <v>6395</v>
      </c>
      <c r="R375" s="15"/>
      <c r="S375" s="53"/>
    </row>
    <row r="376" spans="2:19" ht="19.5" customHeight="1" x14ac:dyDescent="0.15">
      <c r="B376" s="25">
        <v>2021</v>
      </c>
      <c r="C376" s="27">
        <v>1</v>
      </c>
      <c r="D376" s="27" t="s">
        <v>15</v>
      </c>
      <c r="E376" s="55" t="s">
        <v>2819</v>
      </c>
      <c r="F376" s="27" t="s">
        <v>215</v>
      </c>
      <c r="G376" s="27">
        <v>3016150501</v>
      </c>
      <c r="H376" s="27" t="s">
        <v>2822</v>
      </c>
      <c r="I376" s="27" t="s">
        <v>6471</v>
      </c>
      <c r="J376" s="45" t="s">
        <v>2821</v>
      </c>
      <c r="K376" s="45">
        <v>180</v>
      </c>
      <c r="L376" s="45" t="s">
        <v>2791</v>
      </c>
      <c r="M376" s="29">
        <v>18459200</v>
      </c>
      <c r="N376" s="49" t="s">
        <v>2338</v>
      </c>
      <c r="O376" s="27" t="s">
        <v>2346</v>
      </c>
      <c r="P376" s="27" t="s">
        <v>2347</v>
      </c>
      <c r="Q376" s="27" t="s">
        <v>6395</v>
      </c>
      <c r="R376" s="15"/>
      <c r="S376" s="53"/>
    </row>
    <row r="377" spans="2:19" ht="19.5" customHeight="1" x14ac:dyDescent="0.15">
      <c r="B377" s="25">
        <v>2021</v>
      </c>
      <c r="C377" s="27">
        <v>1</v>
      </c>
      <c r="D377" s="27" t="s">
        <v>14</v>
      </c>
      <c r="E377" s="55" t="s">
        <v>2165</v>
      </c>
      <c r="F377" s="27" t="s">
        <v>215</v>
      </c>
      <c r="G377" s="27">
        <v>3011150501</v>
      </c>
      <c r="H377" s="27" t="s">
        <v>216</v>
      </c>
      <c r="I377" s="27" t="s">
        <v>6444</v>
      </c>
      <c r="J377" s="45" t="s">
        <v>2162</v>
      </c>
      <c r="K377" s="45">
        <v>276</v>
      </c>
      <c r="L377" s="45" t="s">
        <v>217</v>
      </c>
      <c r="M377" s="29">
        <v>18328715</v>
      </c>
      <c r="N377" s="49" t="s">
        <v>1446</v>
      </c>
      <c r="O377" s="27" t="s">
        <v>1669</v>
      </c>
      <c r="P377" s="27" t="s">
        <v>1670</v>
      </c>
      <c r="Q377" s="27" t="s">
        <v>6395</v>
      </c>
      <c r="R377" s="15"/>
      <c r="S377" s="53"/>
    </row>
    <row r="378" spans="2:19" ht="19.5" customHeight="1" x14ac:dyDescent="0.15">
      <c r="B378" s="25">
        <v>2021</v>
      </c>
      <c r="C378" s="27">
        <v>1</v>
      </c>
      <c r="D378" s="27" t="s">
        <v>14</v>
      </c>
      <c r="E378" s="55" t="s">
        <v>1933</v>
      </c>
      <c r="F378" s="27" t="s">
        <v>215</v>
      </c>
      <c r="G378" s="27">
        <v>3011159701</v>
      </c>
      <c r="H378" s="27" t="s">
        <v>1934</v>
      </c>
      <c r="I378" s="27" t="s">
        <v>6472</v>
      </c>
      <c r="J378" s="45" t="s">
        <v>16</v>
      </c>
      <c r="K378" s="45">
        <v>247</v>
      </c>
      <c r="L378" s="45" t="s">
        <v>169</v>
      </c>
      <c r="M378" s="29">
        <v>18260710</v>
      </c>
      <c r="N378" s="49" t="s">
        <v>1490</v>
      </c>
      <c r="O378" s="27" t="s">
        <v>1491</v>
      </c>
      <c r="P378" s="27" t="s">
        <v>1492</v>
      </c>
      <c r="Q378" s="27" t="s">
        <v>6395</v>
      </c>
      <c r="R378" s="15"/>
      <c r="S378" s="53"/>
    </row>
    <row r="379" spans="2:19" ht="19.5" customHeight="1" x14ac:dyDescent="0.15">
      <c r="B379" s="25">
        <v>2021</v>
      </c>
      <c r="C379" s="27">
        <v>1</v>
      </c>
      <c r="D379" s="27" t="s">
        <v>14</v>
      </c>
      <c r="E379" s="55" t="s">
        <v>3244</v>
      </c>
      <c r="F379" s="27" t="s">
        <v>62</v>
      </c>
      <c r="G379" s="27">
        <v>3010161901</v>
      </c>
      <c r="H379" s="27" t="s">
        <v>218</v>
      </c>
      <c r="I379" s="27" t="s">
        <v>6473</v>
      </c>
      <c r="J379" s="45">
        <v>0</v>
      </c>
      <c r="K379" s="45">
        <v>26.056000000000001</v>
      </c>
      <c r="L379" s="45" t="s">
        <v>169</v>
      </c>
      <c r="M379" s="29">
        <v>18117518</v>
      </c>
      <c r="N379" s="49" t="s">
        <v>2985</v>
      </c>
      <c r="O379" s="27" t="s">
        <v>3245</v>
      </c>
      <c r="P379" s="27" t="s">
        <v>3246</v>
      </c>
      <c r="Q379" s="27" t="s">
        <v>6261</v>
      </c>
      <c r="R379" s="15"/>
      <c r="S379" s="53"/>
    </row>
    <row r="380" spans="2:19" ht="19.5" customHeight="1" x14ac:dyDescent="0.15">
      <c r="B380" s="25">
        <v>2021</v>
      </c>
      <c r="C380" s="27">
        <v>1</v>
      </c>
      <c r="D380" s="27" t="s">
        <v>15</v>
      </c>
      <c r="E380" s="55" t="s">
        <v>4727</v>
      </c>
      <c r="F380" s="27" t="s">
        <v>215</v>
      </c>
      <c r="G380" s="27">
        <v>4014162001</v>
      </c>
      <c r="H380" s="27" t="s">
        <v>4732</v>
      </c>
      <c r="I380" s="27" t="s">
        <v>6474</v>
      </c>
      <c r="J380" s="45" t="s">
        <v>565</v>
      </c>
      <c r="K380" s="45">
        <v>1</v>
      </c>
      <c r="L380" s="45" t="s">
        <v>1950</v>
      </c>
      <c r="M380" s="29">
        <v>17995912</v>
      </c>
      <c r="N380" s="49" t="s">
        <v>4696</v>
      </c>
      <c r="O380" s="27" t="s">
        <v>4728</v>
      </c>
      <c r="P380" s="27" t="s">
        <v>4729</v>
      </c>
      <c r="Q380" s="27" t="s">
        <v>6261</v>
      </c>
      <c r="R380" s="15"/>
      <c r="S380" s="53"/>
    </row>
    <row r="381" spans="2:19" ht="19.5" customHeight="1" x14ac:dyDescent="0.15">
      <c r="B381" s="25">
        <v>2021</v>
      </c>
      <c r="C381" s="27">
        <v>1</v>
      </c>
      <c r="D381" s="27" t="s">
        <v>15</v>
      </c>
      <c r="E381" s="55" t="s">
        <v>3477</v>
      </c>
      <c r="F381" s="27" t="s">
        <v>215</v>
      </c>
      <c r="G381" s="27">
        <v>3012179301</v>
      </c>
      <c r="H381" s="27" t="s">
        <v>589</v>
      </c>
      <c r="I381" s="27"/>
      <c r="J381" s="45"/>
      <c r="K381" s="45">
        <v>85</v>
      </c>
      <c r="L381" s="45" t="s">
        <v>702</v>
      </c>
      <c r="M381" s="29">
        <v>17946000</v>
      </c>
      <c r="N381" s="49" t="s">
        <v>2977</v>
      </c>
      <c r="O381" s="27" t="s">
        <v>3227</v>
      </c>
      <c r="P381" s="27" t="s">
        <v>3228</v>
      </c>
      <c r="Q381" s="27" t="s">
        <v>6261</v>
      </c>
      <c r="R381" s="15"/>
      <c r="S381" s="53"/>
    </row>
    <row r="382" spans="2:19" ht="19.5" customHeight="1" x14ac:dyDescent="0.15">
      <c r="B382" s="25">
        <v>2021</v>
      </c>
      <c r="C382" s="27">
        <v>1</v>
      </c>
      <c r="D382" s="27" t="s">
        <v>14</v>
      </c>
      <c r="E382" s="55" t="s">
        <v>4536</v>
      </c>
      <c r="F382" s="27" t="s">
        <v>64</v>
      </c>
      <c r="G382" s="27">
        <v>4010209501</v>
      </c>
      <c r="H382" s="27" t="s">
        <v>4539</v>
      </c>
      <c r="I382" s="27" t="s">
        <v>6475</v>
      </c>
      <c r="J382" s="45" t="s">
        <v>4538</v>
      </c>
      <c r="K382" s="45">
        <v>1</v>
      </c>
      <c r="L382" s="45" t="s">
        <v>557</v>
      </c>
      <c r="M382" s="29">
        <v>17842000</v>
      </c>
      <c r="N382" s="49" t="s">
        <v>4277</v>
      </c>
      <c r="O382" s="27" t="s">
        <v>4278</v>
      </c>
      <c r="P382" s="27" t="s">
        <v>4279</v>
      </c>
      <c r="Q382" s="27" t="s">
        <v>6261</v>
      </c>
      <c r="R382" s="15"/>
      <c r="S382" s="53" t="s">
        <v>94</v>
      </c>
    </row>
    <row r="383" spans="2:19" ht="19.5" customHeight="1" x14ac:dyDescent="0.15">
      <c r="B383" s="25">
        <v>2021</v>
      </c>
      <c r="C383" s="27">
        <v>1</v>
      </c>
      <c r="D383" s="27" t="s">
        <v>14</v>
      </c>
      <c r="E383" s="55" t="s">
        <v>5205</v>
      </c>
      <c r="F383" s="27" t="s">
        <v>221</v>
      </c>
      <c r="G383" s="27">
        <v>4014178203</v>
      </c>
      <c r="H383" s="27" t="s">
        <v>5207</v>
      </c>
      <c r="I383" s="27" t="s">
        <v>6476</v>
      </c>
      <c r="J383" s="45" t="s">
        <v>16</v>
      </c>
      <c r="K383" s="45">
        <v>69</v>
      </c>
      <c r="L383" s="45" t="s">
        <v>227</v>
      </c>
      <c r="M383" s="29">
        <v>17784500</v>
      </c>
      <c r="N383" s="49" t="s">
        <v>5173</v>
      </c>
      <c r="O383" s="27" t="s">
        <v>5189</v>
      </c>
      <c r="P383" s="27" t="s">
        <v>5190</v>
      </c>
      <c r="Q383" s="27" t="s">
        <v>6261</v>
      </c>
      <c r="R383" s="15"/>
      <c r="S383" s="53"/>
    </row>
    <row r="384" spans="2:19" ht="19.5" customHeight="1" x14ac:dyDescent="0.15">
      <c r="B384" s="25">
        <v>2021</v>
      </c>
      <c r="C384" s="27">
        <v>1</v>
      </c>
      <c r="D384" s="27" t="s">
        <v>752</v>
      </c>
      <c r="E384" s="55" t="s">
        <v>4727</v>
      </c>
      <c r="F384" s="27" t="s">
        <v>2795</v>
      </c>
      <c r="G384" s="27" t="s">
        <v>4734</v>
      </c>
      <c r="H384" s="27" t="s">
        <v>4736</v>
      </c>
      <c r="I384" s="27" t="s">
        <v>6477</v>
      </c>
      <c r="J384" s="45" t="s">
        <v>565</v>
      </c>
      <c r="K384" s="45">
        <f>21+7</f>
        <v>28</v>
      </c>
      <c r="L384" s="45" t="s">
        <v>1950</v>
      </c>
      <c r="M384" s="29">
        <f>13126109+4375369</f>
        <v>17501478</v>
      </c>
      <c r="N384" s="49" t="s">
        <v>4696</v>
      </c>
      <c r="O384" s="27" t="s">
        <v>4728</v>
      </c>
      <c r="P384" s="27" t="s">
        <v>4729</v>
      </c>
      <c r="Q384" s="27" t="s">
        <v>6261</v>
      </c>
      <c r="R384" s="15"/>
      <c r="S384" s="53" t="s">
        <v>4735</v>
      </c>
    </row>
    <row r="385" spans="2:19" ht="19.5" customHeight="1" x14ac:dyDescent="0.15">
      <c r="B385" s="25">
        <v>2021</v>
      </c>
      <c r="C385" s="27">
        <v>1</v>
      </c>
      <c r="D385" s="27" t="s">
        <v>15</v>
      </c>
      <c r="E385" s="55" t="s">
        <v>4727</v>
      </c>
      <c r="F385" s="27" t="s">
        <v>215</v>
      </c>
      <c r="G385" s="27">
        <v>3011150501</v>
      </c>
      <c r="H385" s="27" t="s">
        <v>1249</v>
      </c>
      <c r="I385" s="27" t="s">
        <v>6411</v>
      </c>
      <c r="J385" s="45" t="s">
        <v>565</v>
      </c>
      <c r="K385" s="45">
        <f>191+57</f>
        <v>248</v>
      </c>
      <c r="L385" s="45" t="s">
        <v>217</v>
      </c>
      <c r="M385" s="29">
        <f>13446958+4012966</f>
        <v>17459924</v>
      </c>
      <c r="N385" s="49" t="s">
        <v>4696</v>
      </c>
      <c r="O385" s="27" t="s">
        <v>4728</v>
      </c>
      <c r="P385" s="27" t="s">
        <v>4729</v>
      </c>
      <c r="Q385" s="27" t="s">
        <v>6261</v>
      </c>
      <c r="R385" s="15"/>
      <c r="S385" s="53"/>
    </row>
    <row r="386" spans="2:19" ht="19.5" customHeight="1" x14ac:dyDescent="0.15">
      <c r="B386" s="25">
        <v>2021</v>
      </c>
      <c r="C386" s="27">
        <v>1</v>
      </c>
      <c r="D386" s="27" t="s">
        <v>14</v>
      </c>
      <c r="E386" s="55" t="s">
        <v>2387</v>
      </c>
      <c r="F386" s="27" t="s">
        <v>215</v>
      </c>
      <c r="G386" s="27">
        <v>3010161901</v>
      </c>
      <c r="H386" s="27" t="s">
        <v>218</v>
      </c>
      <c r="I386" s="27" t="s">
        <v>6397</v>
      </c>
      <c r="J386" s="45"/>
      <c r="K386" s="45">
        <v>24.84</v>
      </c>
      <c r="L386" s="45" t="s">
        <v>2860</v>
      </c>
      <c r="M386" s="29">
        <v>17432710</v>
      </c>
      <c r="N386" s="49" t="s">
        <v>2388</v>
      </c>
      <c r="O386" s="27" t="s">
        <v>2389</v>
      </c>
      <c r="P386" s="27" t="s">
        <v>2390</v>
      </c>
      <c r="Q386" s="27" t="s">
        <v>6259</v>
      </c>
      <c r="R386" s="15"/>
      <c r="S386" s="53"/>
    </row>
    <row r="387" spans="2:19" ht="19.5" customHeight="1" x14ac:dyDescent="0.15">
      <c r="B387" s="25">
        <v>2021</v>
      </c>
      <c r="C387" s="27">
        <v>1</v>
      </c>
      <c r="D387" s="27" t="s">
        <v>15</v>
      </c>
      <c r="E387" s="55" t="s">
        <v>4885</v>
      </c>
      <c r="F387" s="27" t="s">
        <v>215</v>
      </c>
      <c r="G387" s="27">
        <v>3011150501</v>
      </c>
      <c r="H387" s="27" t="s">
        <v>4886</v>
      </c>
      <c r="I387" s="27" t="s">
        <v>6478</v>
      </c>
      <c r="J387" s="45" t="s">
        <v>4869</v>
      </c>
      <c r="K387" s="45">
        <v>249</v>
      </c>
      <c r="L387" s="45" t="s">
        <v>4887</v>
      </c>
      <c r="M387" s="29">
        <v>17396050</v>
      </c>
      <c r="N387" s="49" t="s">
        <v>4871</v>
      </c>
      <c r="O387" s="27" t="s">
        <v>4872</v>
      </c>
      <c r="P387" s="27" t="s">
        <v>4873</v>
      </c>
      <c r="Q387" s="27" t="s">
        <v>6261</v>
      </c>
      <c r="R387" s="15"/>
      <c r="S387" s="53"/>
    </row>
    <row r="388" spans="2:19" ht="19.5" customHeight="1" x14ac:dyDescent="0.15">
      <c r="B388" s="25">
        <v>2021</v>
      </c>
      <c r="C388" s="27">
        <v>1</v>
      </c>
      <c r="D388" s="27" t="s">
        <v>14</v>
      </c>
      <c r="E388" s="55" t="s">
        <v>2793</v>
      </c>
      <c r="F388" s="27" t="s">
        <v>215</v>
      </c>
      <c r="G388" s="27">
        <v>3011150501</v>
      </c>
      <c r="H388" s="27" t="s">
        <v>1249</v>
      </c>
      <c r="I388" s="27" t="s">
        <v>6423</v>
      </c>
      <c r="J388" s="45" t="s">
        <v>2785</v>
      </c>
      <c r="K388" s="45">
        <v>212</v>
      </c>
      <c r="L388" s="45" t="s">
        <v>1250</v>
      </c>
      <c r="M388" s="29">
        <v>17214760</v>
      </c>
      <c r="N388" s="49" t="s">
        <v>2786</v>
      </c>
      <c r="O388" s="27" t="s">
        <v>2787</v>
      </c>
      <c r="P388" s="27" t="s">
        <v>2788</v>
      </c>
      <c r="Q388" s="27" t="s">
        <v>6261</v>
      </c>
      <c r="R388" s="15"/>
      <c r="S388" s="53"/>
    </row>
    <row r="389" spans="2:19" ht="19.5" customHeight="1" x14ac:dyDescent="0.15">
      <c r="B389" s="25">
        <v>2021</v>
      </c>
      <c r="C389" s="27">
        <v>1</v>
      </c>
      <c r="D389" s="27" t="s">
        <v>15</v>
      </c>
      <c r="E389" s="55" t="s">
        <v>4838</v>
      </c>
      <c r="F389" s="27" t="s">
        <v>215</v>
      </c>
      <c r="G389" s="27">
        <v>3010161901</v>
      </c>
      <c r="H389" s="27" t="s">
        <v>4819</v>
      </c>
      <c r="I389" s="27" t="s">
        <v>6479</v>
      </c>
      <c r="J389" s="45" t="s">
        <v>609</v>
      </c>
      <c r="K389" s="45">
        <v>22.687999999999999</v>
      </c>
      <c r="L389" s="45" t="s">
        <v>169</v>
      </c>
      <c r="M389" s="29">
        <f>TRUNC(K389*688468*1.1,-3)</f>
        <v>17181000</v>
      </c>
      <c r="N389" s="49" t="s">
        <v>4804</v>
      </c>
      <c r="O389" s="27" t="s">
        <v>4839</v>
      </c>
      <c r="P389" s="27" t="s">
        <v>4840</v>
      </c>
      <c r="Q389" s="27" t="s">
        <v>6261</v>
      </c>
      <c r="R389" s="15"/>
      <c r="S389" s="53"/>
    </row>
    <row r="390" spans="2:19" ht="19.5" customHeight="1" x14ac:dyDescent="0.15">
      <c r="B390" s="25">
        <v>2021</v>
      </c>
      <c r="C390" s="27">
        <v>1</v>
      </c>
      <c r="D390" s="27" t="s">
        <v>15</v>
      </c>
      <c r="E390" s="55" t="s">
        <v>2074</v>
      </c>
      <c r="F390" s="27" t="s">
        <v>215</v>
      </c>
      <c r="G390" s="27">
        <v>3010161901</v>
      </c>
      <c r="H390" s="27" t="s">
        <v>737</v>
      </c>
      <c r="I390" s="27" t="s">
        <v>6362</v>
      </c>
      <c r="J390" s="45" t="s">
        <v>16</v>
      </c>
      <c r="K390" s="45">
        <v>24.745000000000001</v>
      </c>
      <c r="L390" s="45" t="s">
        <v>169</v>
      </c>
      <c r="M390" s="29">
        <v>17151502</v>
      </c>
      <c r="N390" s="49" t="s">
        <v>1585</v>
      </c>
      <c r="O390" s="27" t="s">
        <v>1873</v>
      </c>
      <c r="P390" s="27" t="s">
        <v>1874</v>
      </c>
      <c r="Q390" s="27" t="s">
        <v>6261</v>
      </c>
      <c r="R390" s="15"/>
      <c r="S390" s="53"/>
    </row>
    <row r="391" spans="2:19" ht="19.5" customHeight="1" x14ac:dyDescent="0.15">
      <c r="B391" s="25">
        <v>2021</v>
      </c>
      <c r="C391" s="27">
        <v>1</v>
      </c>
      <c r="D391" s="27" t="s">
        <v>15</v>
      </c>
      <c r="E391" s="55" t="s">
        <v>4891</v>
      </c>
      <c r="F391" s="27" t="s">
        <v>215</v>
      </c>
      <c r="G391" s="27">
        <v>4111250101</v>
      </c>
      <c r="H391" s="27" t="s">
        <v>4878</v>
      </c>
      <c r="I391" s="27" t="s">
        <v>6480</v>
      </c>
      <c r="J391" s="45" t="s">
        <v>4869</v>
      </c>
      <c r="K391" s="45">
        <v>1</v>
      </c>
      <c r="L391" s="45" t="s">
        <v>4870</v>
      </c>
      <c r="M391" s="29">
        <v>16963100</v>
      </c>
      <c r="N391" s="49" t="s">
        <v>4871</v>
      </c>
      <c r="O391" s="27" t="s">
        <v>4889</v>
      </c>
      <c r="P391" s="27" t="s">
        <v>4890</v>
      </c>
      <c r="Q391" s="27" t="s">
        <v>6261</v>
      </c>
      <c r="R391" s="15"/>
      <c r="S391" s="53"/>
    </row>
    <row r="392" spans="2:19" ht="19.5" customHeight="1" x14ac:dyDescent="0.15">
      <c r="B392" s="25">
        <v>2021</v>
      </c>
      <c r="C392" s="27">
        <v>1</v>
      </c>
      <c r="D392" s="27" t="s">
        <v>14</v>
      </c>
      <c r="E392" s="55" t="s">
        <v>4536</v>
      </c>
      <c r="F392" s="27" t="s">
        <v>64</v>
      </c>
      <c r="G392" s="27">
        <v>2411189701</v>
      </c>
      <c r="H392" s="27" t="s">
        <v>4540</v>
      </c>
      <c r="I392" s="27" t="s">
        <v>6481</v>
      </c>
      <c r="J392" s="45" t="s">
        <v>4538</v>
      </c>
      <c r="K392" s="45">
        <v>1</v>
      </c>
      <c r="L392" s="45" t="s">
        <v>557</v>
      </c>
      <c r="M392" s="29">
        <v>16900000</v>
      </c>
      <c r="N392" s="49" t="s">
        <v>4277</v>
      </c>
      <c r="O392" s="27" t="s">
        <v>4278</v>
      </c>
      <c r="P392" s="27" t="s">
        <v>4279</v>
      </c>
      <c r="Q392" s="27" t="s">
        <v>6261</v>
      </c>
      <c r="R392" s="15"/>
      <c r="S392" s="53" t="s">
        <v>94</v>
      </c>
    </row>
    <row r="393" spans="2:19" ht="19.5" customHeight="1" x14ac:dyDescent="0.15">
      <c r="B393" s="25">
        <v>2021</v>
      </c>
      <c r="C393" s="27">
        <v>1</v>
      </c>
      <c r="D393" s="27" t="s">
        <v>14</v>
      </c>
      <c r="E393" s="55" t="s">
        <v>509</v>
      </c>
      <c r="F393" s="27" t="s">
        <v>215</v>
      </c>
      <c r="G393" s="27">
        <v>4014178203</v>
      </c>
      <c r="H393" s="27" t="s">
        <v>709</v>
      </c>
      <c r="I393" s="27" t="s">
        <v>6482</v>
      </c>
      <c r="J393" s="45" t="s">
        <v>16</v>
      </c>
      <c r="K393" s="45">
        <v>87</v>
      </c>
      <c r="L393" s="45" t="s">
        <v>174</v>
      </c>
      <c r="M393" s="29">
        <v>16833000</v>
      </c>
      <c r="N393" s="49" t="s">
        <v>362</v>
      </c>
      <c r="O393" s="27" t="s">
        <v>366</v>
      </c>
      <c r="P393" s="27" t="s">
        <v>367</v>
      </c>
      <c r="Q393" s="27" t="s">
        <v>6261</v>
      </c>
      <c r="R393" s="15"/>
      <c r="S393" s="53"/>
    </row>
    <row r="394" spans="2:19" ht="19.5" customHeight="1" x14ac:dyDescent="0.15">
      <c r="B394" s="25">
        <v>2021</v>
      </c>
      <c r="C394" s="27">
        <v>1</v>
      </c>
      <c r="D394" s="27" t="s">
        <v>14</v>
      </c>
      <c r="E394" s="55" t="s">
        <v>708</v>
      </c>
      <c r="F394" s="27" t="s">
        <v>215</v>
      </c>
      <c r="G394" s="27">
        <v>3011150501</v>
      </c>
      <c r="H394" s="27" t="s">
        <v>216</v>
      </c>
      <c r="I394" s="27" t="s">
        <v>6322</v>
      </c>
      <c r="J394" s="45" t="s">
        <v>16</v>
      </c>
      <c r="K394" s="45">
        <v>241</v>
      </c>
      <c r="L394" s="45" t="s">
        <v>569</v>
      </c>
      <c r="M394" s="29">
        <v>16638640</v>
      </c>
      <c r="N394" s="49" t="s">
        <v>362</v>
      </c>
      <c r="O394" s="27" t="s">
        <v>363</v>
      </c>
      <c r="P394" s="27" t="s">
        <v>364</v>
      </c>
      <c r="Q394" s="27" t="s">
        <v>6261</v>
      </c>
      <c r="R394" s="15"/>
      <c r="S394" s="53"/>
    </row>
    <row r="395" spans="2:19" ht="19.5" customHeight="1" x14ac:dyDescent="0.15">
      <c r="B395" s="25">
        <v>2021</v>
      </c>
      <c r="C395" s="27">
        <v>1</v>
      </c>
      <c r="D395" s="27" t="s">
        <v>15</v>
      </c>
      <c r="E395" s="55" t="s">
        <v>3477</v>
      </c>
      <c r="F395" s="27" t="s">
        <v>215</v>
      </c>
      <c r="G395" s="27">
        <v>3010161901</v>
      </c>
      <c r="H395" s="27" t="s">
        <v>218</v>
      </c>
      <c r="I395" s="27"/>
      <c r="J395" s="45"/>
      <c r="K395" s="45">
        <v>13</v>
      </c>
      <c r="L395" s="45" t="s">
        <v>574</v>
      </c>
      <c r="M395" s="29">
        <v>16382000</v>
      </c>
      <c r="N395" s="49" t="s">
        <v>2977</v>
      </c>
      <c r="O395" s="27" t="s">
        <v>3227</v>
      </c>
      <c r="P395" s="27" t="s">
        <v>3228</v>
      </c>
      <c r="Q395" s="27" t="s">
        <v>6261</v>
      </c>
      <c r="R395" s="15"/>
      <c r="S395" s="53"/>
    </row>
    <row r="396" spans="2:19" ht="19.5" customHeight="1" x14ac:dyDescent="0.15">
      <c r="B396" s="25">
        <v>2021</v>
      </c>
      <c r="C396" s="27">
        <v>1</v>
      </c>
      <c r="D396" s="27" t="s">
        <v>15</v>
      </c>
      <c r="E396" s="55" t="s">
        <v>4838</v>
      </c>
      <c r="F396" s="27" t="s">
        <v>215</v>
      </c>
      <c r="G396" s="27">
        <v>3011150501</v>
      </c>
      <c r="H396" s="27" t="s">
        <v>216</v>
      </c>
      <c r="I396" s="27" t="s">
        <v>6483</v>
      </c>
      <c r="J396" s="45" t="s">
        <v>609</v>
      </c>
      <c r="K396" s="45">
        <v>291</v>
      </c>
      <c r="L396" s="45" t="s">
        <v>217</v>
      </c>
      <c r="M396" s="29">
        <f>TRUNC(K396*50950*1.1,-3)</f>
        <v>16309000</v>
      </c>
      <c r="N396" s="49" t="s">
        <v>4804</v>
      </c>
      <c r="O396" s="27" t="s">
        <v>4839</v>
      </c>
      <c r="P396" s="27" t="s">
        <v>4840</v>
      </c>
      <c r="Q396" s="27" t="s">
        <v>6261</v>
      </c>
      <c r="R396" s="15"/>
      <c r="S396" s="53"/>
    </row>
    <row r="397" spans="2:19" ht="19.5" customHeight="1" x14ac:dyDescent="0.15">
      <c r="B397" s="25">
        <v>2021</v>
      </c>
      <c r="C397" s="27">
        <v>1</v>
      </c>
      <c r="D397" s="27" t="s">
        <v>14</v>
      </c>
      <c r="E397" s="55" t="s">
        <v>4562</v>
      </c>
      <c r="F397" s="27" t="s">
        <v>62</v>
      </c>
      <c r="G397" s="27">
        <v>4014178203</v>
      </c>
      <c r="H397" s="27" t="s">
        <v>597</v>
      </c>
      <c r="I397" s="27" t="s">
        <v>6484</v>
      </c>
      <c r="J397" s="45" t="s">
        <v>16</v>
      </c>
      <c r="K397" s="45">
        <v>117</v>
      </c>
      <c r="L397" s="45" t="s">
        <v>174</v>
      </c>
      <c r="M397" s="29">
        <v>16011325</v>
      </c>
      <c r="N397" s="49" t="s">
        <v>4349</v>
      </c>
      <c r="O397" s="27" t="s">
        <v>4500</v>
      </c>
      <c r="P397" s="27" t="s">
        <v>4501</v>
      </c>
      <c r="Q397" s="27" t="s">
        <v>6261</v>
      </c>
      <c r="R397" s="15"/>
      <c r="S397" s="53"/>
    </row>
    <row r="398" spans="2:19" ht="19.5" customHeight="1" x14ac:dyDescent="0.15">
      <c r="B398" s="25">
        <v>2021</v>
      </c>
      <c r="C398" s="27">
        <v>1</v>
      </c>
      <c r="D398" s="27" t="s">
        <v>15</v>
      </c>
      <c r="E398" s="55" t="s">
        <v>864</v>
      </c>
      <c r="F398" s="27" t="s">
        <v>221</v>
      </c>
      <c r="G398" s="27"/>
      <c r="H398" s="27" t="s">
        <v>1311</v>
      </c>
      <c r="I398" s="27"/>
      <c r="J398" s="45"/>
      <c r="K398" s="45">
        <v>4220</v>
      </c>
      <c r="L398" s="45"/>
      <c r="M398" s="29">
        <v>16000000</v>
      </c>
      <c r="N398" s="49" t="s">
        <v>860</v>
      </c>
      <c r="O398" s="27" t="s">
        <v>861</v>
      </c>
      <c r="P398" s="27" t="s">
        <v>862</v>
      </c>
      <c r="Q398" s="27" t="s">
        <v>6261</v>
      </c>
      <c r="R398" s="15"/>
      <c r="S398" s="53"/>
    </row>
    <row r="399" spans="2:19" ht="19.5" customHeight="1" x14ac:dyDescent="0.15">
      <c r="B399" s="25">
        <v>2021</v>
      </c>
      <c r="C399" s="27">
        <v>1</v>
      </c>
      <c r="D399" s="27" t="s">
        <v>15</v>
      </c>
      <c r="E399" s="55" t="s">
        <v>866</v>
      </c>
      <c r="F399" s="27" t="s">
        <v>221</v>
      </c>
      <c r="G399" s="27"/>
      <c r="H399" s="27" t="s">
        <v>1311</v>
      </c>
      <c r="I399" s="27"/>
      <c r="J399" s="45"/>
      <c r="K399" s="45">
        <v>4356</v>
      </c>
      <c r="L399" s="45"/>
      <c r="M399" s="29">
        <v>16000000</v>
      </c>
      <c r="N399" s="49" t="s">
        <v>860</v>
      </c>
      <c r="O399" s="27" t="s">
        <v>861</v>
      </c>
      <c r="P399" s="27" t="s">
        <v>862</v>
      </c>
      <c r="Q399" s="27" t="s">
        <v>6261</v>
      </c>
      <c r="R399" s="15"/>
      <c r="S399" s="53"/>
    </row>
    <row r="400" spans="2:19" ht="19.5" customHeight="1" x14ac:dyDescent="0.15">
      <c r="B400" s="25">
        <v>2021</v>
      </c>
      <c r="C400" s="27">
        <v>1</v>
      </c>
      <c r="D400" s="27" t="s">
        <v>15</v>
      </c>
      <c r="E400" s="55" t="s">
        <v>4838</v>
      </c>
      <c r="F400" s="27" t="s">
        <v>215</v>
      </c>
      <c r="G400" s="27">
        <v>3010161901</v>
      </c>
      <c r="H400" s="27" t="s">
        <v>4819</v>
      </c>
      <c r="I400" s="27" t="s">
        <v>6485</v>
      </c>
      <c r="J400" s="45" t="s">
        <v>609</v>
      </c>
      <c r="K400" s="45">
        <v>21.582999999999998</v>
      </c>
      <c r="L400" s="45" t="s">
        <v>169</v>
      </c>
      <c r="M400" s="29">
        <f>TRUNC(K400*673040*1.1,-3)</f>
        <v>15978000</v>
      </c>
      <c r="N400" s="49" t="s">
        <v>4804</v>
      </c>
      <c r="O400" s="27" t="s">
        <v>4839</v>
      </c>
      <c r="P400" s="27" t="s">
        <v>4840</v>
      </c>
      <c r="Q400" s="27" t="s">
        <v>6261</v>
      </c>
      <c r="R400" s="15"/>
      <c r="S400" s="53"/>
    </row>
    <row r="401" spans="2:19" ht="19.5" customHeight="1" x14ac:dyDescent="0.15">
      <c r="B401" s="25">
        <v>2021</v>
      </c>
      <c r="C401" s="27">
        <v>1</v>
      </c>
      <c r="D401" s="27" t="s">
        <v>14</v>
      </c>
      <c r="E401" s="55" t="s">
        <v>2862</v>
      </c>
      <c r="F401" s="27" t="s">
        <v>215</v>
      </c>
      <c r="G401" s="27">
        <v>3011150501</v>
      </c>
      <c r="H401" s="27" t="s">
        <v>216</v>
      </c>
      <c r="I401" s="27" t="s">
        <v>6486</v>
      </c>
      <c r="J401" s="45"/>
      <c r="K401" s="45">
        <v>250</v>
      </c>
      <c r="L401" s="45" t="s">
        <v>217</v>
      </c>
      <c r="M401" s="29">
        <v>15712500</v>
      </c>
      <c r="N401" s="49" t="s">
        <v>2388</v>
      </c>
      <c r="O401" s="27" t="s">
        <v>2701</v>
      </c>
      <c r="P401" s="27" t="s">
        <v>2702</v>
      </c>
      <c r="Q401" s="27" t="s">
        <v>6259</v>
      </c>
      <c r="R401" s="15"/>
      <c r="S401" s="53"/>
    </row>
    <row r="402" spans="2:19" ht="19.5" customHeight="1" x14ac:dyDescent="0.15">
      <c r="B402" s="25">
        <v>2021</v>
      </c>
      <c r="C402" s="27">
        <v>1</v>
      </c>
      <c r="D402" s="27" t="s">
        <v>15</v>
      </c>
      <c r="E402" s="55" t="s">
        <v>2726</v>
      </c>
      <c r="F402" s="27" t="s">
        <v>215</v>
      </c>
      <c r="G402" s="27">
        <v>3010161901</v>
      </c>
      <c r="H402" s="27" t="s">
        <v>2889</v>
      </c>
      <c r="I402" s="27" t="s">
        <v>6292</v>
      </c>
      <c r="J402" s="45" t="s">
        <v>16</v>
      </c>
      <c r="K402" s="45">
        <v>21.745999999999999</v>
      </c>
      <c r="L402" s="45" t="s">
        <v>219</v>
      </c>
      <c r="M402" s="29">
        <v>15422000</v>
      </c>
      <c r="N402" s="49" t="s">
        <v>2411</v>
      </c>
      <c r="O402" s="27" t="s">
        <v>2727</v>
      </c>
      <c r="P402" s="27" t="s">
        <v>2728</v>
      </c>
      <c r="Q402" s="27" t="s">
        <v>6261</v>
      </c>
      <c r="R402" s="15"/>
      <c r="S402" s="53"/>
    </row>
    <row r="403" spans="2:19" ht="19.5" customHeight="1" x14ac:dyDescent="0.15">
      <c r="B403" s="25">
        <v>2021</v>
      </c>
      <c r="C403" s="27">
        <v>1</v>
      </c>
      <c r="D403" s="27" t="s">
        <v>14</v>
      </c>
      <c r="E403" s="55" t="s">
        <v>2084</v>
      </c>
      <c r="F403" s="27" t="s">
        <v>215</v>
      </c>
      <c r="G403" s="27">
        <v>3011150501</v>
      </c>
      <c r="H403" s="27" t="s">
        <v>216</v>
      </c>
      <c r="I403" s="27" t="s">
        <v>6299</v>
      </c>
      <c r="J403" s="45" t="s">
        <v>16</v>
      </c>
      <c r="K403" s="45">
        <v>270</v>
      </c>
      <c r="L403" s="45" t="s">
        <v>217</v>
      </c>
      <c r="M403" s="29">
        <v>15420000</v>
      </c>
      <c r="N403" s="49" t="s">
        <v>1594</v>
      </c>
      <c r="O403" s="27" t="s">
        <v>1909</v>
      </c>
      <c r="P403" s="27" t="s">
        <v>1910</v>
      </c>
      <c r="Q403" s="27" t="s">
        <v>6261</v>
      </c>
      <c r="R403" s="15"/>
      <c r="S403" s="53"/>
    </row>
    <row r="404" spans="2:19" ht="19.5" customHeight="1" x14ac:dyDescent="0.15">
      <c r="B404" s="25">
        <v>2021</v>
      </c>
      <c r="C404" s="27">
        <v>1</v>
      </c>
      <c r="D404" s="27" t="s">
        <v>15</v>
      </c>
      <c r="E404" s="55" t="s">
        <v>4838</v>
      </c>
      <c r="F404" s="27" t="s">
        <v>215</v>
      </c>
      <c r="G404" s="27">
        <v>3010161901</v>
      </c>
      <c r="H404" s="27" t="s">
        <v>4819</v>
      </c>
      <c r="I404" s="27" t="s">
        <v>6487</v>
      </c>
      <c r="J404" s="45" t="s">
        <v>609</v>
      </c>
      <c r="K404" s="45">
        <v>20.205000000000002</v>
      </c>
      <c r="L404" s="45" t="s">
        <v>169</v>
      </c>
      <c r="M404" s="29">
        <f>TRUNC(K404*678825*1.1,-3)</f>
        <v>15087000</v>
      </c>
      <c r="N404" s="49" t="s">
        <v>4804</v>
      </c>
      <c r="O404" s="27" t="s">
        <v>4839</v>
      </c>
      <c r="P404" s="27" t="s">
        <v>4840</v>
      </c>
      <c r="Q404" s="27" t="s">
        <v>6261</v>
      </c>
      <c r="R404" s="15"/>
      <c r="S404" s="53"/>
    </row>
    <row r="405" spans="2:19" ht="19.5" customHeight="1" x14ac:dyDescent="0.15">
      <c r="B405" s="25">
        <v>2021</v>
      </c>
      <c r="C405" s="27">
        <v>1</v>
      </c>
      <c r="D405" s="27" t="s">
        <v>15</v>
      </c>
      <c r="E405" s="55" t="s">
        <v>4838</v>
      </c>
      <c r="F405" s="27" t="s">
        <v>215</v>
      </c>
      <c r="G405" s="27">
        <v>3011150501</v>
      </c>
      <c r="H405" s="27" t="s">
        <v>216</v>
      </c>
      <c r="I405" s="27" t="s">
        <v>6488</v>
      </c>
      <c r="J405" s="45" t="s">
        <v>4818</v>
      </c>
      <c r="K405" s="45">
        <v>198</v>
      </c>
      <c r="L405" s="45" t="s">
        <v>217</v>
      </c>
      <c r="M405" s="29">
        <f>TRUNC(K405*69155*1.1,-3)</f>
        <v>15061000</v>
      </c>
      <c r="N405" s="49" t="s">
        <v>4804</v>
      </c>
      <c r="O405" s="27" t="s">
        <v>4839</v>
      </c>
      <c r="P405" s="27" t="s">
        <v>4840</v>
      </c>
      <c r="Q405" s="27" t="s">
        <v>6261</v>
      </c>
      <c r="R405" s="15"/>
      <c r="S405" s="53"/>
    </row>
    <row r="406" spans="2:19" ht="19.5" customHeight="1" x14ac:dyDescent="0.15">
      <c r="B406" s="25">
        <v>2021</v>
      </c>
      <c r="C406" s="27">
        <v>1</v>
      </c>
      <c r="D406" s="27" t="s">
        <v>14</v>
      </c>
      <c r="E406" s="55" t="s">
        <v>2994</v>
      </c>
      <c r="F406" s="27" t="s">
        <v>62</v>
      </c>
      <c r="G406" s="27">
        <v>4924151101</v>
      </c>
      <c r="H406" s="27" t="s">
        <v>3495</v>
      </c>
      <c r="I406" s="27" t="s">
        <v>6292</v>
      </c>
      <c r="J406" s="45" t="s">
        <v>16</v>
      </c>
      <c r="K406" s="45">
        <v>1</v>
      </c>
      <c r="L406" s="45" t="s">
        <v>174</v>
      </c>
      <c r="M406" s="29">
        <v>15000000</v>
      </c>
      <c r="N406" s="49" t="s">
        <v>2985</v>
      </c>
      <c r="O406" s="27" t="s">
        <v>2995</v>
      </c>
      <c r="P406" s="27" t="s">
        <v>2996</v>
      </c>
      <c r="Q406" s="27" t="s">
        <v>6261</v>
      </c>
      <c r="R406" s="15"/>
      <c r="S406" s="53"/>
    </row>
    <row r="407" spans="2:19" ht="19.5" customHeight="1" x14ac:dyDescent="0.15">
      <c r="B407" s="25">
        <v>2021</v>
      </c>
      <c r="C407" s="27">
        <v>1</v>
      </c>
      <c r="D407" s="27" t="s">
        <v>15</v>
      </c>
      <c r="E407" s="55" t="s">
        <v>4877</v>
      </c>
      <c r="F407" s="27" t="s">
        <v>215</v>
      </c>
      <c r="G407" s="27">
        <v>4111250101</v>
      </c>
      <c r="H407" s="27" t="s">
        <v>4878</v>
      </c>
      <c r="I407" s="27" t="s">
        <v>6489</v>
      </c>
      <c r="J407" s="45" t="s">
        <v>4869</v>
      </c>
      <c r="K407" s="45">
        <v>1</v>
      </c>
      <c r="L407" s="45" t="s">
        <v>4870</v>
      </c>
      <c r="M407" s="29">
        <v>14949000</v>
      </c>
      <c r="N407" s="49" t="s">
        <v>4871</v>
      </c>
      <c r="O407" s="27" t="s">
        <v>4872</v>
      </c>
      <c r="P407" s="27" t="s">
        <v>4873</v>
      </c>
      <c r="Q407" s="27" t="s">
        <v>6261</v>
      </c>
      <c r="R407" s="15"/>
      <c r="S407" s="53"/>
    </row>
    <row r="408" spans="2:19" ht="19.5" customHeight="1" x14ac:dyDescent="0.15">
      <c r="B408" s="25">
        <v>2021</v>
      </c>
      <c r="C408" s="27">
        <v>1</v>
      </c>
      <c r="D408" s="27" t="s">
        <v>14</v>
      </c>
      <c r="E408" s="55" t="s">
        <v>2871</v>
      </c>
      <c r="F408" s="27" t="s">
        <v>62</v>
      </c>
      <c r="G408" s="27">
        <v>4014178203</v>
      </c>
      <c r="H408" s="27" t="s">
        <v>2873</v>
      </c>
      <c r="I408" s="27" t="s">
        <v>6490</v>
      </c>
      <c r="J408" s="45" t="s">
        <v>16</v>
      </c>
      <c r="K408" s="45">
        <v>60</v>
      </c>
      <c r="L408" s="45" t="s">
        <v>227</v>
      </c>
      <c r="M408" s="29">
        <v>14845000</v>
      </c>
      <c r="N408" s="49" t="s">
        <v>2392</v>
      </c>
      <c r="O408" s="27" t="s">
        <v>2393</v>
      </c>
      <c r="P408" s="27" t="s">
        <v>2394</v>
      </c>
      <c r="Q408" s="27" t="s">
        <v>6261</v>
      </c>
      <c r="R408" s="15"/>
      <c r="S408" s="53"/>
    </row>
    <row r="409" spans="2:19" ht="19.5" customHeight="1" x14ac:dyDescent="0.15">
      <c r="B409" s="25">
        <v>2021</v>
      </c>
      <c r="C409" s="27">
        <v>1</v>
      </c>
      <c r="D409" s="27" t="s">
        <v>14</v>
      </c>
      <c r="E409" s="55" t="s">
        <v>2685</v>
      </c>
      <c r="F409" s="27" t="s">
        <v>215</v>
      </c>
      <c r="G409" s="27">
        <v>3011150501</v>
      </c>
      <c r="H409" s="27" t="s">
        <v>216</v>
      </c>
      <c r="I409" s="27" t="s">
        <v>6299</v>
      </c>
      <c r="J409" s="45" t="s">
        <v>16</v>
      </c>
      <c r="K409" s="45">
        <v>297</v>
      </c>
      <c r="L409" s="45" t="s">
        <v>217</v>
      </c>
      <c r="M409" s="29">
        <v>14781660</v>
      </c>
      <c r="N409" s="49" t="s">
        <v>2355</v>
      </c>
      <c r="O409" s="27" t="s">
        <v>2686</v>
      </c>
      <c r="P409" s="27" t="s">
        <v>2687</v>
      </c>
      <c r="Q409" s="27" t="s">
        <v>6261</v>
      </c>
      <c r="R409" s="15"/>
      <c r="S409" s="53"/>
    </row>
    <row r="410" spans="2:19" ht="19.5" customHeight="1" x14ac:dyDescent="0.15">
      <c r="B410" s="25">
        <v>2021</v>
      </c>
      <c r="C410" s="27">
        <v>1</v>
      </c>
      <c r="D410" s="27" t="s">
        <v>15</v>
      </c>
      <c r="E410" s="55" t="s">
        <v>3708</v>
      </c>
      <c r="F410" s="27" t="s">
        <v>215</v>
      </c>
      <c r="G410" s="27">
        <v>5512171801</v>
      </c>
      <c r="H410" s="27" t="s">
        <v>1276</v>
      </c>
      <c r="I410" s="27" t="s">
        <v>6491</v>
      </c>
      <c r="J410" s="45" t="s">
        <v>601</v>
      </c>
      <c r="K410" s="45">
        <v>2</v>
      </c>
      <c r="L410" s="45" t="s">
        <v>174</v>
      </c>
      <c r="M410" s="29">
        <v>14709002</v>
      </c>
      <c r="N410" s="49" t="s">
        <v>3621</v>
      </c>
      <c r="O410" s="27" t="s">
        <v>3622</v>
      </c>
      <c r="P410" s="27" t="s">
        <v>5120</v>
      </c>
      <c r="Q410" s="27" t="s">
        <v>6261</v>
      </c>
      <c r="R410" s="15"/>
      <c r="S410" s="53"/>
    </row>
    <row r="411" spans="2:19" ht="19.5" customHeight="1" x14ac:dyDescent="0.15">
      <c r="B411" s="25">
        <v>2021</v>
      </c>
      <c r="C411" s="27">
        <v>1</v>
      </c>
      <c r="D411" s="27" t="s">
        <v>14</v>
      </c>
      <c r="E411" s="55" t="s">
        <v>2768</v>
      </c>
      <c r="F411" s="27" t="s">
        <v>215</v>
      </c>
      <c r="G411" s="27">
        <v>3011150501</v>
      </c>
      <c r="H411" s="27" t="s">
        <v>1249</v>
      </c>
      <c r="I411" s="27" t="s">
        <v>6492</v>
      </c>
      <c r="J411" s="45"/>
      <c r="K411" s="45">
        <v>192</v>
      </c>
      <c r="L411" s="45" t="s">
        <v>217</v>
      </c>
      <c r="M411" s="29">
        <v>14686080</v>
      </c>
      <c r="N411" s="49" t="s">
        <v>2439</v>
      </c>
      <c r="O411" s="27" t="s">
        <v>2769</v>
      </c>
      <c r="P411" s="27" t="s">
        <v>2770</v>
      </c>
      <c r="Q411" s="27" t="s">
        <v>6261</v>
      </c>
      <c r="R411" s="15"/>
      <c r="S411" s="53"/>
    </row>
    <row r="412" spans="2:19" ht="19.5" customHeight="1" x14ac:dyDescent="0.15">
      <c r="B412" s="25">
        <v>2021</v>
      </c>
      <c r="C412" s="27">
        <v>1</v>
      </c>
      <c r="D412" s="27" t="s">
        <v>14</v>
      </c>
      <c r="E412" s="55" t="s">
        <v>5205</v>
      </c>
      <c r="F412" s="27" t="s">
        <v>221</v>
      </c>
      <c r="G412" s="27">
        <v>3012169901</v>
      </c>
      <c r="H412" s="27" t="s">
        <v>5212</v>
      </c>
      <c r="I412" s="27" t="s">
        <v>6493</v>
      </c>
      <c r="J412" s="45" t="s">
        <v>16</v>
      </c>
      <c r="K412" s="45">
        <v>170</v>
      </c>
      <c r="L412" s="45" t="s">
        <v>645</v>
      </c>
      <c r="M412" s="29">
        <v>14681880</v>
      </c>
      <c r="N412" s="49" t="s">
        <v>5173</v>
      </c>
      <c r="O412" s="27" t="s">
        <v>5189</v>
      </c>
      <c r="P412" s="27" t="s">
        <v>5190</v>
      </c>
      <c r="Q412" s="27" t="s">
        <v>6261</v>
      </c>
      <c r="R412" s="15"/>
      <c r="S412" s="53"/>
    </row>
    <row r="413" spans="2:19" ht="19.5" customHeight="1" x14ac:dyDescent="0.15">
      <c r="B413" s="25">
        <v>2021</v>
      </c>
      <c r="C413" s="27">
        <v>1</v>
      </c>
      <c r="D413" s="27" t="s">
        <v>14</v>
      </c>
      <c r="E413" s="55" t="s">
        <v>648</v>
      </c>
      <c r="F413" s="27" t="s">
        <v>215</v>
      </c>
      <c r="G413" s="27">
        <v>30121703</v>
      </c>
      <c r="H413" s="27" t="s">
        <v>649</v>
      </c>
      <c r="I413" s="27" t="s">
        <v>6494</v>
      </c>
      <c r="J413" s="45" t="s">
        <v>16</v>
      </c>
      <c r="K413" s="45">
        <v>69</v>
      </c>
      <c r="L413" s="45" t="s">
        <v>225</v>
      </c>
      <c r="M413" s="29">
        <v>14628000</v>
      </c>
      <c r="N413" s="49" t="s">
        <v>327</v>
      </c>
      <c r="O413" s="27" t="s">
        <v>454</v>
      </c>
      <c r="P413" s="27" t="s">
        <v>455</v>
      </c>
      <c r="Q413" s="27" t="s">
        <v>6261</v>
      </c>
      <c r="R413" s="15"/>
      <c r="S413" s="53"/>
    </row>
    <row r="414" spans="2:19" ht="19.5" customHeight="1" x14ac:dyDescent="0.15">
      <c r="B414" s="25">
        <v>2021</v>
      </c>
      <c r="C414" s="27">
        <v>1</v>
      </c>
      <c r="D414" s="27" t="s">
        <v>14</v>
      </c>
      <c r="E414" s="55" t="s">
        <v>580</v>
      </c>
      <c r="F414" s="27" t="s">
        <v>215</v>
      </c>
      <c r="G414" s="27">
        <v>3010161901</v>
      </c>
      <c r="H414" s="27" t="s">
        <v>581</v>
      </c>
      <c r="I414" s="27" t="s">
        <v>6495</v>
      </c>
      <c r="J414" s="45" t="s">
        <v>173</v>
      </c>
      <c r="K414" s="45" t="s">
        <v>582</v>
      </c>
      <c r="L414" s="45" t="s">
        <v>169</v>
      </c>
      <c r="M414" s="29">
        <v>14166710</v>
      </c>
      <c r="N414" s="49" t="s">
        <v>289</v>
      </c>
      <c r="O414" s="27" t="s">
        <v>290</v>
      </c>
      <c r="P414" s="27" t="s">
        <v>291</v>
      </c>
      <c r="Q414" s="27" t="s">
        <v>6261</v>
      </c>
      <c r="R414" s="15"/>
      <c r="S414" s="53" t="s">
        <v>279</v>
      </c>
    </row>
    <row r="415" spans="2:19" ht="19.5" customHeight="1" x14ac:dyDescent="0.15">
      <c r="B415" s="25">
        <v>2021</v>
      </c>
      <c r="C415" s="27">
        <v>1</v>
      </c>
      <c r="D415" s="27" t="s">
        <v>15</v>
      </c>
      <c r="E415" s="55" t="s">
        <v>4895</v>
      </c>
      <c r="F415" s="27" t="s">
        <v>215</v>
      </c>
      <c r="G415" s="27">
        <v>3011150501</v>
      </c>
      <c r="H415" s="27" t="s">
        <v>4886</v>
      </c>
      <c r="I415" s="27" t="s">
        <v>6496</v>
      </c>
      <c r="J415" s="45" t="s">
        <v>4869</v>
      </c>
      <c r="K415" s="45">
        <v>207</v>
      </c>
      <c r="L415" s="45" t="s">
        <v>4887</v>
      </c>
      <c r="M415" s="29">
        <v>14160719</v>
      </c>
      <c r="N415" s="49" t="s">
        <v>4871</v>
      </c>
      <c r="O415" s="27" t="s">
        <v>4889</v>
      </c>
      <c r="P415" s="27" t="s">
        <v>4890</v>
      </c>
      <c r="Q415" s="27" t="s">
        <v>6261</v>
      </c>
      <c r="R415" s="15"/>
      <c r="S415" s="53"/>
    </row>
    <row r="416" spans="2:19" ht="19.5" customHeight="1" x14ac:dyDescent="0.15">
      <c r="B416" s="25">
        <v>2021</v>
      </c>
      <c r="C416" s="27">
        <v>1</v>
      </c>
      <c r="D416" s="27" t="s">
        <v>15</v>
      </c>
      <c r="E416" s="55" t="s">
        <v>866</v>
      </c>
      <c r="F416" s="27" t="s">
        <v>221</v>
      </c>
      <c r="G416" s="27"/>
      <c r="H416" s="27" t="s">
        <v>1355</v>
      </c>
      <c r="I416" s="27"/>
      <c r="J416" s="45"/>
      <c r="K416" s="45">
        <v>50</v>
      </c>
      <c r="L416" s="45"/>
      <c r="M416" s="29">
        <v>14100000</v>
      </c>
      <c r="N416" s="49" t="s">
        <v>860</v>
      </c>
      <c r="O416" s="27" t="s">
        <v>861</v>
      </c>
      <c r="P416" s="27" t="s">
        <v>862</v>
      </c>
      <c r="Q416" s="27" t="s">
        <v>6261</v>
      </c>
      <c r="R416" s="15"/>
      <c r="S416" s="53"/>
    </row>
    <row r="417" spans="2:19" ht="19.5" customHeight="1" x14ac:dyDescent="0.15">
      <c r="B417" s="25">
        <v>2021</v>
      </c>
      <c r="C417" s="27">
        <v>1</v>
      </c>
      <c r="D417" s="27" t="s">
        <v>14</v>
      </c>
      <c r="E417" s="55" t="s">
        <v>2071</v>
      </c>
      <c r="F417" s="27" t="s">
        <v>215</v>
      </c>
      <c r="G417" s="27">
        <v>3010161901</v>
      </c>
      <c r="H417" s="27" t="s">
        <v>737</v>
      </c>
      <c r="I417" s="27" t="s">
        <v>6497</v>
      </c>
      <c r="J417" s="45" t="s">
        <v>16</v>
      </c>
      <c r="K417" s="45">
        <v>20</v>
      </c>
      <c r="L417" s="45" t="s">
        <v>169</v>
      </c>
      <c r="M417" s="29">
        <v>14000000</v>
      </c>
      <c r="N417" s="49" t="s">
        <v>1508</v>
      </c>
      <c r="O417" s="27" t="s">
        <v>2072</v>
      </c>
      <c r="P417" s="27" t="s">
        <v>1807</v>
      </c>
      <c r="Q417" s="27" t="s">
        <v>6261</v>
      </c>
      <c r="R417" s="15"/>
      <c r="S417" s="53"/>
    </row>
    <row r="418" spans="2:19" ht="19.5" customHeight="1" x14ac:dyDescent="0.15">
      <c r="B418" s="25">
        <v>2021</v>
      </c>
      <c r="C418" s="27">
        <v>1</v>
      </c>
      <c r="D418" s="27" t="s">
        <v>14</v>
      </c>
      <c r="E418" s="55" t="s">
        <v>2071</v>
      </c>
      <c r="F418" s="27" t="s">
        <v>215</v>
      </c>
      <c r="G418" s="27">
        <v>3010161901</v>
      </c>
      <c r="H418" s="27" t="s">
        <v>737</v>
      </c>
      <c r="I418" s="27" t="s">
        <v>6341</v>
      </c>
      <c r="J418" s="45" t="s">
        <v>16</v>
      </c>
      <c r="K418" s="45">
        <v>20</v>
      </c>
      <c r="L418" s="45" t="s">
        <v>169</v>
      </c>
      <c r="M418" s="29">
        <v>14000000</v>
      </c>
      <c r="N418" s="49" t="s">
        <v>1508</v>
      </c>
      <c r="O418" s="27" t="s">
        <v>2072</v>
      </c>
      <c r="P418" s="27" t="s">
        <v>1807</v>
      </c>
      <c r="Q418" s="27" t="s">
        <v>6261</v>
      </c>
      <c r="R418" s="15"/>
      <c r="S418" s="53"/>
    </row>
    <row r="419" spans="2:19" ht="19.5" customHeight="1" x14ac:dyDescent="0.15">
      <c r="B419" s="25">
        <v>2021</v>
      </c>
      <c r="C419" s="27">
        <v>1</v>
      </c>
      <c r="D419" s="27" t="s">
        <v>14</v>
      </c>
      <c r="E419" s="55" t="s">
        <v>2071</v>
      </c>
      <c r="F419" s="27" t="s">
        <v>215</v>
      </c>
      <c r="G419" s="27">
        <v>3011150501</v>
      </c>
      <c r="H419" s="27" t="s">
        <v>216</v>
      </c>
      <c r="I419" s="27" t="s">
        <v>6372</v>
      </c>
      <c r="J419" s="45" t="s">
        <v>16</v>
      </c>
      <c r="K419" s="45">
        <v>200</v>
      </c>
      <c r="L419" s="45" t="s">
        <v>588</v>
      </c>
      <c r="M419" s="29">
        <v>14000000</v>
      </c>
      <c r="N419" s="49" t="s">
        <v>1508</v>
      </c>
      <c r="O419" s="27" t="s">
        <v>2072</v>
      </c>
      <c r="P419" s="27" t="s">
        <v>2129</v>
      </c>
      <c r="Q419" s="27" t="s">
        <v>6261</v>
      </c>
      <c r="R419" s="15"/>
      <c r="S419" s="53"/>
    </row>
    <row r="420" spans="2:19" ht="19.5" customHeight="1" x14ac:dyDescent="0.15">
      <c r="B420" s="25">
        <v>2021</v>
      </c>
      <c r="C420" s="27">
        <v>1</v>
      </c>
      <c r="D420" s="27" t="s">
        <v>15</v>
      </c>
      <c r="E420" s="55" t="s">
        <v>859</v>
      </c>
      <c r="F420" s="27" t="s">
        <v>221</v>
      </c>
      <c r="G420" s="27"/>
      <c r="H420" s="27" t="s">
        <v>701</v>
      </c>
      <c r="I420" s="27"/>
      <c r="J420" s="45"/>
      <c r="K420" s="45">
        <v>80</v>
      </c>
      <c r="L420" s="45"/>
      <c r="M420" s="29">
        <v>14000000</v>
      </c>
      <c r="N420" s="49" t="s">
        <v>860</v>
      </c>
      <c r="O420" s="27" t="s">
        <v>861</v>
      </c>
      <c r="P420" s="27" t="s">
        <v>862</v>
      </c>
      <c r="Q420" s="27" t="s">
        <v>6261</v>
      </c>
      <c r="R420" s="15"/>
      <c r="S420" s="53"/>
    </row>
    <row r="421" spans="2:19" ht="19.5" customHeight="1" x14ac:dyDescent="0.15">
      <c r="B421" s="25">
        <v>2021</v>
      </c>
      <c r="C421" s="27">
        <v>1</v>
      </c>
      <c r="D421" s="27" t="s">
        <v>15</v>
      </c>
      <c r="E421" s="55" t="s">
        <v>4838</v>
      </c>
      <c r="F421" s="27" t="s">
        <v>215</v>
      </c>
      <c r="G421" s="27">
        <v>3010161901</v>
      </c>
      <c r="H421" s="27" t="s">
        <v>4820</v>
      </c>
      <c r="I421" s="27" t="s">
        <v>6498</v>
      </c>
      <c r="J421" s="45" t="s">
        <v>609</v>
      </c>
      <c r="K421" s="45">
        <v>18.673689999999958</v>
      </c>
      <c r="L421" s="45" t="s">
        <v>169</v>
      </c>
      <c r="M421" s="29">
        <f>TRUNC(K421*678825*1.1,-3)</f>
        <v>13943000</v>
      </c>
      <c r="N421" s="49" t="s">
        <v>4804</v>
      </c>
      <c r="O421" s="27" t="s">
        <v>4839</v>
      </c>
      <c r="P421" s="27" t="s">
        <v>4840</v>
      </c>
      <c r="Q421" s="27" t="s">
        <v>6261</v>
      </c>
      <c r="R421" s="15"/>
      <c r="S421" s="53"/>
    </row>
    <row r="422" spans="2:19" ht="19.5" customHeight="1" x14ac:dyDescent="0.15">
      <c r="B422" s="25">
        <v>2021</v>
      </c>
      <c r="C422" s="27">
        <v>1</v>
      </c>
      <c r="D422" s="27" t="s">
        <v>15</v>
      </c>
      <c r="E422" s="55" t="s">
        <v>2819</v>
      </c>
      <c r="F422" s="27" t="s">
        <v>215</v>
      </c>
      <c r="G422" s="27">
        <v>3016160102</v>
      </c>
      <c r="H422" s="27" t="s">
        <v>2820</v>
      </c>
      <c r="I422" s="27" t="s">
        <v>6471</v>
      </c>
      <c r="J422" s="45" t="s">
        <v>2821</v>
      </c>
      <c r="K422" s="45">
        <v>261</v>
      </c>
      <c r="L422" s="45" t="s">
        <v>2791</v>
      </c>
      <c r="M422" s="29">
        <v>13881500</v>
      </c>
      <c r="N422" s="49" t="s">
        <v>2338</v>
      </c>
      <c r="O422" s="27" t="s">
        <v>2346</v>
      </c>
      <c r="P422" s="27" t="s">
        <v>2347</v>
      </c>
      <c r="Q422" s="27" t="s">
        <v>6261</v>
      </c>
      <c r="R422" s="15"/>
      <c r="S422" s="53"/>
    </row>
    <row r="423" spans="2:19" ht="19.5" customHeight="1" x14ac:dyDescent="0.15">
      <c r="B423" s="25">
        <v>2021</v>
      </c>
      <c r="C423" s="27">
        <v>1</v>
      </c>
      <c r="D423" s="27" t="s">
        <v>14</v>
      </c>
      <c r="E423" s="55" t="s">
        <v>2688</v>
      </c>
      <c r="F423" s="27" t="s">
        <v>215</v>
      </c>
      <c r="G423" s="27">
        <v>3010161901</v>
      </c>
      <c r="H423" s="27" t="s">
        <v>218</v>
      </c>
      <c r="I423" s="27" t="s">
        <v>6290</v>
      </c>
      <c r="J423" s="45" t="s">
        <v>16</v>
      </c>
      <c r="K423" s="45">
        <v>20</v>
      </c>
      <c r="L423" s="45" t="s">
        <v>219</v>
      </c>
      <c r="M423" s="29">
        <v>13839200</v>
      </c>
      <c r="N423" s="49" t="s">
        <v>2355</v>
      </c>
      <c r="O423" s="27" t="s">
        <v>2686</v>
      </c>
      <c r="P423" s="27" t="s">
        <v>2687</v>
      </c>
      <c r="Q423" s="27" t="s">
        <v>6261</v>
      </c>
      <c r="R423" s="15"/>
      <c r="S423" s="53"/>
    </row>
    <row r="424" spans="2:19" ht="19.5" customHeight="1" x14ac:dyDescent="0.15">
      <c r="B424" s="25">
        <v>2021</v>
      </c>
      <c r="C424" s="27">
        <v>1</v>
      </c>
      <c r="D424" s="27" t="s">
        <v>15</v>
      </c>
      <c r="E424" s="55" t="s">
        <v>3751</v>
      </c>
      <c r="F424" s="27" t="s">
        <v>215</v>
      </c>
      <c r="G424" s="27">
        <v>3017169801</v>
      </c>
      <c r="H424" s="27" t="s">
        <v>3752</v>
      </c>
      <c r="I424" s="27"/>
      <c r="J424" s="45" t="s">
        <v>17</v>
      </c>
      <c r="K424" s="45">
        <v>991</v>
      </c>
      <c r="L424" s="45" t="s">
        <v>2866</v>
      </c>
      <c r="M424" s="29">
        <v>13824551</v>
      </c>
      <c r="N424" s="49" t="s">
        <v>3659</v>
      </c>
      <c r="O424" s="27" t="s">
        <v>3669</v>
      </c>
      <c r="P424" s="27" t="s">
        <v>5120</v>
      </c>
      <c r="Q424" s="27" t="s">
        <v>6261</v>
      </c>
      <c r="R424" s="15"/>
      <c r="S424" s="53"/>
    </row>
    <row r="425" spans="2:19" ht="19.5" customHeight="1" x14ac:dyDescent="0.15">
      <c r="B425" s="25">
        <v>2021</v>
      </c>
      <c r="C425" s="27">
        <v>1</v>
      </c>
      <c r="D425" s="27" t="s">
        <v>15</v>
      </c>
      <c r="E425" s="55" t="s">
        <v>4727</v>
      </c>
      <c r="F425" s="27" t="s">
        <v>215</v>
      </c>
      <c r="G425" s="27">
        <v>4014179501</v>
      </c>
      <c r="H425" s="27" t="s">
        <v>4731</v>
      </c>
      <c r="I425" s="27" t="s">
        <v>6499</v>
      </c>
      <c r="J425" s="45" t="s">
        <v>565</v>
      </c>
      <c r="K425" s="45">
        <v>1</v>
      </c>
      <c r="L425" s="45" t="s">
        <v>1950</v>
      </c>
      <c r="M425" s="29">
        <v>13734091</v>
      </c>
      <c r="N425" s="49" t="s">
        <v>4696</v>
      </c>
      <c r="O425" s="27" t="s">
        <v>4728</v>
      </c>
      <c r="P425" s="27" t="s">
        <v>4729</v>
      </c>
      <c r="Q425" s="27" t="s">
        <v>6261</v>
      </c>
      <c r="R425" s="15"/>
      <c r="S425" s="53"/>
    </row>
    <row r="426" spans="2:19" ht="19.5" customHeight="1" x14ac:dyDescent="0.15">
      <c r="B426" s="25">
        <v>2021</v>
      </c>
      <c r="C426" s="27">
        <v>1</v>
      </c>
      <c r="D426" s="27" t="s">
        <v>15</v>
      </c>
      <c r="E426" s="55" t="s">
        <v>4727</v>
      </c>
      <c r="F426" s="27" t="s">
        <v>215</v>
      </c>
      <c r="G426" s="27">
        <v>4111250101</v>
      </c>
      <c r="H426" s="27" t="s">
        <v>4738</v>
      </c>
      <c r="I426" s="27" t="s">
        <v>6500</v>
      </c>
      <c r="J426" s="45" t="s">
        <v>565</v>
      </c>
      <c r="K426" s="45">
        <v>1</v>
      </c>
      <c r="L426" s="45" t="s">
        <v>1950</v>
      </c>
      <c r="M426" s="29">
        <v>13566271</v>
      </c>
      <c r="N426" s="49" t="s">
        <v>4696</v>
      </c>
      <c r="O426" s="27" t="s">
        <v>4728</v>
      </c>
      <c r="P426" s="27" t="s">
        <v>4729</v>
      </c>
      <c r="Q426" s="27" t="s">
        <v>6261</v>
      </c>
      <c r="R426" s="15"/>
      <c r="S426" s="53"/>
    </row>
    <row r="427" spans="2:19" ht="19.5" customHeight="1" x14ac:dyDescent="0.15">
      <c r="B427" s="25">
        <v>2021</v>
      </c>
      <c r="C427" s="27">
        <v>1</v>
      </c>
      <c r="D427" s="27" t="s">
        <v>15</v>
      </c>
      <c r="E427" s="55" t="s">
        <v>2824</v>
      </c>
      <c r="F427" s="27" t="s">
        <v>215</v>
      </c>
      <c r="G427" s="27">
        <v>3012999201</v>
      </c>
      <c r="H427" s="27" t="s">
        <v>2827</v>
      </c>
      <c r="I427" s="27" t="s">
        <v>6501</v>
      </c>
      <c r="J427" s="45" t="s">
        <v>2821</v>
      </c>
      <c r="K427" s="45">
        <v>299</v>
      </c>
      <c r="L427" s="45" t="s">
        <v>2791</v>
      </c>
      <c r="M427" s="29">
        <v>13527800</v>
      </c>
      <c r="N427" s="49" t="s">
        <v>2338</v>
      </c>
      <c r="O427" s="27" t="s">
        <v>2346</v>
      </c>
      <c r="P427" s="27" t="s">
        <v>2347</v>
      </c>
      <c r="Q427" s="27" t="s">
        <v>6261</v>
      </c>
      <c r="R427" s="15"/>
      <c r="S427" s="53"/>
    </row>
    <row r="428" spans="2:19" ht="19.5" customHeight="1" x14ac:dyDescent="0.15">
      <c r="B428" s="25">
        <v>2021</v>
      </c>
      <c r="C428" s="27">
        <v>1</v>
      </c>
      <c r="D428" s="27" t="s">
        <v>14</v>
      </c>
      <c r="E428" s="55" t="s">
        <v>3486</v>
      </c>
      <c r="F428" s="27" t="s">
        <v>62</v>
      </c>
      <c r="G428" s="27">
        <v>3011150501</v>
      </c>
      <c r="H428" s="27" t="s">
        <v>216</v>
      </c>
      <c r="I428" s="27" t="s">
        <v>6315</v>
      </c>
      <c r="J428" s="45" t="s">
        <v>16</v>
      </c>
      <c r="K428" s="45">
        <v>195</v>
      </c>
      <c r="L428" s="45" t="s">
        <v>217</v>
      </c>
      <c r="M428" s="29">
        <v>13209000</v>
      </c>
      <c r="N428" s="49" t="s">
        <v>2985</v>
      </c>
      <c r="O428" s="27" t="s">
        <v>2986</v>
      </c>
      <c r="P428" s="27" t="s">
        <v>2987</v>
      </c>
      <c r="Q428" s="27" t="s">
        <v>6261</v>
      </c>
      <c r="R428" s="15"/>
      <c r="S428" s="53"/>
    </row>
    <row r="429" spans="2:19" ht="19.5" customHeight="1" x14ac:dyDescent="0.15">
      <c r="B429" s="25">
        <v>2021</v>
      </c>
      <c r="C429" s="27">
        <v>1</v>
      </c>
      <c r="D429" s="27" t="s">
        <v>15</v>
      </c>
      <c r="E429" s="55" t="s">
        <v>3465</v>
      </c>
      <c r="F429" s="27" t="s">
        <v>215</v>
      </c>
      <c r="G429" s="27">
        <v>4014178403</v>
      </c>
      <c r="H429" s="27" t="s">
        <v>3467</v>
      </c>
      <c r="I429" s="27"/>
      <c r="J429" s="45"/>
      <c r="K429" s="45">
        <v>8</v>
      </c>
      <c r="L429" s="45" t="s">
        <v>577</v>
      </c>
      <c r="M429" s="29">
        <v>13197000</v>
      </c>
      <c r="N429" s="49" t="s">
        <v>2977</v>
      </c>
      <c r="O429" s="27" t="s">
        <v>3218</v>
      </c>
      <c r="P429" s="27" t="s">
        <v>3219</v>
      </c>
      <c r="Q429" s="27" t="s">
        <v>6261</v>
      </c>
      <c r="R429" s="15"/>
      <c r="S429" s="53"/>
    </row>
    <row r="430" spans="2:19" ht="19.5" customHeight="1" x14ac:dyDescent="0.15">
      <c r="B430" s="25">
        <v>2021</v>
      </c>
      <c r="C430" s="27">
        <v>1</v>
      </c>
      <c r="D430" s="27" t="s">
        <v>15</v>
      </c>
      <c r="E430" s="55" t="s">
        <v>4727</v>
      </c>
      <c r="F430" s="27" t="s">
        <v>215</v>
      </c>
      <c r="G430" s="27">
        <v>3010161901</v>
      </c>
      <c r="H430" s="27" t="s">
        <v>4730</v>
      </c>
      <c r="I430" s="27" t="s">
        <v>6502</v>
      </c>
      <c r="J430" s="45" t="s">
        <v>565</v>
      </c>
      <c r="K430" s="45">
        <f>13.594+3.085</f>
        <v>16.678999999999998</v>
      </c>
      <c r="L430" s="45" t="s">
        <v>169</v>
      </c>
      <c r="M430" s="29">
        <f>10393485+2358681</f>
        <v>12752166</v>
      </c>
      <c r="N430" s="49" t="s">
        <v>4696</v>
      </c>
      <c r="O430" s="27" t="s">
        <v>4728</v>
      </c>
      <c r="P430" s="27" t="s">
        <v>4729</v>
      </c>
      <c r="Q430" s="27" t="s">
        <v>6261</v>
      </c>
      <c r="R430" s="15"/>
      <c r="S430" s="53"/>
    </row>
    <row r="431" spans="2:19" ht="19.5" customHeight="1" x14ac:dyDescent="0.15">
      <c r="B431" s="25">
        <v>2021</v>
      </c>
      <c r="C431" s="27">
        <v>1</v>
      </c>
      <c r="D431" s="27" t="s">
        <v>14</v>
      </c>
      <c r="E431" s="55" t="s">
        <v>2043</v>
      </c>
      <c r="F431" s="27" t="s">
        <v>215</v>
      </c>
      <c r="G431" s="27">
        <v>3011159501</v>
      </c>
      <c r="H431" s="27" t="s">
        <v>1382</v>
      </c>
      <c r="I431" s="27" t="s">
        <v>6503</v>
      </c>
      <c r="J431" s="45" t="s">
        <v>16</v>
      </c>
      <c r="K431" s="45">
        <v>240</v>
      </c>
      <c r="L431" s="45" t="s">
        <v>588</v>
      </c>
      <c r="M431" s="29">
        <v>12480000</v>
      </c>
      <c r="N431" s="49" t="s">
        <v>1609</v>
      </c>
      <c r="O431" s="27" t="s">
        <v>1917</v>
      </c>
      <c r="P431" s="27" t="s">
        <v>1918</v>
      </c>
      <c r="Q431" s="27" t="s">
        <v>6261</v>
      </c>
      <c r="R431" s="15"/>
      <c r="S431" s="53"/>
    </row>
    <row r="432" spans="2:19" ht="19.5" customHeight="1" x14ac:dyDescent="0.15">
      <c r="B432" s="25">
        <v>2021</v>
      </c>
      <c r="C432" s="27">
        <v>1</v>
      </c>
      <c r="D432" s="27" t="s">
        <v>14</v>
      </c>
      <c r="E432" s="55" t="s">
        <v>647</v>
      </c>
      <c r="F432" s="27" t="s">
        <v>215</v>
      </c>
      <c r="G432" s="27">
        <v>40141782</v>
      </c>
      <c r="H432" s="27" t="s">
        <v>226</v>
      </c>
      <c r="I432" s="27" t="s">
        <v>6504</v>
      </c>
      <c r="J432" s="45" t="s">
        <v>16</v>
      </c>
      <c r="K432" s="45">
        <v>74</v>
      </c>
      <c r="L432" s="45" t="s">
        <v>227</v>
      </c>
      <c r="M432" s="29">
        <v>12310050</v>
      </c>
      <c r="N432" s="49" t="s">
        <v>327</v>
      </c>
      <c r="O432" s="27" t="s">
        <v>454</v>
      </c>
      <c r="P432" s="27" t="s">
        <v>455</v>
      </c>
      <c r="Q432" s="27" t="s">
        <v>6261</v>
      </c>
      <c r="R432" s="15"/>
      <c r="S432" s="53"/>
    </row>
    <row r="433" spans="2:19" ht="19.5" customHeight="1" x14ac:dyDescent="0.15">
      <c r="B433" s="25">
        <v>2021</v>
      </c>
      <c r="C433" s="27">
        <v>1</v>
      </c>
      <c r="D433" s="27" t="s">
        <v>15</v>
      </c>
      <c r="E433" s="55" t="s">
        <v>4257</v>
      </c>
      <c r="F433" s="27" t="s">
        <v>215</v>
      </c>
      <c r="G433" s="27">
        <v>3010161901</v>
      </c>
      <c r="H433" s="27" t="s">
        <v>218</v>
      </c>
      <c r="I433" s="27" t="s">
        <v>6505</v>
      </c>
      <c r="J433" s="45" t="s">
        <v>4254</v>
      </c>
      <c r="K433" s="45">
        <v>18</v>
      </c>
      <c r="L433" s="45" t="s">
        <v>169</v>
      </c>
      <c r="M433" s="29">
        <v>12129000</v>
      </c>
      <c r="N433" s="49" t="s">
        <v>3943</v>
      </c>
      <c r="O433" s="27" t="s">
        <v>3957</v>
      </c>
      <c r="P433" s="27" t="s">
        <v>3960</v>
      </c>
      <c r="Q433" s="27" t="s">
        <v>6261</v>
      </c>
      <c r="R433" s="15"/>
      <c r="S433" s="53"/>
    </row>
    <row r="434" spans="2:19" ht="19.5" customHeight="1" x14ac:dyDescent="0.15">
      <c r="B434" s="25">
        <v>2021</v>
      </c>
      <c r="C434" s="27">
        <v>1</v>
      </c>
      <c r="D434" s="27" t="s">
        <v>15</v>
      </c>
      <c r="E434" s="55" t="s">
        <v>864</v>
      </c>
      <c r="F434" s="27" t="s">
        <v>221</v>
      </c>
      <c r="G434" s="27"/>
      <c r="H434" s="27" t="s">
        <v>701</v>
      </c>
      <c r="I434" s="27"/>
      <c r="J434" s="45"/>
      <c r="K434" s="45">
        <v>70</v>
      </c>
      <c r="L434" s="45"/>
      <c r="M434" s="29">
        <v>12000000</v>
      </c>
      <c r="N434" s="49" t="s">
        <v>860</v>
      </c>
      <c r="O434" s="27" t="s">
        <v>861</v>
      </c>
      <c r="P434" s="27" t="s">
        <v>862</v>
      </c>
      <c r="Q434" s="27" t="s">
        <v>6261</v>
      </c>
      <c r="R434" s="15"/>
      <c r="S434" s="53"/>
    </row>
    <row r="435" spans="2:19" ht="19.5" customHeight="1" x14ac:dyDescent="0.15">
      <c r="B435" s="25">
        <v>2021</v>
      </c>
      <c r="C435" s="27">
        <v>1</v>
      </c>
      <c r="D435" s="27" t="s">
        <v>15</v>
      </c>
      <c r="E435" s="55" t="s">
        <v>865</v>
      </c>
      <c r="F435" s="27" t="s">
        <v>221</v>
      </c>
      <c r="G435" s="27"/>
      <c r="H435" s="27" t="s">
        <v>701</v>
      </c>
      <c r="I435" s="27"/>
      <c r="J435" s="45"/>
      <c r="K435" s="45">
        <v>70</v>
      </c>
      <c r="L435" s="45"/>
      <c r="M435" s="29">
        <v>12000000</v>
      </c>
      <c r="N435" s="49" t="s">
        <v>860</v>
      </c>
      <c r="O435" s="27" t="s">
        <v>861</v>
      </c>
      <c r="P435" s="27" t="s">
        <v>862</v>
      </c>
      <c r="Q435" s="27" t="s">
        <v>6261</v>
      </c>
      <c r="R435" s="15"/>
      <c r="S435" s="53"/>
    </row>
    <row r="436" spans="2:19" ht="19.5" customHeight="1" x14ac:dyDescent="0.15">
      <c r="B436" s="25">
        <v>2021</v>
      </c>
      <c r="C436" s="27">
        <v>1</v>
      </c>
      <c r="D436" s="27" t="s">
        <v>14</v>
      </c>
      <c r="E436" s="55" t="s">
        <v>2068</v>
      </c>
      <c r="F436" s="27" t="s">
        <v>64</v>
      </c>
      <c r="G436" s="27"/>
      <c r="H436" s="27" t="s">
        <v>2170</v>
      </c>
      <c r="I436" s="27" t="s">
        <v>6444</v>
      </c>
      <c r="J436" s="45"/>
      <c r="K436" s="45">
        <v>1</v>
      </c>
      <c r="L436" s="45" t="s">
        <v>223</v>
      </c>
      <c r="M436" s="29">
        <v>11964260</v>
      </c>
      <c r="N436" s="49" t="s">
        <v>1508</v>
      </c>
      <c r="O436" s="27" t="s">
        <v>2069</v>
      </c>
      <c r="P436" s="27" t="s">
        <v>2070</v>
      </c>
      <c r="Q436" s="27" t="s">
        <v>6261</v>
      </c>
      <c r="R436" s="15"/>
      <c r="S436" s="53" t="s">
        <v>1962</v>
      </c>
    </row>
    <row r="437" spans="2:19" ht="19.5" customHeight="1" x14ac:dyDescent="0.15">
      <c r="B437" s="25">
        <v>2021</v>
      </c>
      <c r="C437" s="27">
        <v>1</v>
      </c>
      <c r="D437" s="27" t="s">
        <v>15</v>
      </c>
      <c r="E437" s="55" t="s">
        <v>4896</v>
      </c>
      <c r="F437" s="27" t="s">
        <v>215</v>
      </c>
      <c r="G437" s="27">
        <v>3011150501</v>
      </c>
      <c r="H437" s="27" t="s">
        <v>216</v>
      </c>
      <c r="I437" s="27" t="s">
        <v>6506</v>
      </c>
      <c r="J437" s="45" t="s">
        <v>609</v>
      </c>
      <c r="K437" s="45">
        <v>175</v>
      </c>
      <c r="L437" s="45" t="s">
        <v>217</v>
      </c>
      <c r="M437" s="29">
        <v>11870250</v>
      </c>
      <c r="N437" s="49" t="s">
        <v>4851</v>
      </c>
      <c r="O437" s="27" t="s">
        <v>4897</v>
      </c>
      <c r="P437" s="27" t="s">
        <v>4898</v>
      </c>
      <c r="Q437" s="27" t="s">
        <v>6261</v>
      </c>
      <c r="R437" s="15"/>
      <c r="S437" s="53"/>
    </row>
    <row r="438" spans="2:19" ht="19.5" customHeight="1" x14ac:dyDescent="0.15">
      <c r="B438" s="25">
        <v>2021</v>
      </c>
      <c r="C438" s="27">
        <v>1</v>
      </c>
      <c r="D438" s="27" t="s">
        <v>15</v>
      </c>
      <c r="E438" s="55" t="s">
        <v>4874</v>
      </c>
      <c r="F438" s="27" t="s">
        <v>215</v>
      </c>
      <c r="G438" s="27">
        <v>4014169401</v>
      </c>
      <c r="H438" s="27" t="s">
        <v>4875</v>
      </c>
      <c r="I438" s="27" t="s">
        <v>6507</v>
      </c>
      <c r="J438" s="45" t="s">
        <v>4869</v>
      </c>
      <c r="K438" s="45">
        <v>6</v>
      </c>
      <c r="L438" s="45" t="s">
        <v>4870</v>
      </c>
      <c r="M438" s="29">
        <v>11780000</v>
      </c>
      <c r="N438" s="49" t="s">
        <v>4871</v>
      </c>
      <c r="O438" s="27" t="s">
        <v>4872</v>
      </c>
      <c r="P438" s="27" t="s">
        <v>4873</v>
      </c>
      <c r="Q438" s="27" t="s">
        <v>6261</v>
      </c>
      <c r="R438" s="15"/>
      <c r="S438" s="53"/>
    </row>
    <row r="439" spans="2:19" ht="19.5" customHeight="1" x14ac:dyDescent="0.15">
      <c r="B439" s="25">
        <v>2021</v>
      </c>
      <c r="C439" s="27">
        <v>1</v>
      </c>
      <c r="D439" s="27" t="s">
        <v>14</v>
      </c>
      <c r="E439" s="55" t="s">
        <v>2084</v>
      </c>
      <c r="F439" s="27" t="s">
        <v>215</v>
      </c>
      <c r="G439" s="27">
        <v>3010161901</v>
      </c>
      <c r="H439" s="27" t="s">
        <v>737</v>
      </c>
      <c r="I439" s="27" t="s">
        <v>6508</v>
      </c>
      <c r="J439" s="45" t="s">
        <v>16</v>
      </c>
      <c r="K439" s="45">
        <v>17</v>
      </c>
      <c r="L439" s="45" t="s">
        <v>169</v>
      </c>
      <c r="M439" s="29">
        <v>11705979</v>
      </c>
      <c r="N439" s="49" t="s">
        <v>1594</v>
      </c>
      <c r="O439" s="27" t="s">
        <v>1909</v>
      </c>
      <c r="P439" s="27" t="s">
        <v>1910</v>
      </c>
      <c r="Q439" s="27" t="s">
        <v>6261</v>
      </c>
      <c r="R439" s="15"/>
      <c r="S439" s="53"/>
    </row>
    <row r="440" spans="2:19" ht="19.5" customHeight="1" x14ac:dyDescent="0.15">
      <c r="B440" s="25">
        <v>2021</v>
      </c>
      <c r="C440" s="27">
        <v>1</v>
      </c>
      <c r="D440" s="27" t="s">
        <v>14</v>
      </c>
      <c r="E440" s="55" t="s">
        <v>2862</v>
      </c>
      <c r="F440" s="27" t="s">
        <v>215</v>
      </c>
      <c r="G440" s="27">
        <v>4014178203</v>
      </c>
      <c r="H440" s="27" t="s">
        <v>226</v>
      </c>
      <c r="I440" s="27" t="s">
        <v>6509</v>
      </c>
      <c r="J440" s="45"/>
      <c r="K440" s="45">
        <v>80</v>
      </c>
      <c r="L440" s="45" t="s">
        <v>227</v>
      </c>
      <c r="M440" s="29">
        <v>11696000</v>
      </c>
      <c r="N440" s="49" t="s">
        <v>2388</v>
      </c>
      <c r="O440" s="27" t="s">
        <v>2701</v>
      </c>
      <c r="P440" s="27" t="s">
        <v>2702</v>
      </c>
      <c r="Q440" s="27" t="s">
        <v>6259</v>
      </c>
      <c r="R440" s="15"/>
      <c r="S440" s="53"/>
    </row>
    <row r="441" spans="2:19" ht="19.5" customHeight="1" x14ac:dyDescent="0.15">
      <c r="B441" s="25">
        <v>2021</v>
      </c>
      <c r="C441" s="27">
        <v>1</v>
      </c>
      <c r="D441" s="27" t="s">
        <v>15</v>
      </c>
      <c r="E441" s="55" t="s">
        <v>2073</v>
      </c>
      <c r="F441" s="27" t="s">
        <v>215</v>
      </c>
      <c r="G441" s="27">
        <v>3011150501</v>
      </c>
      <c r="H441" s="27" t="s">
        <v>216</v>
      </c>
      <c r="I441" s="27" t="s">
        <v>6305</v>
      </c>
      <c r="J441" s="45" t="s">
        <v>16</v>
      </c>
      <c r="K441" s="45">
        <v>200</v>
      </c>
      <c r="L441" s="45" t="s">
        <v>217</v>
      </c>
      <c r="M441" s="29">
        <v>11550000</v>
      </c>
      <c r="N441" s="49" t="s">
        <v>1585</v>
      </c>
      <c r="O441" s="27" t="s">
        <v>1873</v>
      </c>
      <c r="P441" s="27" t="s">
        <v>1874</v>
      </c>
      <c r="Q441" s="27" t="s">
        <v>6261</v>
      </c>
      <c r="R441" s="15"/>
      <c r="S441" s="53"/>
    </row>
    <row r="442" spans="2:19" ht="19.5" customHeight="1" x14ac:dyDescent="0.15">
      <c r="B442" s="25">
        <v>2021</v>
      </c>
      <c r="C442" s="27">
        <v>1</v>
      </c>
      <c r="D442" s="27" t="s">
        <v>14</v>
      </c>
      <c r="E442" s="55" t="s">
        <v>2859</v>
      </c>
      <c r="F442" s="27" t="s">
        <v>215</v>
      </c>
      <c r="G442" s="27">
        <v>3011150501</v>
      </c>
      <c r="H442" s="27" t="s">
        <v>216</v>
      </c>
      <c r="I442" s="27" t="s">
        <v>6486</v>
      </c>
      <c r="J442" s="45"/>
      <c r="K442" s="45">
        <v>183.65</v>
      </c>
      <c r="L442" s="45" t="s">
        <v>217</v>
      </c>
      <c r="M442" s="29">
        <v>11542400</v>
      </c>
      <c r="N442" s="49" t="s">
        <v>2388</v>
      </c>
      <c r="O442" s="27" t="s">
        <v>2389</v>
      </c>
      <c r="P442" s="27" t="s">
        <v>2390</v>
      </c>
      <c r="Q442" s="27" t="s">
        <v>6261</v>
      </c>
      <c r="R442" s="15"/>
      <c r="S442" s="53"/>
    </row>
    <row r="443" spans="2:19" ht="19.5" customHeight="1" x14ac:dyDescent="0.15">
      <c r="B443" s="25">
        <v>2021</v>
      </c>
      <c r="C443" s="27">
        <v>1</v>
      </c>
      <c r="D443" s="27" t="s">
        <v>14</v>
      </c>
      <c r="E443" s="55" t="s">
        <v>440</v>
      </c>
      <c r="F443" s="27" t="s">
        <v>215</v>
      </c>
      <c r="G443" s="27">
        <v>3011160102</v>
      </c>
      <c r="H443" s="27" t="s">
        <v>594</v>
      </c>
      <c r="I443" s="27" t="s">
        <v>6510</v>
      </c>
      <c r="J443" s="45" t="s">
        <v>595</v>
      </c>
      <c r="K443" s="45">
        <v>3015</v>
      </c>
      <c r="L443" s="45" t="s">
        <v>557</v>
      </c>
      <c r="M443" s="29">
        <v>11517000</v>
      </c>
      <c r="N443" s="49" t="s">
        <v>289</v>
      </c>
      <c r="O443" s="27" t="s">
        <v>441</v>
      </c>
      <c r="P443" s="27" t="s">
        <v>442</v>
      </c>
      <c r="Q443" s="27" t="s">
        <v>6261</v>
      </c>
      <c r="R443" s="15"/>
      <c r="S443" s="53"/>
    </row>
    <row r="444" spans="2:19" ht="19.5" customHeight="1" x14ac:dyDescent="0.15">
      <c r="B444" s="25">
        <v>2021</v>
      </c>
      <c r="C444" s="27">
        <v>1</v>
      </c>
      <c r="D444" s="27" t="s">
        <v>14</v>
      </c>
      <c r="E444" s="55" t="s">
        <v>2043</v>
      </c>
      <c r="F444" s="27" t="s">
        <v>215</v>
      </c>
      <c r="G444" s="27">
        <v>4014178201</v>
      </c>
      <c r="H444" s="27" t="s">
        <v>2100</v>
      </c>
      <c r="I444" s="27" t="s">
        <v>6511</v>
      </c>
      <c r="J444" s="45" t="s">
        <v>16</v>
      </c>
      <c r="K444" s="45">
        <v>113</v>
      </c>
      <c r="L444" s="45" t="s">
        <v>227</v>
      </c>
      <c r="M444" s="29">
        <v>11500000</v>
      </c>
      <c r="N444" s="49" t="s">
        <v>1609</v>
      </c>
      <c r="O444" s="27" t="s">
        <v>1917</v>
      </c>
      <c r="P444" s="27" t="s">
        <v>1918</v>
      </c>
      <c r="Q444" s="27" t="s">
        <v>6261</v>
      </c>
      <c r="R444" s="15"/>
      <c r="S444" s="53"/>
    </row>
    <row r="445" spans="2:19" ht="19.5" customHeight="1" x14ac:dyDescent="0.15">
      <c r="B445" s="25">
        <v>2021</v>
      </c>
      <c r="C445" s="27">
        <v>1</v>
      </c>
      <c r="D445" s="27" t="s">
        <v>15</v>
      </c>
      <c r="E445" s="55" t="s">
        <v>4896</v>
      </c>
      <c r="F445" s="27" t="s">
        <v>215</v>
      </c>
      <c r="G445" s="27">
        <v>4014178203</v>
      </c>
      <c r="H445" s="27" t="s">
        <v>4899</v>
      </c>
      <c r="I445" s="27" t="s">
        <v>6336</v>
      </c>
      <c r="J445" s="45" t="s">
        <v>4259</v>
      </c>
      <c r="K445" s="45">
        <v>31</v>
      </c>
      <c r="L445" s="45" t="s">
        <v>227</v>
      </c>
      <c r="M445" s="29">
        <v>11361500</v>
      </c>
      <c r="N445" s="49" t="s">
        <v>4851</v>
      </c>
      <c r="O445" s="27" t="s">
        <v>4897</v>
      </c>
      <c r="P445" s="27" t="s">
        <v>4898</v>
      </c>
      <c r="Q445" s="27" t="s">
        <v>6261</v>
      </c>
      <c r="R445" s="15"/>
      <c r="S445" s="53"/>
    </row>
    <row r="446" spans="2:19" ht="19.5" customHeight="1" x14ac:dyDescent="0.15">
      <c r="B446" s="25">
        <v>2021</v>
      </c>
      <c r="C446" s="27">
        <v>1</v>
      </c>
      <c r="D446" s="27" t="s">
        <v>14</v>
      </c>
      <c r="E446" s="55" t="s">
        <v>1196</v>
      </c>
      <c r="F446" s="27" t="s">
        <v>215</v>
      </c>
      <c r="G446" s="27">
        <v>3010161901</v>
      </c>
      <c r="H446" s="27" t="s">
        <v>218</v>
      </c>
      <c r="I446" s="27" t="s">
        <v>6342</v>
      </c>
      <c r="J446" s="45" t="s">
        <v>17</v>
      </c>
      <c r="K446" s="45">
        <v>15.163</v>
      </c>
      <c r="L446" s="45" t="s">
        <v>169</v>
      </c>
      <c r="M446" s="29">
        <v>11191810</v>
      </c>
      <c r="N446" s="49" t="s">
        <v>1193</v>
      </c>
      <c r="O446" s="27" t="s">
        <v>1194</v>
      </c>
      <c r="P446" s="27" t="s">
        <v>1195</v>
      </c>
      <c r="Q446" s="27" t="s">
        <v>6261</v>
      </c>
      <c r="R446" s="15"/>
      <c r="S446" s="53"/>
    </row>
    <row r="447" spans="2:19" ht="19.5" customHeight="1" x14ac:dyDescent="0.15">
      <c r="B447" s="25">
        <v>2021</v>
      </c>
      <c r="C447" s="27">
        <v>1</v>
      </c>
      <c r="D447" s="27" t="s">
        <v>15</v>
      </c>
      <c r="E447" s="55" t="s">
        <v>4727</v>
      </c>
      <c r="F447" s="27" t="s">
        <v>215</v>
      </c>
      <c r="G447" s="27">
        <v>4014219702</v>
      </c>
      <c r="H447" s="27" t="s">
        <v>4740</v>
      </c>
      <c r="I447" s="27" t="s">
        <v>6512</v>
      </c>
      <c r="J447" s="45" t="s">
        <v>565</v>
      </c>
      <c r="K447" s="45">
        <v>18</v>
      </c>
      <c r="L447" s="45" t="s">
        <v>2792</v>
      </c>
      <c r="M447" s="29">
        <v>11126514</v>
      </c>
      <c r="N447" s="49" t="s">
        <v>4696</v>
      </c>
      <c r="O447" s="27" t="s">
        <v>4728</v>
      </c>
      <c r="P447" s="27" t="s">
        <v>4729</v>
      </c>
      <c r="Q447" s="27" t="s">
        <v>6261</v>
      </c>
      <c r="R447" s="15"/>
      <c r="S447" s="53"/>
    </row>
    <row r="448" spans="2:19" ht="19.5" customHeight="1" x14ac:dyDescent="0.15">
      <c r="B448" s="25">
        <v>2021</v>
      </c>
      <c r="C448" s="27">
        <v>1</v>
      </c>
      <c r="D448" s="27" t="s">
        <v>15</v>
      </c>
      <c r="E448" s="55" t="s">
        <v>2074</v>
      </c>
      <c r="F448" s="27" t="s">
        <v>215</v>
      </c>
      <c r="G448" s="27">
        <v>4014178201</v>
      </c>
      <c r="H448" s="27" t="s">
        <v>2100</v>
      </c>
      <c r="I448" s="27" t="s">
        <v>6264</v>
      </c>
      <c r="J448" s="45" t="s">
        <v>16</v>
      </c>
      <c r="K448" s="45">
        <v>125</v>
      </c>
      <c r="L448" s="45" t="s">
        <v>227</v>
      </c>
      <c r="M448" s="29">
        <v>11062500</v>
      </c>
      <c r="N448" s="49" t="s">
        <v>1585</v>
      </c>
      <c r="O448" s="27" t="s">
        <v>1873</v>
      </c>
      <c r="P448" s="27" t="s">
        <v>1874</v>
      </c>
      <c r="Q448" s="27" t="s">
        <v>6261</v>
      </c>
      <c r="R448" s="15"/>
      <c r="S448" s="53"/>
    </row>
    <row r="449" spans="2:19" ht="19.5" customHeight="1" x14ac:dyDescent="0.15">
      <c r="B449" s="25">
        <v>2021</v>
      </c>
      <c r="C449" s="27">
        <v>1</v>
      </c>
      <c r="D449" s="27" t="s">
        <v>14</v>
      </c>
      <c r="E449" s="55" t="s">
        <v>4536</v>
      </c>
      <c r="F449" s="27" t="s">
        <v>215</v>
      </c>
      <c r="G449" s="27">
        <v>4010170801</v>
      </c>
      <c r="H449" s="27" t="s">
        <v>4541</v>
      </c>
      <c r="I449" s="27" t="s">
        <v>6513</v>
      </c>
      <c r="J449" s="45" t="s">
        <v>4538</v>
      </c>
      <c r="K449" s="45">
        <v>33</v>
      </c>
      <c r="L449" s="45" t="s">
        <v>557</v>
      </c>
      <c r="M449" s="29">
        <v>11038830</v>
      </c>
      <c r="N449" s="49" t="s">
        <v>4277</v>
      </c>
      <c r="O449" s="27" t="s">
        <v>4278</v>
      </c>
      <c r="P449" s="27" t="s">
        <v>4279</v>
      </c>
      <c r="Q449" s="27" t="s">
        <v>6261</v>
      </c>
      <c r="R449" s="15"/>
      <c r="S449" s="53"/>
    </row>
    <row r="450" spans="2:19" ht="19.5" customHeight="1" x14ac:dyDescent="0.15">
      <c r="B450" s="25">
        <v>2021</v>
      </c>
      <c r="C450" s="27">
        <v>1</v>
      </c>
      <c r="D450" s="27" t="s">
        <v>14</v>
      </c>
      <c r="E450" s="55" t="s">
        <v>509</v>
      </c>
      <c r="F450" s="27" t="s">
        <v>215</v>
      </c>
      <c r="G450" s="27">
        <v>4014178203</v>
      </c>
      <c r="H450" s="27" t="s">
        <v>709</v>
      </c>
      <c r="I450" s="27" t="s">
        <v>6514</v>
      </c>
      <c r="J450" s="45" t="s">
        <v>16</v>
      </c>
      <c r="K450" s="45">
        <v>50</v>
      </c>
      <c r="L450" s="45" t="s">
        <v>174</v>
      </c>
      <c r="M450" s="29">
        <v>11000000</v>
      </c>
      <c r="N450" s="49" t="s">
        <v>362</v>
      </c>
      <c r="O450" s="27" t="s">
        <v>366</v>
      </c>
      <c r="P450" s="27" t="s">
        <v>367</v>
      </c>
      <c r="Q450" s="27" t="s">
        <v>6261</v>
      </c>
      <c r="R450" s="15"/>
      <c r="S450" s="53"/>
    </row>
    <row r="451" spans="2:19" ht="19.5" customHeight="1" x14ac:dyDescent="0.15">
      <c r="B451" s="25">
        <v>2021</v>
      </c>
      <c r="C451" s="27">
        <v>1</v>
      </c>
      <c r="D451" s="27" t="s">
        <v>15</v>
      </c>
      <c r="E451" s="55" t="s">
        <v>859</v>
      </c>
      <c r="F451" s="27" t="s">
        <v>221</v>
      </c>
      <c r="G451" s="27"/>
      <c r="H451" s="27" t="s">
        <v>1354</v>
      </c>
      <c r="I451" s="27"/>
      <c r="J451" s="45"/>
      <c r="K451" s="45">
        <v>100</v>
      </c>
      <c r="L451" s="45"/>
      <c r="M451" s="29">
        <v>11000000</v>
      </c>
      <c r="N451" s="49" t="s">
        <v>860</v>
      </c>
      <c r="O451" s="27" t="s">
        <v>861</v>
      </c>
      <c r="P451" s="27" t="s">
        <v>862</v>
      </c>
      <c r="Q451" s="27" t="s">
        <v>6261</v>
      </c>
      <c r="R451" s="15"/>
      <c r="S451" s="53"/>
    </row>
    <row r="452" spans="2:19" ht="19.5" customHeight="1" x14ac:dyDescent="0.15">
      <c r="B452" s="25">
        <v>2021</v>
      </c>
      <c r="C452" s="27">
        <v>1</v>
      </c>
      <c r="D452" s="27" t="s">
        <v>15</v>
      </c>
      <c r="E452" s="55" t="s">
        <v>864</v>
      </c>
      <c r="F452" s="27" t="s">
        <v>221</v>
      </c>
      <c r="G452" s="27"/>
      <c r="H452" s="27" t="s">
        <v>1354</v>
      </c>
      <c r="I452" s="27"/>
      <c r="J452" s="45"/>
      <c r="K452" s="45">
        <v>100</v>
      </c>
      <c r="L452" s="45"/>
      <c r="M452" s="29">
        <v>11000000</v>
      </c>
      <c r="N452" s="49" t="s">
        <v>860</v>
      </c>
      <c r="O452" s="27" t="s">
        <v>861</v>
      </c>
      <c r="P452" s="27" t="s">
        <v>862</v>
      </c>
      <c r="Q452" s="27" t="s">
        <v>6261</v>
      </c>
      <c r="R452" s="15"/>
      <c r="S452" s="53"/>
    </row>
    <row r="453" spans="2:19" ht="19.5" customHeight="1" x14ac:dyDescent="0.15">
      <c r="B453" s="25">
        <v>2021</v>
      </c>
      <c r="C453" s="27">
        <v>1</v>
      </c>
      <c r="D453" s="27" t="s">
        <v>15</v>
      </c>
      <c r="E453" s="55" t="s">
        <v>865</v>
      </c>
      <c r="F453" s="27" t="s">
        <v>221</v>
      </c>
      <c r="G453" s="27"/>
      <c r="H453" s="27" t="s">
        <v>1354</v>
      </c>
      <c r="I453" s="27"/>
      <c r="J453" s="45"/>
      <c r="K453" s="45">
        <v>100</v>
      </c>
      <c r="L453" s="45"/>
      <c r="M453" s="29">
        <v>11000000</v>
      </c>
      <c r="N453" s="49" t="s">
        <v>860</v>
      </c>
      <c r="O453" s="27" t="s">
        <v>861</v>
      </c>
      <c r="P453" s="27" t="s">
        <v>862</v>
      </c>
      <c r="Q453" s="27" t="s">
        <v>6261</v>
      </c>
      <c r="R453" s="15"/>
      <c r="S453" s="53"/>
    </row>
    <row r="454" spans="2:19" ht="19.5" customHeight="1" x14ac:dyDescent="0.15">
      <c r="B454" s="25">
        <v>2021</v>
      </c>
      <c r="C454" s="27">
        <v>2</v>
      </c>
      <c r="D454" s="27" t="s">
        <v>14</v>
      </c>
      <c r="E454" s="55" t="s">
        <v>2773</v>
      </c>
      <c r="F454" s="27" t="s">
        <v>221</v>
      </c>
      <c r="G454" s="27">
        <v>3912118901</v>
      </c>
      <c r="H454" s="27" t="s">
        <v>2774</v>
      </c>
      <c r="I454" s="27"/>
      <c r="J454" s="45"/>
      <c r="K454" s="45">
        <v>1</v>
      </c>
      <c r="L454" s="45" t="s">
        <v>2002</v>
      </c>
      <c r="M454" s="29">
        <v>4608017000</v>
      </c>
      <c r="N454" s="49" t="s">
        <v>2194</v>
      </c>
      <c r="O454" s="27" t="s">
        <v>2775</v>
      </c>
      <c r="P454" s="27" t="s">
        <v>2776</v>
      </c>
      <c r="Q454" s="27" t="s">
        <v>6259</v>
      </c>
      <c r="R454" s="15"/>
      <c r="S454" s="53"/>
    </row>
    <row r="455" spans="2:19" ht="19.5" customHeight="1" x14ac:dyDescent="0.15">
      <c r="B455" s="25">
        <v>2021</v>
      </c>
      <c r="C455" s="27">
        <v>2</v>
      </c>
      <c r="D455" s="27" t="s">
        <v>15</v>
      </c>
      <c r="E455" s="55" t="s">
        <v>2021</v>
      </c>
      <c r="F455" s="27" t="s">
        <v>215</v>
      </c>
      <c r="G455" s="27">
        <v>4710998001</v>
      </c>
      <c r="H455" s="27" t="s">
        <v>668</v>
      </c>
      <c r="I455" s="27" t="s">
        <v>6444</v>
      </c>
      <c r="J455" s="45" t="s">
        <v>630</v>
      </c>
      <c r="K455" s="45">
        <v>4</v>
      </c>
      <c r="L455" s="45" t="s">
        <v>1979</v>
      </c>
      <c r="M455" s="29">
        <v>2622554000</v>
      </c>
      <c r="N455" s="49" t="s">
        <v>1461</v>
      </c>
      <c r="O455" s="27" t="s">
        <v>2022</v>
      </c>
      <c r="P455" s="27" t="s">
        <v>2023</v>
      </c>
      <c r="Q455" s="27" t="s">
        <v>6261</v>
      </c>
      <c r="R455" s="15"/>
      <c r="S455" s="53"/>
    </row>
    <row r="456" spans="2:19" ht="19.5" customHeight="1" x14ac:dyDescent="0.15">
      <c r="B456" s="25">
        <v>2021</v>
      </c>
      <c r="C456" s="27">
        <v>2</v>
      </c>
      <c r="D456" s="27" t="s">
        <v>14</v>
      </c>
      <c r="E456" s="55" t="s">
        <v>5176</v>
      </c>
      <c r="F456" s="27" t="s">
        <v>221</v>
      </c>
      <c r="G456" s="27">
        <v>3012179301</v>
      </c>
      <c r="H456" s="27" t="s">
        <v>5243</v>
      </c>
      <c r="I456" s="27"/>
      <c r="J456" s="45">
        <v>9349</v>
      </c>
      <c r="K456" s="45">
        <f>J456</f>
        <v>9349</v>
      </c>
      <c r="L456" s="45" t="s">
        <v>5244</v>
      </c>
      <c r="M456" s="29">
        <v>1510946287</v>
      </c>
      <c r="N456" s="49" t="s">
        <v>5173</v>
      </c>
      <c r="O456" s="27" t="s">
        <v>5177</v>
      </c>
      <c r="P456" s="27" t="s">
        <v>5178</v>
      </c>
      <c r="Q456" s="27" t="s">
        <v>6398</v>
      </c>
      <c r="R456" s="15"/>
      <c r="S456" s="53"/>
    </row>
    <row r="457" spans="2:19" ht="19.5" customHeight="1" x14ac:dyDescent="0.15">
      <c r="B457" s="25">
        <v>2021</v>
      </c>
      <c r="C457" s="27">
        <v>2</v>
      </c>
      <c r="D457" s="27" t="s">
        <v>15</v>
      </c>
      <c r="E457" s="55" t="s">
        <v>2777</v>
      </c>
      <c r="F457" s="27" t="s">
        <v>221</v>
      </c>
      <c r="G457" s="27">
        <v>4617162201</v>
      </c>
      <c r="H457" s="27" t="s">
        <v>2778</v>
      </c>
      <c r="I457" s="27" t="s">
        <v>6515</v>
      </c>
      <c r="J457" s="45"/>
      <c r="K457" s="45">
        <v>1</v>
      </c>
      <c r="L457" s="45" t="s">
        <v>2002</v>
      </c>
      <c r="M457" s="29">
        <v>1504008000</v>
      </c>
      <c r="N457" s="49" t="s">
        <v>2194</v>
      </c>
      <c r="O457" s="27" t="s">
        <v>2775</v>
      </c>
      <c r="P457" s="27" t="s">
        <v>2776</v>
      </c>
      <c r="Q457" s="27" t="s">
        <v>6259</v>
      </c>
      <c r="R457" s="15"/>
      <c r="S457" s="53"/>
    </row>
    <row r="458" spans="2:19" ht="19.5" customHeight="1" x14ac:dyDescent="0.15">
      <c r="B458" s="25">
        <v>2021</v>
      </c>
      <c r="C458" s="27">
        <v>2</v>
      </c>
      <c r="D458" s="27" t="s">
        <v>15</v>
      </c>
      <c r="E458" s="55" t="s">
        <v>563</v>
      </c>
      <c r="F458" s="27" t="s">
        <v>221</v>
      </c>
      <c r="G458" s="27">
        <v>4014218902</v>
      </c>
      <c r="H458" s="27" t="s">
        <v>564</v>
      </c>
      <c r="I458" s="27" t="s">
        <v>6292</v>
      </c>
      <c r="J458" s="45" t="s">
        <v>565</v>
      </c>
      <c r="K458" s="45">
        <v>5000</v>
      </c>
      <c r="L458" s="45" t="s">
        <v>225</v>
      </c>
      <c r="M458" s="29">
        <v>1500000000</v>
      </c>
      <c r="N458" s="49" t="s">
        <v>235</v>
      </c>
      <c r="O458" s="27" t="s">
        <v>272</v>
      </c>
      <c r="P458" s="27" t="s">
        <v>273</v>
      </c>
      <c r="Q458" s="27" t="s">
        <v>6261</v>
      </c>
      <c r="R458" s="15"/>
      <c r="S458" s="53"/>
    </row>
    <row r="459" spans="2:19" ht="19.5" customHeight="1" x14ac:dyDescent="0.15">
      <c r="B459" s="25">
        <v>2021</v>
      </c>
      <c r="C459" s="27">
        <v>2</v>
      </c>
      <c r="D459" s="27" t="s">
        <v>15</v>
      </c>
      <c r="E459" s="55" t="s">
        <v>4763</v>
      </c>
      <c r="F459" s="27" t="s">
        <v>215</v>
      </c>
      <c r="G459" s="27">
        <v>4014219702</v>
      </c>
      <c r="H459" s="27" t="s">
        <v>4770</v>
      </c>
      <c r="I459" s="27" t="s">
        <v>6516</v>
      </c>
      <c r="J459" s="45" t="s">
        <v>4769</v>
      </c>
      <c r="K459" s="45">
        <v>1584</v>
      </c>
      <c r="L459" s="45" t="s">
        <v>2792</v>
      </c>
      <c r="M459" s="29">
        <v>1461173165</v>
      </c>
      <c r="N459" s="49" t="s">
        <v>4696</v>
      </c>
      <c r="O459" s="27" t="s">
        <v>4728</v>
      </c>
      <c r="P459" s="27" t="s">
        <v>4729</v>
      </c>
      <c r="Q459" s="27" t="s">
        <v>6395</v>
      </c>
      <c r="R459" s="15"/>
      <c r="S459" s="53"/>
    </row>
    <row r="460" spans="2:19" ht="19.5" customHeight="1" x14ac:dyDescent="0.15">
      <c r="B460" s="25">
        <v>2021</v>
      </c>
      <c r="C460" s="27">
        <v>2</v>
      </c>
      <c r="D460" s="27" t="s">
        <v>15</v>
      </c>
      <c r="E460" s="55" t="s">
        <v>4225</v>
      </c>
      <c r="F460" s="27" t="s">
        <v>221</v>
      </c>
      <c r="G460" s="27"/>
      <c r="H460" s="27" t="s">
        <v>4232</v>
      </c>
      <c r="I460" s="27"/>
      <c r="J460" s="45" t="s">
        <v>16</v>
      </c>
      <c r="K460" s="45">
        <v>2</v>
      </c>
      <c r="L460" s="45" t="s">
        <v>223</v>
      </c>
      <c r="M460" s="29">
        <v>1301756000</v>
      </c>
      <c r="N460" s="49" t="s">
        <v>3880</v>
      </c>
      <c r="O460" s="27" t="s">
        <v>3881</v>
      </c>
      <c r="P460" s="27" t="s">
        <v>3900</v>
      </c>
      <c r="Q460" s="27" t="s">
        <v>6261</v>
      </c>
      <c r="R460" s="15"/>
      <c r="S460" s="53"/>
    </row>
    <row r="461" spans="2:19" ht="19.5" customHeight="1" x14ac:dyDescent="0.15">
      <c r="B461" s="25">
        <v>2021</v>
      </c>
      <c r="C461" s="27">
        <v>2</v>
      </c>
      <c r="D461" s="27" t="s">
        <v>15</v>
      </c>
      <c r="E461" s="55" t="s">
        <v>670</v>
      </c>
      <c r="F461" s="27" t="s">
        <v>62</v>
      </c>
      <c r="G461" s="27">
        <v>3013151401</v>
      </c>
      <c r="H461" s="27" t="s">
        <v>666</v>
      </c>
      <c r="I461" s="27" t="s">
        <v>6517</v>
      </c>
      <c r="J461" s="45" t="s">
        <v>612</v>
      </c>
      <c r="K461" s="45">
        <v>519</v>
      </c>
      <c r="L461" s="45" t="s">
        <v>225</v>
      </c>
      <c r="M461" s="29">
        <v>1046838570</v>
      </c>
      <c r="N461" s="49" t="s">
        <v>331</v>
      </c>
      <c r="O461" s="27" t="s">
        <v>335</v>
      </c>
      <c r="P461" s="27" t="s">
        <v>336</v>
      </c>
      <c r="Q461" s="27" t="s">
        <v>6261</v>
      </c>
      <c r="R461" s="15"/>
      <c r="S461" s="53"/>
    </row>
    <row r="462" spans="2:19" ht="19.5" customHeight="1" x14ac:dyDescent="0.15">
      <c r="B462" s="25">
        <v>2021</v>
      </c>
      <c r="C462" s="27">
        <v>2</v>
      </c>
      <c r="D462" s="27" t="s">
        <v>15</v>
      </c>
      <c r="E462" s="55" t="s">
        <v>2422</v>
      </c>
      <c r="F462" s="27" t="s">
        <v>62</v>
      </c>
      <c r="G462" s="27"/>
      <c r="H462" s="27" t="s">
        <v>2905</v>
      </c>
      <c r="I462" s="27" t="s">
        <v>6518</v>
      </c>
      <c r="J462" s="45" t="s">
        <v>630</v>
      </c>
      <c r="K462" s="45">
        <v>4</v>
      </c>
      <c r="L462" s="45" t="s">
        <v>1370</v>
      </c>
      <c r="M462" s="29">
        <v>1008068000</v>
      </c>
      <c r="N462" s="49" t="s">
        <v>2411</v>
      </c>
      <c r="O462" s="27" t="s">
        <v>2415</v>
      </c>
      <c r="P462" s="27" t="s">
        <v>2399</v>
      </c>
      <c r="Q462" s="27" t="s">
        <v>6261</v>
      </c>
      <c r="R462" s="15"/>
      <c r="S462" s="53"/>
    </row>
    <row r="463" spans="2:19" ht="19.5" customHeight="1" x14ac:dyDescent="0.15">
      <c r="B463" s="25">
        <v>2021</v>
      </c>
      <c r="C463" s="27">
        <v>2</v>
      </c>
      <c r="D463" s="27" t="s">
        <v>15</v>
      </c>
      <c r="E463" s="55" t="s">
        <v>2423</v>
      </c>
      <c r="F463" s="27" t="s">
        <v>62</v>
      </c>
      <c r="G463" s="27"/>
      <c r="H463" s="27" t="s">
        <v>2905</v>
      </c>
      <c r="I463" s="27" t="s">
        <v>6519</v>
      </c>
      <c r="J463" s="45" t="s">
        <v>630</v>
      </c>
      <c r="K463" s="45">
        <v>4</v>
      </c>
      <c r="L463" s="45" t="s">
        <v>557</v>
      </c>
      <c r="M463" s="29">
        <v>922891000</v>
      </c>
      <c r="N463" s="49" t="s">
        <v>2411</v>
      </c>
      <c r="O463" s="27" t="s">
        <v>2415</v>
      </c>
      <c r="P463" s="27" t="s">
        <v>2399</v>
      </c>
      <c r="Q463" s="27" t="s">
        <v>6261</v>
      </c>
      <c r="R463" s="15"/>
      <c r="S463" s="53"/>
    </row>
    <row r="464" spans="2:19" ht="19.5" customHeight="1" x14ac:dyDescent="0.15">
      <c r="B464" s="25">
        <v>2021</v>
      </c>
      <c r="C464" s="27">
        <v>2</v>
      </c>
      <c r="D464" s="27" t="s">
        <v>14</v>
      </c>
      <c r="E464" s="55" t="s">
        <v>794</v>
      </c>
      <c r="F464" s="27" t="s">
        <v>215</v>
      </c>
      <c r="G464" s="27">
        <v>4015151301</v>
      </c>
      <c r="H464" s="27" t="s">
        <v>1266</v>
      </c>
      <c r="I464" s="27" t="s">
        <v>6266</v>
      </c>
      <c r="J464" s="45" t="s">
        <v>16</v>
      </c>
      <c r="K464" s="45">
        <v>1</v>
      </c>
      <c r="L464" s="45" t="s">
        <v>223</v>
      </c>
      <c r="M464" s="29">
        <v>894523000</v>
      </c>
      <c r="N464" s="49" t="s">
        <v>791</v>
      </c>
      <c r="O464" s="27" t="s">
        <v>792</v>
      </c>
      <c r="P464" s="27" t="s">
        <v>793</v>
      </c>
      <c r="Q464" s="27" t="s">
        <v>6261</v>
      </c>
      <c r="R464" s="15"/>
      <c r="S464" s="53"/>
    </row>
    <row r="465" spans="2:19" ht="19.5" customHeight="1" x14ac:dyDescent="0.15">
      <c r="B465" s="25">
        <v>2021</v>
      </c>
      <c r="C465" s="27">
        <v>2</v>
      </c>
      <c r="D465" s="27" t="s">
        <v>15</v>
      </c>
      <c r="E465" s="55" t="s">
        <v>1277</v>
      </c>
      <c r="F465" s="27" t="s">
        <v>62</v>
      </c>
      <c r="G465" s="27">
        <v>4710998001</v>
      </c>
      <c r="H465" s="27" t="s">
        <v>1279</v>
      </c>
      <c r="I465" s="27" t="s">
        <v>6520</v>
      </c>
      <c r="J465" s="45" t="s">
        <v>630</v>
      </c>
      <c r="K465" s="45">
        <v>4</v>
      </c>
      <c r="L465" s="45" t="s">
        <v>223</v>
      </c>
      <c r="M465" s="29">
        <v>888659000</v>
      </c>
      <c r="N465" s="49" t="s">
        <v>811</v>
      </c>
      <c r="O465" s="27" t="s">
        <v>1052</v>
      </c>
      <c r="P465" s="27" t="s">
        <v>1053</v>
      </c>
      <c r="Q465" s="27" t="s">
        <v>6261</v>
      </c>
      <c r="R465" s="15"/>
      <c r="S465" s="53"/>
    </row>
    <row r="466" spans="2:19" ht="19.5" customHeight="1" x14ac:dyDescent="0.15">
      <c r="B466" s="25">
        <v>2021</v>
      </c>
      <c r="C466" s="27">
        <v>2</v>
      </c>
      <c r="D466" s="27" t="s">
        <v>15</v>
      </c>
      <c r="E466" s="55" t="s">
        <v>624</v>
      </c>
      <c r="F466" s="27" t="s">
        <v>64</v>
      </c>
      <c r="G466" s="27">
        <v>4924159601</v>
      </c>
      <c r="H466" s="27" t="s">
        <v>625</v>
      </c>
      <c r="I466" s="27" t="s">
        <v>6521</v>
      </c>
      <c r="J466" s="45" t="s">
        <v>601</v>
      </c>
      <c r="K466" s="45">
        <v>1</v>
      </c>
      <c r="L466" s="45" t="s">
        <v>223</v>
      </c>
      <c r="M466" s="29">
        <v>813692000</v>
      </c>
      <c r="N466" s="49" t="s">
        <v>327</v>
      </c>
      <c r="O466" s="27" t="s">
        <v>328</v>
      </c>
      <c r="P466" s="27" t="s">
        <v>329</v>
      </c>
      <c r="Q466" s="27" t="s">
        <v>6261</v>
      </c>
      <c r="R466" s="15"/>
      <c r="S466" s="53" t="s">
        <v>626</v>
      </c>
    </row>
    <row r="467" spans="2:19" ht="19.5" customHeight="1" x14ac:dyDescent="0.15">
      <c r="B467" s="25">
        <v>2021</v>
      </c>
      <c r="C467" s="27">
        <v>2</v>
      </c>
      <c r="D467" s="27" t="s">
        <v>15</v>
      </c>
      <c r="E467" s="55" t="s">
        <v>2422</v>
      </c>
      <c r="F467" s="27" t="s">
        <v>62</v>
      </c>
      <c r="G467" s="27"/>
      <c r="H467" s="27" t="s">
        <v>1262</v>
      </c>
      <c r="I467" s="27" t="s">
        <v>6522</v>
      </c>
      <c r="J467" s="45" t="s">
        <v>630</v>
      </c>
      <c r="K467" s="45">
        <v>4</v>
      </c>
      <c r="L467" s="45" t="s">
        <v>557</v>
      </c>
      <c r="M467" s="29">
        <v>778800000</v>
      </c>
      <c r="N467" s="49" t="s">
        <v>2411</v>
      </c>
      <c r="O467" s="27" t="s">
        <v>2415</v>
      </c>
      <c r="P467" s="27" t="s">
        <v>2399</v>
      </c>
      <c r="Q467" s="27" t="s">
        <v>6261</v>
      </c>
      <c r="R467" s="15"/>
      <c r="S467" s="53"/>
    </row>
    <row r="468" spans="2:19" ht="19.5" customHeight="1" x14ac:dyDescent="0.15">
      <c r="B468" s="25">
        <v>2021</v>
      </c>
      <c r="C468" s="27">
        <v>2</v>
      </c>
      <c r="D468" s="27" t="s">
        <v>15</v>
      </c>
      <c r="E468" s="55" t="s">
        <v>883</v>
      </c>
      <c r="F468" s="27" t="s">
        <v>215</v>
      </c>
      <c r="G468" s="27">
        <v>3011150501</v>
      </c>
      <c r="H468" s="27" t="s">
        <v>216</v>
      </c>
      <c r="I468" s="27" t="s">
        <v>6523</v>
      </c>
      <c r="J468" s="45" t="s">
        <v>16</v>
      </c>
      <c r="K468" s="45">
        <v>12036</v>
      </c>
      <c r="L468" s="45" t="s">
        <v>217</v>
      </c>
      <c r="M468" s="29">
        <v>768378240</v>
      </c>
      <c r="N468" s="49" t="s">
        <v>3082</v>
      </c>
      <c r="O468" s="27" t="s">
        <v>3083</v>
      </c>
      <c r="P468" s="27" t="s">
        <v>3084</v>
      </c>
      <c r="Q468" s="27" t="s">
        <v>6261</v>
      </c>
      <c r="R468" s="15"/>
      <c r="S468" s="53"/>
    </row>
    <row r="469" spans="2:19" ht="19.5" customHeight="1" x14ac:dyDescent="0.15">
      <c r="B469" s="25">
        <v>2021</v>
      </c>
      <c r="C469" s="27">
        <v>2</v>
      </c>
      <c r="D469" s="27" t="s">
        <v>14</v>
      </c>
      <c r="E469" s="55" t="s">
        <v>379</v>
      </c>
      <c r="F469" s="27" t="s">
        <v>64</v>
      </c>
      <c r="G469" s="27">
        <v>2410168501</v>
      </c>
      <c r="H469" s="27" t="s">
        <v>558</v>
      </c>
      <c r="I469" s="27" t="s">
        <v>6524</v>
      </c>
      <c r="J469" s="45" t="s">
        <v>720</v>
      </c>
      <c r="K469" s="45">
        <v>3</v>
      </c>
      <c r="L469" s="45" t="s">
        <v>557</v>
      </c>
      <c r="M469" s="29">
        <v>742500000</v>
      </c>
      <c r="N469" s="49" t="s">
        <v>721</v>
      </c>
      <c r="O469" s="27" t="s">
        <v>722</v>
      </c>
      <c r="P469" s="27" t="s">
        <v>723</v>
      </c>
      <c r="Q469" s="27" t="s">
        <v>6261</v>
      </c>
      <c r="R469" s="15"/>
      <c r="S469" s="53" t="s">
        <v>724</v>
      </c>
    </row>
    <row r="470" spans="2:19" ht="19.5" customHeight="1" x14ac:dyDescent="0.15">
      <c r="B470" s="25">
        <v>2021</v>
      </c>
      <c r="C470" s="27">
        <v>2</v>
      </c>
      <c r="D470" s="27" t="s">
        <v>14</v>
      </c>
      <c r="E470" s="55" t="s">
        <v>5176</v>
      </c>
      <c r="F470" s="27" t="s">
        <v>221</v>
      </c>
      <c r="G470" s="27">
        <v>3011159201</v>
      </c>
      <c r="H470" s="27" t="s">
        <v>5241</v>
      </c>
      <c r="I470" s="27" t="s">
        <v>6525</v>
      </c>
      <c r="J470" s="45">
        <v>10957</v>
      </c>
      <c r="K470" s="45">
        <f>J470</f>
        <v>10957</v>
      </c>
      <c r="L470" s="45" t="s">
        <v>5242</v>
      </c>
      <c r="M470" s="29">
        <v>699862648</v>
      </c>
      <c r="N470" s="49" t="s">
        <v>5173</v>
      </c>
      <c r="O470" s="27" t="s">
        <v>5177</v>
      </c>
      <c r="P470" s="27" t="s">
        <v>5178</v>
      </c>
      <c r="Q470" s="27" t="s">
        <v>6398</v>
      </c>
      <c r="R470" s="15"/>
      <c r="S470" s="53"/>
    </row>
    <row r="471" spans="2:19" ht="19.5" customHeight="1" x14ac:dyDescent="0.15">
      <c r="B471" s="25">
        <v>2021</v>
      </c>
      <c r="C471" s="27">
        <v>2</v>
      </c>
      <c r="D471" s="27" t="s">
        <v>14</v>
      </c>
      <c r="E471" s="55" t="s">
        <v>4192</v>
      </c>
      <c r="F471" s="27" t="s">
        <v>62</v>
      </c>
      <c r="G471" s="27">
        <v>3912110301</v>
      </c>
      <c r="H471" s="27" t="s">
        <v>1939</v>
      </c>
      <c r="I471" s="27" t="s">
        <v>6526</v>
      </c>
      <c r="J471" s="45" t="s">
        <v>4193</v>
      </c>
      <c r="K471" s="45">
        <v>26</v>
      </c>
      <c r="L471" s="45" t="s">
        <v>1210</v>
      </c>
      <c r="M471" s="29">
        <v>691262000</v>
      </c>
      <c r="N471" s="49" t="s">
        <v>3829</v>
      </c>
      <c r="O471" s="27" t="s">
        <v>3837</v>
      </c>
      <c r="P471" s="27" t="s">
        <v>3838</v>
      </c>
      <c r="Q471" s="27" t="s">
        <v>6261</v>
      </c>
      <c r="R471" s="15"/>
      <c r="S471" s="53"/>
    </row>
    <row r="472" spans="2:19" ht="19.5" customHeight="1" x14ac:dyDescent="0.15">
      <c r="B472" s="25">
        <v>2021</v>
      </c>
      <c r="C472" s="27">
        <v>2</v>
      </c>
      <c r="D472" s="27" t="s">
        <v>15</v>
      </c>
      <c r="E472" s="55" t="s">
        <v>3544</v>
      </c>
      <c r="F472" s="27" t="s">
        <v>64</v>
      </c>
      <c r="G472" s="27">
        <v>3912118901</v>
      </c>
      <c r="H472" s="27" t="s">
        <v>3481</v>
      </c>
      <c r="I472" s="27"/>
      <c r="J472" s="45" t="s">
        <v>37</v>
      </c>
      <c r="K472" s="45">
        <v>1</v>
      </c>
      <c r="L472" s="45" t="s">
        <v>223</v>
      </c>
      <c r="M472" s="29">
        <v>652993000</v>
      </c>
      <c r="N472" s="49" t="s">
        <v>3026</v>
      </c>
      <c r="O472" s="27" t="s">
        <v>3287</v>
      </c>
      <c r="P472" s="27" t="s">
        <v>3288</v>
      </c>
      <c r="Q472" s="27" t="s">
        <v>6261</v>
      </c>
      <c r="R472" s="15"/>
      <c r="S472" s="53" t="s">
        <v>1952</v>
      </c>
    </row>
    <row r="473" spans="2:19" ht="19.5" customHeight="1" x14ac:dyDescent="0.15">
      <c r="B473" s="25">
        <v>2021</v>
      </c>
      <c r="C473" s="27">
        <v>2</v>
      </c>
      <c r="D473" s="27" t="s">
        <v>15</v>
      </c>
      <c r="E473" s="55" t="s">
        <v>2414</v>
      </c>
      <c r="F473" s="27" t="s">
        <v>62</v>
      </c>
      <c r="G473" s="27"/>
      <c r="H473" s="27" t="s">
        <v>2895</v>
      </c>
      <c r="I473" s="27" t="s">
        <v>6527</v>
      </c>
      <c r="J473" s="45" t="s">
        <v>630</v>
      </c>
      <c r="K473" s="45">
        <v>3</v>
      </c>
      <c r="L473" s="45" t="s">
        <v>640</v>
      </c>
      <c r="M473" s="29">
        <v>636012300</v>
      </c>
      <c r="N473" s="49" t="s">
        <v>2411</v>
      </c>
      <c r="O473" s="27" t="s">
        <v>2415</v>
      </c>
      <c r="P473" s="27" t="s">
        <v>2896</v>
      </c>
      <c r="Q473" s="27" t="s">
        <v>6261</v>
      </c>
      <c r="R473" s="15"/>
      <c r="S473" s="53"/>
    </row>
    <row r="474" spans="2:19" ht="19.5" customHeight="1" x14ac:dyDescent="0.15">
      <c r="B474" s="25">
        <v>2021</v>
      </c>
      <c r="C474" s="27">
        <v>2</v>
      </c>
      <c r="D474" s="27" t="s">
        <v>15</v>
      </c>
      <c r="E474" s="55" t="s">
        <v>1277</v>
      </c>
      <c r="F474" s="27" t="s">
        <v>62</v>
      </c>
      <c r="G474" s="27">
        <v>3912110401</v>
      </c>
      <c r="H474" s="27" t="s">
        <v>571</v>
      </c>
      <c r="I474" s="27" t="s">
        <v>6528</v>
      </c>
      <c r="J474" s="45" t="s">
        <v>37</v>
      </c>
      <c r="K474" s="45">
        <v>1</v>
      </c>
      <c r="L474" s="45" t="s">
        <v>223</v>
      </c>
      <c r="M474" s="29">
        <v>623173000</v>
      </c>
      <c r="N474" s="49" t="s">
        <v>811</v>
      </c>
      <c r="O474" s="27" t="s">
        <v>1052</v>
      </c>
      <c r="P474" s="27" t="s">
        <v>1053</v>
      </c>
      <c r="Q474" s="27" t="s">
        <v>6529</v>
      </c>
      <c r="R474" s="15"/>
      <c r="S474" s="53"/>
    </row>
    <row r="475" spans="2:19" ht="19.5" customHeight="1" x14ac:dyDescent="0.15">
      <c r="B475" s="25">
        <v>2021</v>
      </c>
      <c r="C475" s="27">
        <v>2</v>
      </c>
      <c r="D475" s="27" t="s">
        <v>14</v>
      </c>
      <c r="E475" s="55" t="s">
        <v>3202</v>
      </c>
      <c r="F475" s="27" t="s">
        <v>215</v>
      </c>
      <c r="G475" s="27">
        <v>3011150501</v>
      </c>
      <c r="H475" s="27" t="s">
        <v>216</v>
      </c>
      <c r="I475" s="27"/>
      <c r="J475" s="45"/>
      <c r="K475" s="45"/>
      <c r="L475" s="45" t="s">
        <v>217</v>
      </c>
      <c r="M475" s="29">
        <v>600000000</v>
      </c>
      <c r="N475" s="49" t="s">
        <v>2970</v>
      </c>
      <c r="O475" s="27" t="s">
        <v>3200</v>
      </c>
      <c r="P475" s="27" t="s">
        <v>3201</v>
      </c>
      <c r="Q475" s="27" t="s">
        <v>6529</v>
      </c>
      <c r="R475" s="15"/>
      <c r="S475" s="53"/>
    </row>
    <row r="476" spans="2:19" ht="19.5" customHeight="1" x14ac:dyDescent="0.15">
      <c r="B476" s="25">
        <v>2021</v>
      </c>
      <c r="C476" s="27">
        <v>2</v>
      </c>
      <c r="D476" s="27" t="s">
        <v>15</v>
      </c>
      <c r="E476" s="55" t="s">
        <v>2816</v>
      </c>
      <c r="F476" s="27" t="s">
        <v>215</v>
      </c>
      <c r="G476" s="27">
        <v>3011150501</v>
      </c>
      <c r="H476" s="27" t="s">
        <v>216</v>
      </c>
      <c r="I476" s="27" t="s">
        <v>6530</v>
      </c>
      <c r="J476" s="45" t="s">
        <v>16</v>
      </c>
      <c r="K476" s="45">
        <v>7519</v>
      </c>
      <c r="L476" s="45" t="s">
        <v>217</v>
      </c>
      <c r="M476" s="29">
        <v>592046000</v>
      </c>
      <c r="N476" s="49" t="s">
        <v>2818</v>
      </c>
      <c r="O476" s="27" t="s">
        <v>2642</v>
      </c>
      <c r="P476" s="27" t="s">
        <v>2643</v>
      </c>
      <c r="Q476" s="27" t="s">
        <v>6529</v>
      </c>
      <c r="R476" s="15"/>
      <c r="S476" s="53"/>
    </row>
    <row r="477" spans="2:19" ht="19.5" customHeight="1" x14ac:dyDescent="0.15">
      <c r="B477" s="25">
        <v>2021</v>
      </c>
      <c r="C477" s="27">
        <v>2</v>
      </c>
      <c r="D477" s="27" t="s">
        <v>15</v>
      </c>
      <c r="E477" s="55" t="s">
        <v>3717</v>
      </c>
      <c r="F477" s="27" t="s">
        <v>215</v>
      </c>
      <c r="G477" s="27">
        <v>3011150501</v>
      </c>
      <c r="H477" s="27" t="s">
        <v>3722</v>
      </c>
      <c r="I477" s="27" t="s">
        <v>6531</v>
      </c>
      <c r="J477" s="45" t="s">
        <v>3723</v>
      </c>
      <c r="K477" s="45">
        <v>6466.02</v>
      </c>
      <c r="L477" s="45" t="s">
        <v>217</v>
      </c>
      <c r="M477" s="29">
        <v>544258404</v>
      </c>
      <c r="N477" s="49" t="s">
        <v>3640</v>
      </c>
      <c r="O477" s="27" t="s">
        <v>3683</v>
      </c>
      <c r="P477" s="27" t="s">
        <v>3684</v>
      </c>
      <c r="Q477" s="27" t="s">
        <v>6529</v>
      </c>
      <c r="R477" s="15"/>
      <c r="S477" s="53"/>
    </row>
    <row r="478" spans="2:19" ht="19.5" customHeight="1" x14ac:dyDescent="0.15">
      <c r="B478" s="25">
        <v>2021</v>
      </c>
      <c r="C478" s="27">
        <v>2</v>
      </c>
      <c r="D478" s="27" t="s">
        <v>14</v>
      </c>
      <c r="E478" s="55" t="s">
        <v>5176</v>
      </c>
      <c r="F478" s="27" t="s">
        <v>221</v>
      </c>
      <c r="G478" s="27">
        <v>3011159201</v>
      </c>
      <c r="H478" s="27" t="s">
        <v>5241</v>
      </c>
      <c r="I478" s="27" t="s">
        <v>6532</v>
      </c>
      <c r="J478" s="45">
        <v>7418</v>
      </c>
      <c r="K478" s="45">
        <f>J478</f>
        <v>7418</v>
      </c>
      <c r="L478" s="45" t="s">
        <v>5242</v>
      </c>
      <c r="M478" s="29">
        <v>524226841</v>
      </c>
      <c r="N478" s="49" t="s">
        <v>5173</v>
      </c>
      <c r="O478" s="27" t="s">
        <v>5177</v>
      </c>
      <c r="P478" s="27" t="s">
        <v>5178</v>
      </c>
      <c r="Q478" s="27" t="s">
        <v>6259</v>
      </c>
      <c r="R478" s="15"/>
      <c r="S478" s="53"/>
    </row>
    <row r="479" spans="2:19" ht="19.5" customHeight="1" x14ac:dyDescent="0.15">
      <c r="B479" s="25">
        <v>2021</v>
      </c>
      <c r="C479" s="27">
        <v>2</v>
      </c>
      <c r="D479" s="27" t="s">
        <v>15</v>
      </c>
      <c r="E479" s="55" t="s">
        <v>4838</v>
      </c>
      <c r="F479" s="27" t="s">
        <v>215</v>
      </c>
      <c r="G479" s="27">
        <v>3013150202</v>
      </c>
      <c r="H479" s="27" t="s">
        <v>4842</v>
      </c>
      <c r="I479" s="27" t="s">
        <v>6533</v>
      </c>
      <c r="J479" s="45" t="s">
        <v>609</v>
      </c>
      <c r="K479" s="45">
        <v>25097</v>
      </c>
      <c r="L479" s="45" t="s">
        <v>588</v>
      </c>
      <c r="M479" s="29">
        <f>TRUNC(K479*18181*1.1,-3)</f>
        <v>501917000</v>
      </c>
      <c r="N479" s="49" t="s">
        <v>4804</v>
      </c>
      <c r="O479" s="27" t="s">
        <v>4839</v>
      </c>
      <c r="P479" s="27" t="s">
        <v>4840</v>
      </c>
      <c r="Q479" s="27" t="s">
        <v>6529</v>
      </c>
      <c r="R479" s="15"/>
      <c r="S479" s="53"/>
    </row>
    <row r="480" spans="2:19" ht="19.5" customHeight="1" x14ac:dyDescent="0.15">
      <c r="B480" s="25">
        <v>2021</v>
      </c>
      <c r="C480" s="27">
        <v>2</v>
      </c>
      <c r="D480" s="27" t="s">
        <v>14</v>
      </c>
      <c r="E480" s="55" t="s">
        <v>3460</v>
      </c>
      <c r="F480" s="27" t="s">
        <v>221</v>
      </c>
      <c r="G480" s="27">
        <v>4015151301</v>
      </c>
      <c r="H480" s="27" t="s">
        <v>662</v>
      </c>
      <c r="I480" s="27" t="s">
        <v>6534</v>
      </c>
      <c r="J480" s="45"/>
      <c r="K480" s="45">
        <v>1</v>
      </c>
      <c r="L480" s="45" t="s">
        <v>223</v>
      </c>
      <c r="M480" s="29">
        <v>501393200</v>
      </c>
      <c r="N480" s="49" t="s">
        <v>2970</v>
      </c>
      <c r="O480" s="27" t="s">
        <v>3218</v>
      </c>
      <c r="P480" s="27" t="s">
        <v>3219</v>
      </c>
      <c r="Q480" s="27" t="s">
        <v>6529</v>
      </c>
      <c r="R480" s="15"/>
      <c r="S480" s="53"/>
    </row>
    <row r="481" spans="2:19" ht="19.5" customHeight="1" x14ac:dyDescent="0.15">
      <c r="B481" s="25">
        <v>2021</v>
      </c>
      <c r="C481" s="27">
        <v>2</v>
      </c>
      <c r="D481" s="27" t="s">
        <v>14</v>
      </c>
      <c r="E481" s="55" t="s">
        <v>5193</v>
      </c>
      <c r="F481" s="27" t="s">
        <v>221</v>
      </c>
      <c r="G481" s="27">
        <v>3010161901</v>
      </c>
      <c r="H481" s="27" t="s">
        <v>218</v>
      </c>
      <c r="I481" s="27" t="s">
        <v>6535</v>
      </c>
      <c r="J481" s="45" t="s">
        <v>16</v>
      </c>
      <c r="K481" s="45">
        <v>660.89099999999996</v>
      </c>
      <c r="L481" s="45" t="s">
        <v>169</v>
      </c>
      <c r="M481" s="29">
        <v>491958879</v>
      </c>
      <c r="N481" s="49" t="s">
        <v>5173</v>
      </c>
      <c r="O481" s="27" t="s">
        <v>1455</v>
      </c>
      <c r="P481" s="27" t="s">
        <v>5194</v>
      </c>
      <c r="Q481" s="27" t="s">
        <v>6529</v>
      </c>
      <c r="R481" s="15"/>
      <c r="S481" s="53"/>
    </row>
    <row r="482" spans="2:19" ht="19.5" customHeight="1" x14ac:dyDescent="0.15">
      <c r="B482" s="25">
        <v>2021</v>
      </c>
      <c r="C482" s="27">
        <v>2</v>
      </c>
      <c r="D482" s="27" t="s">
        <v>15</v>
      </c>
      <c r="E482" s="55" t="s">
        <v>4763</v>
      </c>
      <c r="F482" s="27" t="s">
        <v>215</v>
      </c>
      <c r="G482" s="27">
        <v>4014218902</v>
      </c>
      <c r="H482" s="27" t="s">
        <v>4768</v>
      </c>
      <c r="I482" s="27" t="s">
        <v>6536</v>
      </c>
      <c r="J482" s="45" t="s">
        <v>4769</v>
      </c>
      <c r="K482" s="45">
        <v>148</v>
      </c>
      <c r="L482" s="45" t="s">
        <v>2792</v>
      </c>
      <c r="M482" s="29">
        <v>483534523</v>
      </c>
      <c r="N482" s="49" t="s">
        <v>4696</v>
      </c>
      <c r="O482" s="27" t="s">
        <v>4728</v>
      </c>
      <c r="P482" s="27" t="s">
        <v>4729</v>
      </c>
      <c r="Q482" s="27" t="s">
        <v>6261</v>
      </c>
      <c r="R482" s="15"/>
      <c r="S482" s="53"/>
    </row>
    <row r="483" spans="2:19" ht="19.5" customHeight="1" x14ac:dyDescent="0.15">
      <c r="B483" s="25">
        <v>2021</v>
      </c>
      <c r="C483" s="27">
        <v>2</v>
      </c>
      <c r="D483" s="27" t="s">
        <v>14</v>
      </c>
      <c r="E483" s="55" t="s">
        <v>5193</v>
      </c>
      <c r="F483" s="27" t="s">
        <v>221</v>
      </c>
      <c r="G483" s="27">
        <v>3011150501</v>
      </c>
      <c r="H483" s="27" t="s">
        <v>216</v>
      </c>
      <c r="I483" s="27" t="s">
        <v>6537</v>
      </c>
      <c r="J483" s="45" t="s">
        <v>16</v>
      </c>
      <c r="K483" s="45">
        <v>6116</v>
      </c>
      <c r="L483" s="45" t="s">
        <v>217</v>
      </c>
      <c r="M483" s="29">
        <v>475719760</v>
      </c>
      <c r="N483" s="49" t="s">
        <v>5173</v>
      </c>
      <c r="O483" s="27" t="s">
        <v>1455</v>
      </c>
      <c r="P483" s="27" t="s">
        <v>5194</v>
      </c>
      <c r="Q483" s="27" t="s">
        <v>6529</v>
      </c>
      <c r="R483" s="15"/>
      <c r="S483" s="53"/>
    </row>
    <row r="484" spans="2:19" ht="19.5" customHeight="1" x14ac:dyDescent="0.15">
      <c r="B484" s="25">
        <v>2021</v>
      </c>
      <c r="C484" s="27">
        <v>2</v>
      </c>
      <c r="D484" s="27" t="s">
        <v>15</v>
      </c>
      <c r="E484" s="55" t="s">
        <v>2021</v>
      </c>
      <c r="F484" s="27" t="s">
        <v>215</v>
      </c>
      <c r="G484" s="27">
        <v>3912110301</v>
      </c>
      <c r="H484" s="27" t="s">
        <v>1939</v>
      </c>
      <c r="I484" s="27">
        <v>20</v>
      </c>
      <c r="J484" s="45" t="s">
        <v>37</v>
      </c>
      <c r="K484" s="45">
        <v>4</v>
      </c>
      <c r="L484" s="45" t="s">
        <v>223</v>
      </c>
      <c r="M484" s="29">
        <v>475486000</v>
      </c>
      <c r="N484" s="49" t="s">
        <v>1461</v>
      </c>
      <c r="O484" s="27" t="s">
        <v>1462</v>
      </c>
      <c r="P484" s="27" t="s">
        <v>1463</v>
      </c>
      <c r="Q484" s="27" t="s">
        <v>6529</v>
      </c>
      <c r="R484" s="15"/>
      <c r="S484" s="53"/>
    </row>
    <row r="485" spans="2:19" ht="19.5" customHeight="1" x14ac:dyDescent="0.15">
      <c r="B485" s="25">
        <v>2021</v>
      </c>
      <c r="C485" s="27">
        <v>2</v>
      </c>
      <c r="D485" s="27" t="s">
        <v>14</v>
      </c>
      <c r="E485" s="55" t="s">
        <v>5176</v>
      </c>
      <c r="F485" s="27" t="s">
        <v>221</v>
      </c>
      <c r="G485" s="27">
        <v>3011159201</v>
      </c>
      <c r="H485" s="27" t="s">
        <v>5241</v>
      </c>
      <c r="I485" s="27" t="s">
        <v>6538</v>
      </c>
      <c r="J485" s="45">
        <v>6574</v>
      </c>
      <c r="K485" s="45">
        <f>J485</f>
        <v>6574</v>
      </c>
      <c r="L485" s="45" t="s">
        <v>5242</v>
      </c>
      <c r="M485" s="29">
        <v>466078433</v>
      </c>
      <c r="N485" s="49" t="s">
        <v>5173</v>
      </c>
      <c r="O485" s="27" t="s">
        <v>5177</v>
      </c>
      <c r="P485" s="27" t="s">
        <v>5178</v>
      </c>
      <c r="Q485" s="27" t="s">
        <v>6259</v>
      </c>
      <c r="R485" s="15"/>
      <c r="S485" s="53"/>
    </row>
    <row r="486" spans="2:19" ht="19.5" customHeight="1" x14ac:dyDescent="0.15">
      <c r="B486" s="25">
        <v>2021</v>
      </c>
      <c r="C486" s="27">
        <v>2</v>
      </c>
      <c r="D486" s="27" t="s">
        <v>14</v>
      </c>
      <c r="E486" s="55" t="s">
        <v>1388</v>
      </c>
      <c r="F486" s="27" t="s">
        <v>221</v>
      </c>
      <c r="G486" s="27">
        <v>4710998001</v>
      </c>
      <c r="H486" s="27" t="s">
        <v>668</v>
      </c>
      <c r="I486" s="27"/>
      <c r="J486" s="45" t="s">
        <v>1246</v>
      </c>
      <c r="K486" s="45">
        <v>2</v>
      </c>
      <c r="L486" s="45" t="s">
        <v>223</v>
      </c>
      <c r="M486" s="29">
        <v>449234560</v>
      </c>
      <c r="N486" s="49" t="s">
        <v>903</v>
      </c>
      <c r="O486" s="27" t="s">
        <v>909</v>
      </c>
      <c r="P486" s="27" t="s">
        <v>910</v>
      </c>
      <c r="Q486" s="27" t="s">
        <v>6529</v>
      </c>
      <c r="R486" s="15"/>
      <c r="S486" s="53"/>
    </row>
    <row r="487" spans="2:19" ht="19.5" customHeight="1" x14ac:dyDescent="0.15">
      <c r="B487" s="25">
        <v>2021</v>
      </c>
      <c r="C487" s="27">
        <v>2</v>
      </c>
      <c r="D487" s="27" t="s">
        <v>14</v>
      </c>
      <c r="E487" s="55" t="s">
        <v>3203</v>
      </c>
      <c r="F487" s="27" t="s">
        <v>215</v>
      </c>
      <c r="G487" s="27">
        <v>3011150501</v>
      </c>
      <c r="H487" s="27" t="s">
        <v>216</v>
      </c>
      <c r="I487" s="27"/>
      <c r="J487" s="45"/>
      <c r="K487" s="45"/>
      <c r="L487" s="45"/>
      <c r="M487" s="29">
        <v>445149000</v>
      </c>
      <c r="N487" s="49" t="s">
        <v>2970</v>
      </c>
      <c r="O487" s="27" t="s">
        <v>3196</v>
      </c>
      <c r="P487" s="27" t="s">
        <v>3197</v>
      </c>
      <c r="Q487" s="27" t="s">
        <v>6529</v>
      </c>
      <c r="R487" s="15"/>
      <c r="S487" s="53"/>
    </row>
    <row r="488" spans="2:19" ht="19.5" customHeight="1" x14ac:dyDescent="0.15">
      <c r="B488" s="25">
        <v>2021</v>
      </c>
      <c r="C488" s="27">
        <v>2</v>
      </c>
      <c r="D488" s="27" t="s">
        <v>15</v>
      </c>
      <c r="E488" s="55" t="s">
        <v>4669</v>
      </c>
      <c r="F488" s="27" t="s">
        <v>215</v>
      </c>
      <c r="G488" s="27">
        <v>4014178201</v>
      </c>
      <c r="H488" s="27" t="s">
        <v>623</v>
      </c>
      <c r="I488" s="27" t="s">
        <v>6539</v>
      </c>
      <c r="J488" s="45" t="s">
        <v>16</v>
      </c>
      <c r="K488" s="45">
        <v>2366</v>
      </c>
      <c r="L488" s="45" t="s">
        <v>227</v>
      </c>
      <c r="M488" s="29">
        <v>437710000</v>
      </c>
      <c r="N488" s="49" t="s">
        <v>4664</v>
      </c>
      <c r="O488" s="27" t="s">
        <v>4665</v>
      </c>
      <c r="P488" s="27" t="s">
        <v>4666</v>
      </c>
      <c r="Q488" s="27" t="s">
        <v>6529</v>
      </c>
      <c r="R488" s="15"/>
      <c r="S488" s="53"/>
    </row>
    <row r="489" spans="2:19" ht="19.5" customHeight="1" x14ac:dyDescent="0.15">
      <c r="B489" s="25">
        <v>2021</v>
      </c>
      <c r="C489" s="27">
        <v>2</v>
      </c>
      <c r="D489" s="27" t="s">
        <v>15</v>
      </c>
      <c r="E489" s="55" t="s">
        <v>4670</v>
      </c>
      <c r="F489" s="27" t="s">
        <v>215</v>
      </c>
      <c r="G489" s="27">
        <v>4014178201</v>
      </c>
      <c r="H489" s="27" t="s">
        <v>623</v>
      </c>
      <c r="I489" s="27" t="s">
        <v>6539</v>
      </c>
      <c r="J489" s="45" t="s">
        <v>16</v>
      </c>
      <c r="K489" s="45">
        <v>2366</v>
      </c>
      <c r="L489" s="45" t="s">
        <v>227</v>
      </c>
      <c r="M489" s="29">
        <v>437710000</v>
      </c>
      <c r="N489" s="49" t="s">
        <v>4664</v>
      </c>
      <c r="O489" s="27" t="s">
        <v>4665</v>
      </c>
      <c r="P489" s="27" t="s">
        <v>4666</v>
      </c>
      <c r="Q489" s="27" t="s">
        <v>6529</v>
      </c>
      <c r="R489" s="15"/>
      <c r="S489" s="53"/>
    </row>
    <row r="490" spans="2:19" ht="19.5" customHeight="1" x14ac:dyDescent="0.15">
      <c r="B490" s="25">
        <v>2021</v>
      </c>
      <c r="C490" s="27">
        <v>2</v>
      </c>
      <c r="D490" s="27" t="s">
        <v>14</v>
      </c>
      <c r="E490" s="55" t="s">
        <v>3574</v>
      </c>
      <c r="F490" s="27" t="s">
        <v>215</v>
      </c>
      <c r="G490" s="27">
        <v>4014178401</v>
      </c>
      <c r="H490" s="27" t="s">
        <v>3575</v>
      </c>
      <c r="I490" s="27" t="s">
        <v>6540</v>
      </c>
      <c r="J490" s="45" t="s">
        <v>630</v>
      </c>
      <c r="K490" s="45">
        <v>1</v>
      </c>
      <c r="L490" s="45" t="s">
        <v>223</v>
      </c>
      <c r="M490" s="29">
        <v>421882496</v>
      </c>
      <c r="N490" s="49" t="s">
        <v>3058</v>
      </c>
      <c r="O490" s="27" t="s">
        <v>3576</v>
      </c>
      <c r="P490" s="27" t="s">
        <v>3577</v>
      </c>
      <c r="Q490" s="27" t="s">
        <v>6529</v>
      </c>
      <c r="R490" s="15"/>
      <c r="S490" s="53"/>
    </row>
    <row r="491" spans="2:19" ht="19.5" customHeight="1" x14ac:dyDescent="0.15">
      <c r="B491" s="25">
        <v>2021</v>
      </c>
      <c r="C491" s="27">
        <v>2</v>
      </c>
      <c r="D491" s="27" t="s">
        <v>15</v>
      </c>
      <c r="E491" s="55" t="s">
        <v>5046</v>
      </c>
      <c r="F491" s="27" t="s">
        <v>215</v>
      </c>
      <c r="G491" s="27">
        <v>3011150501</v>
      </c>
      <c r="H491" s="27" t="s">
        <v>216</v>
      </c>
      <c r="I491" s="27" t="s">
        <v>6541</v>
      </c>
      <c r="J491" s="45" t="s">
        <v>16</v>
      </c>
      <c r="K491" s="45">
        <v>5800</v>
      </c>
      <c r="L491" s="45" t="s">
        <v>217</v>
      </c>
      <c r="M491" s="29">
        <v>420000000</v>
      </c>
      <c r="N491" s="49" t="s">
        <v>5038</v>
      </c>
      <c r="O491" s="27" t="s">
        <v>5047</v>
      </c>
      <c r="P491" s="27" t="s">
        <v>5048</v>
      </c>
      <c r="Q491" s="27" t="s">
        <v>6529</v>
      </c>
      <c r="R491" s="15"/>
      <c r="S491" s="53"/>
    </row>
    <row r="492" spans="2:19" ht="19.5" customHeight="1" x14ac:dyDescent="0.15">
      <c r="B492" s="25">
        <v>2021</v>
      </c>
      <c r="C492" s="27">
        <v>2</v>
      </c>
      <c r="D492" s="27" t="s">
        <v>15</v>
      </c>
      <c r="E492" s="55" t="s">
        <v>5063</v>
      </c>
      <c r="F492" s="27" t="s">
        <v>215</v>
      </c>
      <c r="G492" s="27">
        <v>3011150501</v>
      </c>
      <c r="H492" s="27" t="s">
        <v>216</v>
      </c>
      <c r="I492" s="27" t="s">
        <v>6541</v>
      </c>
      <c r="J492" s="45" t="s">
        <v>16</v>
      </c>
      <c r="K492" s="45">
        <v>5800</v>
      </c>
      <c r="L492" s="45" t="s">
        <v>217</v>
      </c>
      <c r="M492" s="29">
        <v>420000000</v>
      </c>
      <c r="N492" s="49" t="s">
        <v>5038</v>
      </c>
      <c r="O492" s="27" t="s">
        <v>5039</v>
      </c>
      <c r="P492" s="27" t="s">
        <v>5040</v>
      </c>
      <c r="Q492" s="27" t="s">
        <v>6529</v>
      </c>
      <c r="R492" s="15"/>
      <c r="S492" s="53"/>
    </row>
    <row r="493" spans="2:19" ht="19.5" customHeight="1" x14ac:dyDescent="0.15">
      <c r="B493" s="25">
        <v>2021</v>
      </c>
      <c r="C493" s="27">
        <v>2</v>
      </c>
      <c r="D493" s="27" t="s">
        <v>15</v>
      </c>
      <c r="E493" s="55" t="s">
        <v>2421</v>
      </c>
      <c r="F493" s="27" t="s">
        <v>62</v>
      </c>
      <c r="G493" s="27"/>
      <c r="H493" s="27" t="s">
        <v>2905</v>
      </c>
      <c r="I493" s="27" t="s">
        <v>6542</v>
      </c>
      <c r="J493" s="45" t="s">
        <v>630</v>
      </c>
      <c r="K493" s="45">
        <v>1</v>
      </c>
      <c r="L493" s="45" t="s">
        <v>2885</v>
      </c>
      <c r="M493" s="29">
        <v>400072000</v>
      </c>
      <c r="N493" s="49" t="s">
        <v>2411</v>
      </c>
      <c r="O493" s="27" t="s">
        <v>2415</v>
      </c>
      <c r="P493" s="27" t="s">
        <v>2909</v>
      </c>
      <c r="Q493" s="27" t="s">
        <v>6529</v>
      </c>
      <c r="R493" s="15"/>
      <c r="S493" s="53"/>
    </row>
    <row r="494" spans="2:19" ht="19.5" customHeight="1" x14ac:dyDescent="0.15">
      <c r="B494" s="25">
        <v>2021</v>
      </c>
      <c r="C494" s="27">
        <v>2</v>
      </c>
      <c r="D494" s="27" t="s">
        <v>14</v>
      </c>
      <c r="E494" s="55" t="s">
        <v>3717</v>
      </c>
      <c r="F494" s="27" t="s">
        <v>221</v>
      </c>
      <c r="G494" s="27">
        <v>3015189901</v>
      </c>
      <c r="H494" s="27" t="s">
        <v>3718</v>
      </c>
      <c r="I494" s="27" t="s">
        <v>6531</v>
      </c>
      <c r="J494" s="45" t="s">
        <v>3719</v>
      </c>
      <c r="K494" s="45">
        <v>28267</v>
      </c>
      <c r="L494" s="45" t="s">
        <v>588</v>
      </c>
      <c r="M494" s="29">
        <v>396133738</v>
      </c>
      <c r="N494" s="49" t="s">
        <v>3640</v>
      </c>
      <c r="O494" s="27" t="s">
        <v>3683</v>
      </c>
      <c r="P494" s="27" t="s">
        <v>3684</v>
      </c>
      <c r="Q494" s="27" t="s">
        <v>6529</v>
      </c>
      <c r="R494" s="15"/>
      <c r="S494" s="53"/>
    </row>
    <row r="495" spans="2:19" ht="19.5" customHeight="1" x14ac:dyDescent="0.15">
      <c r="B495" s="25">
        <v>2021</v>
      </c>
      <c r="C495" s="27">
        <v>2</v>
      </c>
      <c r="D495" s="27" t="s">
        <v>15</v>
      </c>
      <c r="E495" s="55" t="s">
        <v>4763</v>
      </c>
      <c r="F495" s="27" t="s">
        <v>215</v>
      </c>
      <c r="G495" s="27">
        <v>3011150501</v>
      </c>
      <c r="H495" s="27" t="s">
        <v>1249</v>
      </c>
      <c r="I495" s="27" t="s">
        <v>6281</v>
      </c>
      <c r="J495" s="45" t="s">
        <v>4764</v>
      </c>
      <c r="K495" s="45">
        <v>5427.3662999999997</v>
      </c>
      <c r="L495" s="45" t="s">
        <v>1250</v>
      </c>
      <c r="M495" s="29">
        <v>391200321</v>
      </c>
      <c r="N495" s="49" t="s">
        <v>4696</v>
      </c>
      <c r="O495" s="27" t="s">
        <v>4728</v>
      </c>
      <c r="P495" s="27" t="s">
        <v>4729</v>
      </c>
      <c r="Q495" s="27" t="s">
        <v>6261</v>
      </c>
      <c r="R495" s="15"/>
      <c r="S495" s="53"/>
    </row>
    <row r="496" spans="2:19" ht="19.5" customHeight="1" x14ac:dyDescent="0.15">
      <c r="B496" s="25">
        <v>2021</v>
      </c>
      <c r="C496" s="27">
        <v>2</v>
      </c>
      <c r="D496" s="27" t="s">
        <v>15</v>
      </c>
      <c r="E496" s="55" t="s">
        <v>2040</v>
      </c>
      <c r="F496" s="27" t="s">
        <v>63</v>
      </c>
      <c r="G496" s="27">
        <v>4924159601</v>
      </c>
      <c r="H496" s="27" t="s">
        <v>1982</v>
      </c>
      <c r="I496" s="27" t="s">
        <v>6543</v>
      </c>
      <c r="J496" s="45" t="s">
        <v>601</v>
      </c>
      <c r="K496" s="45">
        <v>1</v>
      </c>
      <c r="L496" s="45" t="s">
        <v>223</v>
      </c>
      <c r="M496" s="29">
        <v>381930000</v>
      </c>
      <c r="N496" s="49" t="s">
        <v>1461</v>
      </c>
      <c r="O496" s="27" t="s">
        <v>1473</v>
      </c>
      <c r="P496" s="27" t="s">
        <v>1474</v>
      </c>
      <c r="Q496" s="27" t="s">
        <v>6529</v>
      </c>
      <c r="R496" s="15"/>
      <c r="S496" s="53"/>
    </row>
    <row r="497" spans="2:19" ht="19.5" customHeight="1" x14ac:dyDescent="0.15">
      <c r="B497" s="25">
        <v>2021</v>
      </c>
      <c r="C497" s="27">
        <v>2</v>
      </c>
      <c r="D497" s="27" t="s">
        <v>15</v>
      </c>
      <c r="E497" s="55" t="s">
        <v>2012</v>
      </c>
      <c r="F497" s="27" t="s">
        <v>62</v>
      </c>
      <c r="G497" s="27">
        <v>3912110301</v>
      </c>
      <c r="H497" s="27" t="s">
        <v>571</v>
      </c>
      <c r="I497" s="27" t="s">
        <v>6544</v>
      </c>
      <c r="J497" s="45" t="s">
        <v>37</v>
      </c>
      <c r="K497" s="45">
        <v>1</v>
      </c>
      <c r="L497" s="45" t="s">
        <v>223</v>
      </c>
      <c r="M497" s="29">
        <v>375000000</v>
      </c>
      <c r="N497" s="49" t="s">
        <v>1426</v>
      </c>
      <c r="O497" s="27" t="s">
        <v>1427</v>
      </c>
      <c r="P497" s="27" t="s">
        <v>1428</v>
      </c>
      <c r="Q497" s="27" t="s">
        <v>6529</v>
      </c>
      <c r="R497" s="15"/>
      <c r="S497" s="53"/>
    </row>
    <row r="498" spans="2:19" ht="19.5" customHeight="1" x14ac:dyDescent="0.15">
      <c r="B498" s="25">
        <v>2021</v>
      </c>
      <c r="C498" s="27">
        <v>2</v>
      </c>
      <c r="D498" s="27" t="s">
        <v>14</v>
      </c>
      <c r="E498" s="55" t="s">
        <v>4235</v>
      </c>
      <c r="F498" s="27" t="s">
        <v>62</v>
      </c>
      <c r="G498" s="27">
        <v>4710998001</v>
      </c>
      <c r="H498" s="27" t="s">
        <v>1279</v>
      </c>
      <c r="I498" s="27" t="s">
        <v>6545</v>
      </c>
      <c r="J498" s="45" t="s">
        <v>4236</v>
      </c>
      <c r="K498" s="45">
        <v>1</v>
      </c>
      <c r="L498" s="45" t="s">
        <v>174</v>
      </c>
      <c r="M498" s="29">
        <v>356226860</v>
      </c>
      <c r="N498" s="49" t="s">
        <v>3910</v>
      </c>
      <c r="O498" s="27" t="s">
        <v>4237</v>
      </c>
      <c r="P498" s="27" t="s">
        <v>4238</v>
      </c>
      <c r="Q498" s="27" t="s">
        <v>6529</v>
      </c>
      <c r="R498" s="15"/>
      <c r="S498" s="53"/>
    </row>
    <row r="499" spans="2:19" ht="19.5" customHeight="1" x14ac:dyDescent="0.15">
      <c r="B499" s="25">
        <v>2021</v>
      </c>
      <c r="C499" s="27">
        <v>2</v>
      </c>
      <c r="D499" s="27" t="s">
        <v>15</v>
      </c>
      <c r="E499" s="55" t="s">
        <v>1988</v>
      </c>
      <c r="F499" s="27" t="s">
        <v>215</v>
      </c>
      <c r="G499" s="27">
        <v>3912110301</v>
      </c>
      <c r="H499" s="27" t="s">
        <v>1939</v>
      </c>
      <c r="I499" s="27" t="s">
        <v>6546</v>
      </c>
      <c r="J499" s="45" t="s">
        <v>37</v>
      </c>
      <c r="K499" s="45">
        <v>1</v>
      </c>
      <c r="L499" s="45" t="s">
        <v>223</v>
      </c>
      <c r="M499" s="29">
        <v>356047000</v>
      </c>
      <c r="N499" s="49" t="s">
        <v>1461</v>
      </c>
      <c r="O499" s="27" t="s">
        <v>1462</v>
      </c>
      <c r="P499" s="27" t="s">
        <v>1463</v>
      </c>
      <c r="Q499" s="27" t="s">
        <v>6529</v>
      </c>
      <c r="R499" s="15"/>
      <c r="S499" s="53"/>
    </row>
    <row r="500" spans="2:19" ht="19.5" customHeight="1" x14ac:dyDescent="0.15">
      <c r="B500" s="25">
        <v>2021</v>
      </c>
      <c r="C500" s="27">
        <v>2</v>
      </c>
      <c r="D500" s="27" t="s">
        <v>15</v>
      </c>
      <c r="E500" s="55" t="s">
        <v>202</v>
      </c>
      <c r="F500" s="27" t="s">
        <v>215</v>
      </c>
      <c r="G500" s="27">
        <v>4014219702</v>
      </c>
      <c r="H500" s="27" t="s">
        <v>224</v>
      </c>
      <c r="I500" s="27" t="s">
        <v>6547</v>
      </c>
      <c r="J500" s="45" t="s">
        <v>16</v>
      </c>
      <c r="K500" s="45">
        <v>1719</v>
      </c>
      <c r="L500" s="45" t="s">
        <v>225</v>
      </c>
      <c r="M500" s="29">
        <v>349008570</v>
      </c>
      <c r="N500" s="49" t="s">
        <v>194</v>
      </c>
      <c r="O500" s="27" t="s">
        <v>203</v>
      </c>
      <c r="P500" s="27" t="s">
        <v>204</v>
      </c>
      <c r="Q500" s="27" t="s">
        <v>6529</v>
      </c>
      <c r="R500" s="15"/>
      <c r="S500" s="53"/>
    </row>
    <row r="501" spans="2:19" ht="19.5" customHeight="1" x14ac:dyDescent="0.15">
      <c r="B501" s="25">
        <v>2021</v>
      </c>
      <c r="C501" s="27">
        <v>2</v>
      </c>
      <c r="D501" s="27" t="s">
        <v>15</v>
      </c>
      <c r="E501" s="55" t="s">
        <v>2414</v>
      </c>
      <c r="F501" s="27" t="s">
        <v>62</v>
      </c>
      <c r="G501" s="27"/>
      <c r="H501" s="27" t="s">
        <v>2890</v>
      </c>
      <c r="I501" s="27" t="s">
        <v>6548</v>
      </c>
      <c r="J501" s="45" t="s">
        <v>630</v>
      </c>
      <c r="K501" s="45">
        <v>3</v>
      </c>
      <c r="L501" s="45" t="s">
        <v>557</v>
      </c>
      <c r="M501" s="29">
        <v>335986200</v>
      </c>
      <c r="N501" s="49" t="s">
        <v>2411</v>
      </c>
      <c r="O501" s="27" t="s">
        <v>2415</v>
      </c>
      <c r="P501" s="27" t="s">
        <v>2416</v>
      </c>
      <c r="Q501" s="27" t="s">
        <v>6529</v>
      </c>
      <c r="R501" s="15"/>
      <c r="S501" s="53"/>
    </row>
    <row r="502" spans="2:19" ht="19.5" customHeight="1" x14ac:dyDescent="0.15">
      <c r="B502" s="25">
        <v>2021</v>
      </c>
      <c r="C502" s="27">
        <v>2</v>
      </c>
      <c r="D502" s="27" t="s">
        <v>15</v>
      </c>
      <c r="E502" s="55" t="s">
        <v>2421</v>
      </c>
      <c r="F502" s="27" t="s">
        <v>62</v>
      </c>
      <c r="G502" s="27"/>
      <c r="H502" s="27" t="s">
        <v>662</v>
      </c>
      <c r="I502" s="27" t="s">
        <v>6549</v>
      </c>
      <c r="J502" s="45" t="s">
        <v>630</v>
      </c>
      <c r="K502" s="45">
        <v>2</v>
      </c>
      <c r="L502" s="45" t="s">
        <v>557</v>
      </c>
      <c r="M502" s="29">
        <v>327800000</v>
      </c>
      <c r="N502" s="49" t="s">
        <v>2411</v>
      </c>
      <c r="O502" s="27" t="s">
        <v>2415</v>
      </c>
      <c r="P502" s="27" t="s">
        <v>2912</v>
      </c>
      <c r="Q502" s="27" t="s">
        <v>6529</v>
      </c>
      <c r="R502" s="15"/>
      <c r="S502" s="53"/>
    </row>
    <row r="503" spans="2:19" ht="19.5" customHeight="1" x14ac:dyDescent="0.15">
      <c r="B503" s="25">
        <v>2021</v>
      </c>
      <c r="C503" s="27">
        <v>2</v>
      </c>
      <c r="D503" s="27" t="s">
        <v>14</v>
      </c>
      <c r="E503" s="55" t="s">
        <v>1386</v>
      </c>
      <c r="F503" s="27" t="s">
        <v>215</v>
      </c>
      <c r="G503" s="27">
        <v>4014218902</v>
      </c>
      <c r="H503" s="27" t="s">
        <v>1387</v>
      </c>
      <c r="I503" s="27"/>
      <c r="J503" s="45" t="s">
        <v>609</v>
      </c>
      <c r="K503" s="45">
        <v>1704</v>
      </c>
      <c r="L503" s="45" t="s">
        <v>225</v>
      </c>
      <c r="M503" s="29">
        <v>310786000</v>
      </c>
      <c r="N503" s="49" t="s">
        <v>903</v>
      </c>
      <c r="O503" s="27" t="s">
        <v>914</v>
      </c>
      <c r="P503" s="27" t="s">
        <v>915</v>
      </c>
      <c r="Q503" s="27" t="s">
        <v>6529</v>
      </c>
      <c r="R503" s="15"/>
      <c r="S503" s="53"/>
    </row>
    <row r="504" spans="2:19" ht="19.5" customHeight="1" x14ac:dyDescent="0.15">
      <c r="B504" s="25">
        <v>2021</v>
      </c>
      <c r="C504" s="27">
        <v>2</v>
      </c>
      <c r="D504" s="27" t="s">
        <v>2843</v>
      </c>
      <c r="E504" s="55" t="s">
        <v>4125</v>
      </c>
      <c r="F504" s="27" t="s">
        <v>215</v>
      </c>
      <c r="G504" s="27">
        <v>3020179401</v>
      </c>
      <c r="H504" s="27" t="s">
        <v>1284</v>
      </c>
      <c r="I504" s="27" t="s">
        <v>6550</v>
      </c>
      <c r="J504" s="45" t="s">
        <v>3525</v>
      </c>
      <c r="K504" s="45">
        <v>636</v>
      </c>
      <c r="L504" s="45" t="s">
        <v>225</v>
      </c>
      <c r="M504" s="29">
        <v>305000000</v>
      </c>
      <c r="N504" s="49" t="s">
        <v>3762</v>
      </c>
      <c r="O504" s="27" t="s">
        <v>3980</v>
      </c>
      <c r="P504" s="27" t="s">
        <v>3981</v>
      </c>
      <c r="Q504" s="27" t="s">
        <v>6529</v>
      </c>
      <c r="R504" s="15"/>
      <c r="S504" s="53"/>
    </row>
    <row r="505" spans="2:19" ht="19.5" customHeight="1" x14ac:dyDescent="0.15">
      <c r="B505" s="25">
        <v>2021</v>
      </c>
      <c r="C505" s="27">
        <v>2</v>
      </c>
      <c r="D505" s="27" t="s">
        <v>14</v>
      </c>
      <c r="E505" s="55" t="s">
        <v>2969</v>
      </c>
      <c r="F505" s="27" t="s">
        <v>221</v>
      </c>
      <c r="G505" s="27">
        <v>3912110301</v>
      </c>
      <c r="H505" s="27" t="s">
        <v>571</v>
      </c>
      <c r="I505" s="27" t="s">
        <v>6551</v>
      </c>
      <c r="J505" s="45"/>
      <c r="K505" s="45">
        <v>1</v>
      </c>
      <c r="L505" s="45" t="s">
        <v>223</v>
      </c>
      <c r="M505" s="29">
        <v>300670000</v>
      </c>
      <c r="N505" s="49" t="s">
        <v>2970</v>
      </c>
      <c r="O505" s="27" t="s">
        <v>2971</v>
      </c>
      <c r="P505" s="27" t="s">
        <v>2972</v>
      </c>
      <c r="Q505" s="27" t="s">
        <v>6529</v>
      </c>
      <c r="R505" s="15"/>
      <c r="S505" s="53"/>
    </row>
    <row r="506" spans="2:19" ht="19.5" customHeight="1" x14ac:dyDescent="0.15">
      <c r="B506" s="25">
        <v>2021</v>
      </c>
      <c r="C506" s="27">
        <v>2</v>
      </c>
      <c r="D506" s="27" t="s">
        <v>14</v>
      </c>
      <c r="E506" s="55" t="s">
        <v>563</v>
      </c>
      <c r="F506" s="27" t="s">
        <v>215</v>
      </c>
      <c r="G506" s="27">
        <v>4014169301</v>
      </c>
      <c r="H506" s="27" t="s">
        <v>566</v>
      </c>
      <c r="I506" s="27" t="s">
        <v>6531</v>
      </c>
      <c r="J506" s="45" t="s">
        <v>566</v>
      </c>
      <c r="K506" s="45">
        <v>30</v>
      </c>
      <c r="L506" s="45" t="s">
        <v>174</v>
      </c>
      <c r="M506" s="29">
        <v>300000000</v>
      </c>
      <c r="N506" s="49" t="s">
        <v>235</v>
      </c>
      <c r="O506" s="27" t="s">
        <v>272</v>
      </c>
      <c r="P506" s="27" t="s">
        <v>273</v>
      </c>
      <c r="Q506" s="27" t="s">
        <v>6529</v>
      </c>
      <c r="R506" s="15"/>
      <c r="S506" s="53"/>
    </row>
    <row r="507" spans="2:19" ht="19.5" customHeight="1" x14ac:dyDescent="0.15">
      <c r="B507" s="25">
        <v>2021</v>
      </c>
      <c r="C507" s="27">
        <v>2</v>
      </c>
      <c r="D507" s="27" t="s">
        <v>2843</v>
      </c>
      <c r="E507" s="55" t="s">
        <v>4126</v>
      </c>
      <c r="F507" s="27" t="s">
        <v>215</v>
      </c>
      <c r="G507" s="27">
        <v>4014178201</v>
      </c>
      <c r="H507" s="27" t="s">
        <v>623</v>
      </c>
      <c r="I507" s="27" t="s">
        <v>6552</v>
      </c>
      <c r="J507" s="45" t="s">
        <v>612</v>
      </c>
      <c r="K507" s="45">
        <v>3500</v>
      </c>
      <c r="L507" s="45" t="s">
        <v>4127</v>
      </c>
      <c r="M507" s="29">
        <v>300000000</v>
      </c>
      <c r="N507" s="49" t="s">
        <v>3762</v>
      </c>
      <c r="O507" s="27" t="s">
        <v>3980</v>
      </c>
      <c r="P507" s="27" t="s">
        <v>3981</v>
      </c>
      <c r="Q507" s="27" t="s">
        <v>6529</v>
      </c>
      <c r="R507" s="15"/>
      <c r="S507" s="53"/>
    </row>
    <row r="508" spans="2:19" ht="19.5" customHeight="1" x14ac:dyDescent="0.15">
      <c r="B508" s="25">
        <v>2021</v>
      </c>
      <c r="C508" s="27">
        <v>2</v>
      </c>
      <c r="D508" s="27" t="s">
        <v>14</v>
      </c>
      <c r="E508" s="55" t="s">
        <v>4162</v>
      </c>
      <c r="F508" s="27" t="s">
        <v>62</v>
      </c>
      <c r="G508" s="27">
        <v>4015154602</v>
      </c>
      <c r="H508" s="27" t="s">
        <v>4163</v>
      </c>
      <c r="I508" s="27" t="s">
        <v>6553</v>
      </c>
      <c r="J508" s="45" t="s">
        <v>728</v>
      </c>
      <c r="K508" s="45">
        <v>4</v>
      </c>
      <c r="L508" s="45" t="s">
        <v>557</v>
      </c>
      <c r="M508" s="29">
        <v>300000000</v>
      </c>
      <c r="N508" s="49" t="s">
        <v>3807</v>
      </c>
      <c r="O508" s="27" t="s">
        <v>3809</v>
      </c>
      <c r="P508" s="27" t="s">
        <v>3810</v>
      </c>
      <c r="Q508" s="27" t="s">
        <v>6529</v>
      </c>
      <c r="R508" s="15"/>
      <c r="S508" s="53"/>
    </row>
    <row r="509" spans="2:19" ht="19.5" customHeight="1" x14ac:dyDescent="0.15">
      <c r="B509" s="25">
        <v>2021</v>
      </c>
      <c r="C509" s="27">
        <v>2</v>
      </c>
      <c r="D509" s="27" t="s">
        <v>14</v>
      </c>
      <c r="E509" s="55" t="s">
        <v>3202</v>
      </c>
      <c r="F509" s="27" t="s">
        <v>215</v>
      </c>
      <c r="G509" s="27">
        <v>3010161901</v>
      </c>
      <c r="H509" s="27" t="s">
        <v>218</v>
      </c>
      <c r="I509" s="27"/>
      <c r="J509" s="45"/>
      <c r="K509" s="45"/>
      <c r="L509" s="45" t="s">
        <v>169</v>
      </c>
      <c r="M509" s="29">
        <v>300000000</v>
      </c>
      <c r="N509" s="49" t="s">
        <v>2970</v>
      </c>
      <c r="O509" s="27" t="s">
        <v>3200</v>
      </c>
      <c r="P509" s="27" t="s">
        <v>3201</v>
      </c>
      <c r="Q509" s="27" t="s">
        <v>6529</v>
      </c>
      <c r="R509" s="15"/>
      <c r="S509" s="53"/>
    </row>
    <row r="510" spans="2:19" ht="19.5" customHeight="1" x14ac:dyDescent="0.15">
      <c r="B510" s="25">
        <v>2021</v>
      </c>
      <c r="C510" s="27">
        <v>2</v>
      </c>
      <c r="D510" s="27" t="s">
        <v>15</v>
      </c>
      <c r="E510" s="55" t="s">
        <v>2421</v>
      </c>
      <c r="F510" s="27" t="s">
        <v>62</v>
      </c>
      <c r="G510" s="27"/>
      <c r="H510" s="27" t="s">
        <v>2905</v>
      </c>
      <c r="I510" s="27" t="s">
        <v>6554</v>
      </c>
      <c r="J510" s="45" t="s">
        <v>630</v>
      </c>
      <c r="K510" s="45">
        <v>1</v>
      </c>
      <c r="L510" s="45" t="s">
        <v>2885</v>
      </c>
      <c r="M510" s="29">
        <v>299254000</v>
      </c>
      <c r="N510" s="49" t="s">
        <v>2411</v>
      </c>
      <c r="O510" s="27" t="s">
        <v>2415</v>
      </c>
      <c r="P510" s="27" t="s">
        <v>2906</v>
      </c>
      <c r="Q510" s="27" t="s">
        <v>6529</v>
      </c>
      <c r="R510" s="15"/>
      <c r="S510" s="53"/>
    </row>
    <row r="511" spans="2:19" ht="19.5" customHeight="1" x14ac:dyDescent="0.15">
      <c r="B511" s="25">
        <v>2021</v>
      </c>
      <c r="C511" s="27">
        <v>2</v>
      </c>
      <c r="D511" s="27" t="s">
        <v>14</v>
      </c>
      <c r="E511" s="55" t="s">
        <v>1390</v>
      </c>
      <c r="F511" s="27" t="s">
        <v>215</v>
      </c>
      <c r="G511" s="27">
        <v>3011150501</v>
      </c>
      <c r="H511" s="27" t="s">
        <v>216</v>
      </c>
      <c r="I511" s="27"/>
      <c r="J511" s="45" t="s">
        <v>1391</v>
      </c>
      <c r="K511" s="45">
        <v>3695</v>
      </c>
      <c r="L511" s="45" t="s">
        <v>217</v>
      </c>
      <c r="M511" s="29">
        <v>297687000</v>
      </c>
      <c r="N511" s="49" t="s">
        <v>903</v>
      </c>
      <c r="O511" s="27" t="s">
        <v>909</v>
      </c>
      <c r="P511" s="27" t="s">
        <v>910</v>
      </c>
      <c r="Q511" s="27" t="s">
        <v>6529</v>
      </c>
      <c r="R511" s="15"/>
      <c r="S511" s="53"/>
    </row>
    <row r="512" spans="2:19" ht="19.5" customHeight="1" x14ac:dyDescent="0.15">
      <c r="B512" s="25">
        <v>2021</v>
      </c>
      <c r="C512" s="27">
        <v>2</v>
      </c>
      <c r="D512" s="27" t="s">
        <v>15</v>
      </c>
      <c r="E512" s="55" t="s">
        <v>3588</v>
      </c>
      <c r="F512" s="27" t="s">
        <v>215</v>
      </c>
      <c r="G512" s="27">
        <v>3912118901</v>
      </c>
      <c r="H512" s="27" t="s">
        <v>5119</v>
      </c>
      <c r="I512" s="27"/>
      <c r="J512" s="45" t="s">
        <v>37</v>
      </c>
      <c r="K512" s="45">
        <v>1</v>
      </c>
      <c r="L512" s="45" t="s">
        <v>223</v>
      </c>
      <c r="M512" s="29">
        <v>296750000</v>
      </c>
      <c r="N512" s="49" t="s">
        <v>3082</v>
      </c>
      <c r="O512" s="27" t="s">
        <v>3364</v>
      </c>
      <c r="P512" s="27" t="s">
        <v>3365</v>
      </c>
      <c r="Q512" s="27" t="s">
        <v>6529</v>
      </c>
      <c r="R512" s="15"/>
      <c r="S512" s="53"/>
    </row>
    <row r="513" spans="2:19" ht="19.5" customHeight="1" x14ac:dyDescent="0.15">
      <c r="B513" s="25">
        <v>2021</v>
      </c>
      <c r="C513" s="27">
        <v>2</v>
      </c>
      <c r="D513" s="27" t="s">
        <v>14</v>
      </c>
      <c r="E513" s="55" t="s">
        <v>1386</v>
      </c>
      <c r="F513" s="27" t="s">
        <v>215</v>
      </c>
      <c r="G513" s="27">
        <v>3011150501</v>
      </c>
      <c r="H513" s="27" t="s">
        <v>216</v>
      </c>
      <c r="I513" s="27"/>
      <c r="J513" s="45" t="s">
        <v>609</v>
      </c>
      <c r="K513" s="45">
        <v>4057</v>
      </c>
      <c r="L513" s="45" t="s">
        <v>217</v>
      </c>
      <c r="M513" s="29">
        <v>294019000</v>
      </c>
      <c r="N513" s="49" t="s">
        <v>903</v>
      </c>
      <c r="O513" s="27" t="s">
        <v>914</v>
      </c>
      <c r="P513" s="27" t="s">
        <v>915</v>
      </c>
      <c r="Q513" s="27" t="s">
        <v>6529</v>
      </c>
      <c r="R513" s="15"/>
      <c r="S513" s="53"/>
    </row>
    <row r="514" spans="2:19" ht="19.5" customHeight="1" x14ac:dyDescent="0.15">
      <c r="B514" s="25">
        <v>2021</v>
      </c>
      <c r="C514" s="27">
        <v>2</v>
      </c>
      <c r="D514" s="27" t="s">
        <v>15</v>
      </c>
      <c r="E514" s="55" t="s">
        <v>2423</v>
      </c>
      <c r="F514" s="27" t="s">
        <v>62</v>
      </c>
      <c r="G514" s="27"/>
      <c r="H514" s="27" t="s">
        <v>2921</v>
      </c>
      <c r="I514" s="27"/>
      <c r="J514" s="45" t="s">
        <v>630</v>
      </c>
      <c r="K514" s="45">
        <v>2</v>
      </c>
      <c r="L514" s="45" t="s">
        <v>557</v>
      </c>
      <c r="M514" s="29">
        <v>290400000</v>
      </c>
      <c r="N514" s="49" t="s">
        <v>2411</v>
      </c>
      <c r="O514" s="27" t="s">
        <v>2415</v>
      </c>
      <c r="P514" s="27" t="s">
        <v>2399</v>
      </c>
      <c r="Q514" s="27" t="s">
        <v>6529</v>
      </c>
      <c r="R514" s="15"/>
      <c r="S514" s="53"/>
    </row>
    <row r="515" spans="2:19" ht="19.5" customHeight="1" x14ac:dyDescent="0.15">
      <c r="B515" s="25">
        <v>2021</v>
      </c>
      <c r="C515" s="27">
        <v>2</v>
      </c>
      <c r="D515" s="27" t="s">
        <v>14</v>
      </c>
      <c r="E515" s="55" t="s">
        <v>3574</v>
      </c>
      <c r="F515" s="27" t="s">
        <v>215</v>
      </c>
      <c r="G515" s="27">
        <v>2410168501</v>
      </c>
      <c r="H515" s="27" t="s">
        <v>558</v>
      </c>
      <c r="I515" s="27" t="s">
        <v>6540</v>
      </c>
      <c r="J515" s="45" t="s">
        <v>630</v>
      </c>
      <c r="K515" s="45">
        <v>1</v>
      </c>
      <c r="L515" s="45" t="s">
        <v>223</v>
      </c>
      <c r="M515" s="29">
        <v>290319830</v>
      </c>
      <c r="N515" s="49" t="s">
        <v>3058</v>
      </c>
      <c r="O515" s="27" t="s">
        <v>3576</v>
      </c>
      <c r="P515" s="27" t="s">
        <v>3577</v>
      </c>
      <c r="Q515" s="27" t="s">
        <v>6529</v>
      </c>
      <c r="R515" s="15"/>
      <c r="S515" s="53"/>
    </row>
    <row r="516" spans="2:19" ht="19.5" customHeight="1" x14ac:dyDescent="0.15">
      <c r="B516" s="25">
        <v>2021</v>
      </c>
      <c r="C516" s="27">
        <v>2</v>
      </c>
      <c r="D516" s="27" t="s">
        <v>14</v>
      </c>
      <c r="E516" s="55" t="s">
        <v>1390</v>
      </c>
      <c r="F516" s="27" t="s">
        <v>215</v>
      </c>
      <c r="G516" s="27">
        <v>3010161901</v>
      </c>
      <c r="H516" s="27" t="s">
        <v>218</v>
      </c>
      <c r="I516" s="27"/>
      <c r="J516" s="45" t="s">
        <v>1391</v>
      </c>
      <c r="K516" s="45">
        <v>57.759</v>
      </c>
      <c r="L516" s="45" t="s">
        <v>169</v>
      </c>
      <c r="M516" s="29">
        <v>290163000</v>
      </c>
      <c r="N516" s="49" t="s">
        <v>903</v>
      </c>
      <c r="O516" s="27" t="s">
        <v>909</v>
      </c>
      <c r="P516" s="27" t="s">
        <v>910</v>
      </c>
      <c r="Q516" s="27" t="s">
        <v>6529</v>
      </c>
      <c r="R516" s="15"/>
      <c r="S516" s="53"/>
    </row>
    <row r="517" spans="2:19" ht="19.5" customHeight="1" x14ac:dyDescent="0.15">
      <c r="B517" s="25">
        <v>2021</v>
      </c>
      <c r="C517" s="27">
        <v>2</v>
      </c>
      <c r="D517" s="27" t="s">
        <v>14</v>
      </c>
      <c r="E517" s="55" t="s">
        <v>2969</v>
      </c>
      <c r="F517" s="27" t="s">
        <v>62</v>
      </c>
      <c r="G517" s="27">
        <v>3912118901</v>
      </c>
      <c r="H517" s="27" t="s">
        <v>3462</v>
      </c>
      <c r="I517" s="27" t="s">
        <v>6555</v>
      </c>
      <c r="J517" s="45"/>
      <c r="K517" s="45">
        <v>1</v>
      </c>
      <c r="L517" s="45" t="s">
        <v>223</v>
      </c>
      <c r="M517" s="29">
        <v>286105000</v>
      </c>
      <c r="N517" s="49" t="s">
        <v>2970</v>
      </c>
      <c r="O517" s="27" t="s">
        <v>2971</v>
      </c>
      <c r="P517" s="27" t="s">
        <v>2972</v>
      </c>
      <c r="Q517" s="27" t="s">
        <v>6529</v>
      </c>
      <c r="R517" s="15"/>
      <c r="S517" s="53"/>
    </row>
    <row r="518" spans="2:19" ht="19.5" customHeight="1" x14ac:dyDescent="0.15">
      <c r="B518" s="25">
        <v>2021</v>
      </c>
      <c r="C518" s="27">
        <v>2</v>
      </c>
      <c r="D518" s="27" t="s">
        <v>14</v>
      </c>
      <c r="E518" s="55" t="s">
        <v>3574</v>
      </c>
      <c r="F518" s="27" t="s">
        <v>215</v>
      </c>
      <c r="G518" s="27">
        <v>4014178402</v>
      </c>
      <c r="H518" s="27" t="s">
        <v>3578</v>
      </c>
      <c r="I518" s="27" t="s">
        <v>6540</v>
      </c>
      <c r="J518" s="45" t="s">
        <v>630</v>
      </c>
      <c r="K518" s="45">
        <v>1</v>
      </c>
      <c r="L518" s="45" t="s">
        <v>223</v>
      </c>
      <c r="M518" s="29">
        <v>267784371</v>
      </c>
      <c r="N518" s="49" t="s">
        <v>3058</v>
      </c>
      <c r="O518" s="27" t="s">
        <v>3576</v>
      </c>
      <c r="P518" s="27" t="s">
        <v>3577</v>
      </c>
      <c r="Q518" s="27" t="s">
        <v>6529</v>
      </c>
      <c r="R518" s="15"/>
      <c r="S518" s="53"/>
    </row>
    <row r="519" spans="2:19" ht="19.5" customHeight="1" x14ac:dyDescent="0.15">
      <c r="B519" s="25">
        <v>2021</v>
      </c>
      <c r="C519" s="27">
        <v>2</v>
      </c>
      <c r="D519" s="27" t="s">
        <v>15</v>
      </c>
      <c r="E519" s="55" t="s">
        <v>4225</v>
      </c>
      <c r="F519" s="27" t="s">
        <v>215</v>
      </c>
      <c r="G519" s="27">
        <v>3015200101</v>
      </c>
      <c r="H519" s="27" t="s">
        <v>672</v>
      </c>
      <c r="I519" s="27"/>
      <c r="J519" s="45" t="s">
        <v>16</v>
      </c>
      <c r="K519" s="45">
        <v>1896</v>
      </c>
      <c r="L519" s="45" t="s">
        <v>225</v>
      </c>
      <c r="M519" s="29">
        <v>264967137</v>
      </c>
      <c r="N519" s="49" t="s">
        <v>3880</v>
      </c>
      <c r="O519" s="27" t="s">
        <v>3881</v>
      </c>
      <c r="P519" s="27" t="s">
        <v>4228</v>
      </c>
      <c r="Q519" s="27" t="s">
        <v>6529</v>
      </c>
      <c r="R519" s="15"/>
      <c r="S519" s="53"/>
    </row>
    <row r="520" spans="2:19" ht="19.5" customHeight="1" x14ac:dyDescent="0.15">
      <c r="B520" s="25">
        <v>2021</v>
      </c>
      <c r="C520" s="27">
        <v>2</v>
      </c>
      <c r="D520" s="27" t="s">
        <v>14</v>
      </c>
      <c r="E520" s="55" t="s">
        <v>4196</v>
      </c>
      <c r="F520" s="27" t="s">
        <v>62</v>
      </c>
      <c r="G520" s="27">
        <v>3912118901</v>
      </c>
      <c r="H520" s="27" t="s">
        <v>2042</v>
      </c>
      <c r="I520" s="27" t="s">
        <v>6556</v>
      </c>
      <c r="J520" s="45" t="s">
        <v>4197</v>
      </c>
      <c r="K520" s="45">
        <v>3</v>
      </c>
      <c r="L520" s="45" t="s">
        <v>1210</v>
      </c>
      <c r="M520" s="29">
        <v>262671000</v>
      </c>
      <c r="N520" s="49" t="s">
        <v>3829</v>
      </c>
      <c r="O520" s="27" t="s">
        <v>3837</v>
      </c>
      <c r="P520" s="27" t="s">
        <v>3838</v>
      </c>
      <c r="Q520" s="27" t="s">
        <v>6529</v>
      </c>
      <c r="R520" s="15"/>
      <c r="S520" s="53"/>
    </row>
    <row r="521" spans="2:19" ht="19.5" customHeight="1" x14ac:dyDescent="0.15">
      <c r="B521" s="25">
        <v>2021</v>
      </c>
      <c r="C521" s="27">
        <v>2</v>
      </c>
      <c r="D521" s="27" t="s">
        <v>15</v>
      </c>
      <c r="E521" s="55" t="s">
        <v>2816</v>
      </c>
      <c r="F521" s="27" t="s">
        <v>221</v>
      </c>
      <c r="G521" s="27">
        <v>3013150202</v>
      </c>
      <c r="H521" s="27" t="s">
        <v>1247</v>
      </c>
      <c r="I521" s="27" t="s">
        <v>6557</v>
      </c>
      <c r="J521" s="45" t="s">
        <v>16</v>
      </c>
      <c r="K521" s="45">
        <v>19656</v>
      </c>
      <c r="L521" s="45" t="s">
        <v>588</v>
      </c>
      <c r="M521" s="29">
        <v>262014000</v>
      </c>
      <c r="N521" s="49" t="s">
        <v>2818</v>
      </c>
      <c r="O521" s="27" t="s">
        <v>2642</v>
      </c>
      <c r="P521" s="27" t="s">
        <v>2643</v>
      </c>
      <c r="Q521" s="27" t="s">
        <v>6529</v>
      </c>
      <c r="R521" s="15"/>
      <c r="S521" s="53"/>
    </row>
    <row r="522" spans="2:19" ht="19.5" customHeight="1" x14ac:dyDescent="0.15">
      <c r="B522" s="25">
        <v>2021</v>
      </c>
      <c r="C522" s="27">
        <v>2</v>
      </c>
      <c r="D522" s="27" t="s">
        <v>15</v>
      </c>
      <c r="E522" s="55" t="s">
        <v>2118</v>
      </c>
      <c r="F522" s="27" t="s">
        <v>215</v>
      </c>
      <c r="G522" s="27">
        <v>4014219702</v>
      </c>
      <c r="H522" s="27" t="s">
        <v>2032</v>
      </c>
      <c r="I522" s="27" t="s">
        <v>6558</v>
      </c>
      <c r="J522" s="45" t="s">
        <v>16</v>
      </c>
      <c r="K522" s="45">
        <v>2354</v>
      </c>
      <c r="L522" s="45" t="s">
        <v>225</v>
      </c>
      <c r="M522" s="29">
        <v>256586000</v>
      </c>
      <c r="N522" s="49" t="s">
        <v>1672</v>
      </c>
      <c r="O522" s="27" t="s">
        <v>1690</v>
      </c>
      <c r="P522" s="27" t="s">
        <v>1691</v>
      </c>
      <c r="Q522" s="27" t="s">
        <v>6529</v>
      </c>
      <c r="R522" s="15"/>
      <c r="S522" s="53"/>
    </row>
    <row r="523" spans="2:19" ht="19.5" customHeight="1" x14ac:dyDescent="0.15">
      <c r="B523" s="25">
        <v>2021</v>
      </c>
      <c r="C523" s="27">
        <v>2</v>
      </c>
      <c r="D523" s="27" t="s">
        <v>14</v>
      </c>
      <c r="E523" s="55" t="s">
        <v>3564</v>
      </c>
      <c r="F523" s="27" t="s">
        <v>215</v>
      </c>
      <c r="G523" s="27">
        <v>4014219702</v>
      </c>
      <c r="H523" s="27" t="s">
        <v>562</v>
      </c>
      <c r="I523" s="27" t="s">
        <v>6559</v>
      </c>
      <c r="J523" s="45" t="s">
        <v>16</v>
      </c>
      <c r="K523" s="45">
        <v>1557</v>
      </c>
      <c r="L523" s="45" t="s">
        <v>225</v>
      </c>
      <c r="M523" s="29">
        <v>254414000</v>
      </c>
      <c r="N523" s="49" t="s">
        <v>3058</v>
      </c>
      <c r="O523" s="27" t="s">
        <v>3346</v>
      </c>
      <c r="P523" s="27" t="s">
        <v>3347</v>
      </c>
      <c r="Q523" s="27" t="s">
        <v>6529</v>
      </c>
      <c r="R523" s="15"/>
      <c r="S523" s="53"/>
    </row>
    <row r="524" spans="2:19" ht="19.5" customHeight="1" x14ac:dyDescent="0.15">
      <c r="B524" s="25">
        <v>2021</v>
      </c>
      <c r="C524" s="27">
        <v>2</v>
      </c>
      <c r="D524" s="27" t="s">
        <v>15</v>
      </c>
      <c r="E524" s="55" t="s">
        <v>4669</v>
      </c>
      <c r="F524" s="27" t="s">
        <v>215</v>
      </c>
      <c r="G524" s="27">
        <v>4014219702</v>
      </c>
      <c r="H524" s="27" t="s">
        <v>2032</v>
      </c>
      <c r="I524" s="27" t="s">
        <v>6560</v>
      </c>
      <c r="J524" s="45" t="s">
        <v>16</v>
      </c>
      <c r="K524" s="45">
        <v>2371</v>
      </c>
      <c r="L524" s="45" t="s">
        <v>225</v>
      </c>
      <c r="M524" s="29">
        <v>250843000</v>
      </c>
      <c r="N524" s="49" t="s">
        <v>4664</v>
      </c>
      <c r="O524" s="27" t="s">
        <v>4665</v>
      </c>
      <c r="P524" s="27" t="s">
        <v>4666</v>
      </c>
      <c r="Q524" s="27" t="s">
        <v>6529</v>
      </c>
      <c r="R524" s="15"/>
      <c r="S524" s="53"/>
    </row>
    <row r="525" spans="2:19" ht="19.5" customHeight="1" x14ac:dyDescent="0.15">
      <c r="B525" s="25">
        <v>2021</v>
      </c>
      <c r="C525" s="27">
        <v>2</v>
      </c>
      <c r="D525" s="27" t="s">
        <v>15</v>
      </c>
      <c r="E525" s="55" t="s">
        <v>671</v>
      </c>
      <c r="F525" s="27" t="s">
        <v>215</v>
      </c>
      <c r="G525" s="27">
        <v>3015200101</v>
      </c>
      <c r="H525" s="27" t="s">
        <v>672</v>
      </c>
      <c r="I525" s="27" t="s">
        <v>6561</v>
      </c>
      <c r="J525" s="45" t="s">
        <v>601</v>
      </c>
      <c r="K525" s="45">
        <v>1689</v>
      </c>
      <c r="L525" s="45" t="s">
        <v>225</v>
      </c>
      <c r="M525" s="29">
        <v>250614000</v>
      </c>
      <c r="N525" s="49" t="s">
        <v>344</v>
      </c>
      <c r="O525" s="27" t="s">
        <v>352</v>
      </c>
      <c r="P525" s="27" t="s">
        <v>353</v>
      </c>
      <c r="Q525" s="27" t="s">
        <v>6529</v>
      </c>
      <c r="R525" s="15"/>
      <c r="S525" s="53"/>
    </row>
    <row r="526" spans="2:19" ht="19.5" customHeight="1" x14ac:dyDescent="0.15">
      <c r="B526" s="25">
        <v>2021</v>
      </c>
      <c r="C526" s="27">
        <v>2</v>
      </c>
      <c r="D526" s="27" t="s">
        <v>15</v>
      </c>
      <c r="E526" s="55" t="s">
        <v>671</v>
      </c>
      <c r="F526" s="27" t="s">
        <v>215</v>
      </c>
      <c r="G526" s="27">
        <v>3015200101</v>
      </c>
      <c r="H526" s="27" t="s">
        <v>672</v>
      </c>
      <c r="I526" s="27" t="s">
        <v>6561</v>
      </c>
      <c r="J526" s="45" t="s">
        <v>601</v>
      </c>
      <c r="K526" s="45">
        <v>1689</v>
      </c>
      <c r="L526" s="45" t="s">
        <v>225</v>
      </c>
      <c r="M526" s="29">
        <v>250614000</v>
      </c>
      <c r="N526" s="49" t="s">
        <v>344</v>
      </c>
      <c r="O526" s="27" t="s">
        <v>352</v>
      </c>
      <c r="P526" s="27" t="s">
        <v>353</v>
      </c>
      <c r="Q526" s="27" t="s">
        <v>6529</v>
      </c>
      <c r="R526" s="15"/>
      <c r="S526" s="53"/>
    </row>
    <row r="527" spans="2:19" ht="19.5" customHeight="1" x14ac:dyDescent="0.15">
      <c r="B527" s="25">
        <v>2021</v>
      </c>
      <c r="C527" s="27">
        <v>2</v>
      </c>
      <c r="D527" s="27" t="s">
        <v>14</v>
      </c>
      <c r="E527" s="55" t="s">
        <v>1385</v>
      </c>
      <c r="F527" s="27" t="s">
        <v>221</v>
      </c>
      <c r="G527" s="27">
        <v>4710998001</v>
      </c>
      <c r="H527" s="27" t="s">
        <v>668</v>
      </c>
      <c r="I527" s="27"/>
      <c r="J527" s="45" t="s">
        <v>1246</v>
      </c>
      <c r="K527" s="45">
        <v>2</v>
      </c>
      <c r="L527" s="45" t="s">
        <v>223</v>
      </c>
      <c r="M527" s="29">
        <v>250250000</v>
      </c>
      <c r="N527" s="49" t="s">
        <v>903</v>
      </c>
      <c r="O527" s="27" t="s">
        <v>1149</v>
      </c>
      <c r="P527" s="27" t="s">
        <v>1150</v>
      </c>
      <c r="Q527" s="27" t="s">
        <v>6529</v>
      </c>
      <c r="R527" s="15"/>
      <c r="S527" s="53"/>
    </row>
    <row r="528" spans="2:19" ht="19.5" customHeight="1" x14ac:dyDescent="0.15">
      <c r="B528" s="25">
        <v>2021</v>
      </c>
      <c r="C528" s="27">
        <v>2</v>
      </c>
      <c r="D528" s="27" t="s">
        <v>14</v>
      </c>
      <c r="E528" s="55" t="s">
        <v>628</v>
      </c>
      <c r="F528" s="27" t="s">
        <v>215</v>
      </c>
      <c r="G528" s="27">
        <v>4015157001</v>
      </c>
      <c r="H528" s="27" t="s">
        <v>629</v>
      </c>
      <c r="I528" s="27" t="s">
        <v>6562</v>
      </c>
      <c r="J528" s="45" t="s">
        <v>630</v>
      </c>
      <c r="K528" s="45">
        <v>1</v>
      </c>
      <c r="L528" s="45" t="s">
        <v>223</v>
      </c>
      <c r="M528" s="29">
        <v>250164200</v>
      </c>
      <c r="N528" s="49" t="s">
        <v>327</v>
      </c>
      <c r="O528" s="27" t="s">
        <v>328</v>
      </c>
      <c r="P528" s="27" t="s">
        <v>329</v>
      </c>
      <c r="Q528" s="27" t="s">
        <v>6529</v>
      </c>
      <c r="R528" s="15"/>
      <c r="S528" s="53"/>
    </row>
    <row r="529" spans="2:19" ht="19.5" customHeight="1" x14ac:dyDescent="0.15">
      <c r="B529" s="25">
        <v>2021</v>
      </c>
      <c r="C529" s="27">
        <v>2</v>
      </c>
      <c r="D529" s="27" t="s">
        <v>15</v>
      </c>
      <c r="E529" s="55" t="s">
        <v>2039</v>
      </c>
      <c r="F529" s="27" t="s">
        <v>215</v>
      </c>
      <c r="G529" s="27">
        <v>4924159601</v>
      </c>
      <c r="H529" s="27" t="s">
        <v>1983</v>
      </c>
      <c r="I529" s="27" t="s">
        <v>6563</v>
      </c>
      <c r="J529" s="45" t="s">
        <v>601</v>
      </c>
      <c r="K529" s="45">
        <v>615</v>
      </c>
      <c r="L529" s="45" t="s">
        <v>588</v>
      </c>
      <c r="M529" s="29">
        <v>248018312</v>
      </c>
      <c r="N529" s="49" t="s">
        <v>1585</v>
      </c>
      <c r="O529" s="27" t="s">
        <v>1586</v>
      </c>
      <c r="P529" s="27" t="s">
        <v>1587</v>
      </c>
      <c r="Q529" s="27" t="s">
        <v>6529</v>
      </c>
      <c r="R529" s="15"/>
      <c r="S529" s="53"/>
    </row>
    <row r="530" spans="2:19" ht="19.5" customHeight="1" x14ac:dyDescent="0.15">
      <c r="B530" s="25">
        <v>2021</v>
      </c>
      <c r="C530" s="27">
        <v>2</v>
      </c>
      <c r="D530" s="27" t="s">
        <v>15</v>
      </c>
      <c r="E530" s="55" t="s">
        <v>3679</v>
      </c>
      <c r="F530" s="27" t="s">
        <v>215</v>
      </c>
      <c r="G530" s="27">
        <v>3011150501</v>
      </c>
      <c r="H530" s="27" t="s">
        <v>216</v>
      </c>
      <c r="I530" s="27" t="s">
        <v>6530</v>
      </c>
      <c r="J530" s="45" t="s">
        <v>3716</v>
      </c>
      <c r="K530" s="45">
        <v>2500</v>
      </c>
      <c r="L530" s="45" t="s">
        <v>217</v>
      </c>
      <c r="M530" s="29">
        <v>230000000</v>
      </c>
      <c r="N530" s="49" t="s">
        <v>3640</v>
      </c>
      <c r="O530" s="27" t="s">
        <v>3680</v>
      </c>
      <c r="P530" s="27" t="s">
        <v>3681</v>
      </c>
      <c r="Q530" s="27" t="s">
        <v>6529</v>
      </c>
      <c r="R530" s="15"/>
      <c r="S530" s="53"/>
    </row>
    <row r="531" spans="2:19" ht="19.5" customHeight="1" x14ac:dyDescent="0.15">
      <c r="B531" s="25">
        <v>2021</v>
      </c>
      <c r="C531" s="27">
        <v>2</v>
      </c>
      <c r="D531" s="27" t="s">
        <v>15</v>
      </c>
      <c r="E531" s="55" t="s">
        <v>2424</v>
      </c>
      <c r="F531" s="27" t="s">
        <v>62</v>
      </c>
      <c r="G531" s="27"/>
      <c r="H531" s="27" t="s">
        <v>571</v>
      </c>
      <c r="I531" s="27"/>
      <c r="J531" s="45" t="s">
        <v>37</v>
      </c>
      <c r="K531" s="45">
        <v>1</v>
      </c>
      <c r="L531" s="45" t="s">
        <v>223</v>
      </c>
      <c r="M531" s="29">
        <v>228292000</v>
      </c>
      <c r="N531" s="49" t="s">
        <v>2411</v>
      </c>
      <c r="O531" s="27" t="s">
        <v>2417</v>
      </c>
      <c r="P531" s="27" t="s">
        <v>2418</v>
      </c>
      <c r="Q531" s="27" t="s">
        <v>6529</v>
      </c>
      <c r="R531" s="15"/>
      <c r="S531" s="53"/>
    </row>
    <row r="532" spans="2:19" ht="19.5" customHeight="1" x14ac:dyDescent="0.15">
      <c r="B532" s="25">
        <v>2021</v>
      </c>
      <c r="C532" s="27">
        <v>2</v>
      </c>
      <c r="D532" s="27" t="s">
        <v>15</v>
      </c>
      <c r="E532" s="55" t="s">
        <v>3526</v>
      </c>
      <c r="F532" s="27" t="s">
        <v>215</v>
      </c>
      <c r="G532" s="27">
        <v>3011150501</v>
      </c>
      <c r="H532" s="27" t="s">
        <v>216</v>
      </c>
      <c r="I532" s="27"/>
      <c r="J532" s="45" t="s">
        <v>16</v>
      </c>
      <c r="K532" s="45">
        <v>688.31</v>
      </c>
      <c r="L532" s="45" t="s">
        <v>569</v>
      </c>
      <c r="M532" s="29">
        <v>227564000</v>
      </c>
      <c r="N532" s="49" t="s">
        <v>3527</v>
      </c>
      <c r="O532" s="27" t="s">
        <v>3276</v>
      </c>
      <c r="P532" s="27" t="s">
        <v>3277</v>
      </c>
      <c r="Q532" s="27" t="s">
        <v>6529</v>
      </c>
      <c r="R532" s="15"/>
      <c r="S532" s="53" t="s">
        <v>3528</v>
      </c>
    </row>
    <row r="533" spans="2:19" ht="19.5" customHeight="1" x14ac:dyDescent="0.15">
      <c r="B533" s="25">
        <v>2021</v>
      </c>
      <c r="C533" s="27">
        <v>2</v>
      </c>
      <c r="D533" s="27" t="s">
        <v>15</v>
      </c>
      <c r="E533" s="55" t="s">
        <v>205</v>
      </c>
      <c r="F533" s="27" t="s">
        <v>215</v>
      </c>
      <c r="G533" s="27">
        <v>4014178203</v>
      </c>
      <c r="H533" s="27" t="s">
        <v>226</v>
      </c>
      <c r="I533" s="27" t="s">
        <v>6564</v>
      </c>
      <c r="J533" s="45" t="s">
        <v>16</v>
      </c>
      <c r="K533" s="45">
        <v>1500</v>
      </c>
      <c r="L533" s="45" t="s">
        <v>227</v>
      </c>
      <c r="M533" s="29">
        <v>225000000</v>
      </c>
      <c r="N533" s="49" t="s">
        <v>194</v>
      </c>
      <c r="O533" s="27" t="s">
        <v>206</v>
      </c>
      <c r="P533" s="27" t="s">
        <v>207</v>
      </c>
      <c r="Q533" s="27" t="s">
        <v>6529</v>
      </c>
      <c r="R533" s="15"/>
      <c r="S533" s="53"/>
    </row>
    <row r="534" spans="2:19" ht="19.5" customHeight="1" x14ac:dyDescent="0.15">
      <c r="B534" s="25">
        <v>2021</v>
      </c>
      <c r="C534" s="27">
        <v>2</v>
      </c>
      <c r="D534" s="27" t="s">
        <v>15</v>
      </c>
      <c r="E534" s="55" t="s">
        <v>2421</v>
      </c>
      <c r="F534" s="27" t="s">
        <v>62</v>
      </c>
      <c r="G534" s="27"/>
      <c r="H534" s="27" t="s">
        <v>2905</v>
      </c>
      <c r="I534" s="27" t="s">
        <v>6565</v>
      </c>
      <c r="J534" s="45" t="s">
        <v>630</v>
      </c>
      <c r="K534" s="45">
        <v>1</v>
      </c>
      <c r="L534" s="45" t="s">
        <v>2885</v>
      </c>
      <c r="M534" s="29">
        <v>221975000</v>
      </c>
      <c r="N534" s="49" t="s">
        <v>2411</v>
      </c>
      <c r="O534" s="27" t="s">
        <v>2415</v>
      </c>
      <c r="P534" s="27" t="s">
        <v>2707</v>
      </c>
      <c r="Q534" s="27" t="s">
        <v>6529</v>
      </c>
      <c r="R534" s="15"/>
      <c r="S534" s="53"/>
    </row>
    <row r="535" spans="2:19" ht="19.5" customHeight="1" x14ac:dyDescent="0.15">
      <c r="B535" s="25">
        <v>2021</v>
      </c>
      <c r="C535" s="27">
        <v>2</v>
      </c>
      <c r="D535" s="27" t="s">
        <v>15</v>
      </c>
      <c r="E535" s="55" t="s">
        <v>4670</v>
      </c>
      <c r="F535" s="27" t="s">
        <v>215</v>
      </c>
      <c r="G535" s="27">
        <v>4014219702</v>
      </c>
      <c r="H535" s="27" t="s">
        <v>2032</v>
      </c>
      <c r="I535" s="27" t="s">
        <v>6560</v>
      </c>
      <c r="J535" s="45" t="s">
        <v>16</v>
      </c>
      <c r="K535" s="45">
        <v>2360</v>
      </c>
      <c r="L535" s="45" t="s">
        <v>225</v>
      </c>
      <c r="M535" s="29">
        <v>221753000</v>
      </c>
      <c r="N535" s="49" t="s">
        <v>4664</v>
      </c>
      <c r="O535" s="27" t="s">
        <v>4665</v>
      </c>
      <c r="P535" s="27" t="s">
        <v>4666</v>
      </c>
      <c r="Q535" s="27" t="s">
        <v>6529</v>
      </c>
      <c r="R535" s="15"/>
      <c r="S535" s="53"/>
    </row>
    <row r="536" spans="2:19" ht="19.5" customHeight="1" x14ac:dyDescent="0.15">
      <c r="B536" s="25">
        <v>2021</v>
      </c>
      <c r="C536" s="27">
        <v>2</v>
      </c>
      <c r="D536" s="27" t="s">
        <v>15</v>
      </c>
      <c r="E536" s="55" t="s">
        <v>3595</v>
      </c>
      <c r="F536" s="27" t="s">
        <v>215</v>
      </c>
      <c r="G536" s="27">
        <v>3011150501</v>
      </c>
      <c r="H536" s="27" t="s">
        <v>216</v>
      </c>
      <c r="I536" s="27" t="s">
        <v>6530</v>
      </c>
      <c r="J536" s="45" t="s">
        <v>173</v>
      </c>
      <c r="K536" s="45">
        <v>3004</v>
      </c>
      <c r="L536" s="45" t="s">
        <v>217</v>
      </c>
      <c r="M536" s="29">
        <v>218722300</v>
      </c>
      <c r="N536" s="49" t="s">
        <v>3090</v>
      </c>
      <c r="O536" s="27" t="s">
        <v>3406</v>
      </c>
      <c r="P536" s="27" t="s">
        <v>3384</v>
      </c>
      <c r="Q536" s="27" t="s">
        <v>6529</v>
      </c>
      <c r="R536" s="15"/>
      <c r="S536" s="53"/>
    </row>
    <row r="537" spans="2:19" ht="19.5" customHeight="1" x14ac:dyDescent="0.15">
      <c r="B537" s="25">
        <v>2021</v>
      </c>
      <c r="C537" s="27">
        <v>2</v>
      </c>
      <c r="D537" s="27" t="s">
        <v>14</v>
      </c>
      <c r="E537" s="55" t="s">
        <v>1388</v>
      </c>
      <c r="F537" s="27" t="s">
        <v>215</v>
      </c>
      <c r="G537" s="27">
        <v>3912110301</v>
      </c>
      <c r="H537" s="27" t="s">
        <v>1344</v>
      </c>
      <c r="I537" s="27"/>
      <c r="J537" s="45" t="s">
        <v>1246</v>
      </c>
      <c r="K537" s="45">
        <v>1</v>
      </c>
      <c r="L537" s="45" t="s">
        <v>223</v>
      </c>
      <c r="M537" s="29">
        <v>217747722</v>
      </c>
      <c r="N537" s="49" t="s">
        <v>903</v>
      </c>
      <c r="O537" s="27" t="s">
        <v>909</v>
      </c>
      <c r="P537" s="27" t="s">
        <v>910</v>
      </c>
      <c r="Q537" s="27" t="s">
        <v>6529</v>
      </c>
      <c r="R537" s="15"/>
      <c r="S537" s="53"/>
    </row>
    <row r="538" spans="2:19" ht="19.5" customHeight="1" x14ac:dyDescent="0.15">
      <c r="B538" s="25">
        <v>2021</v>
      </c>
      <c r="C538" s="27">
        <v>2</v>
      </c>
      <c r="D538" s="27" t="s">
        <v>15</v>
      </c>
      <c r="E538" s="55" t="s">
        <v>4669</v>
      </c>
      <c r="F538" s="27" t="s">
        <v>215</v>
      </c>
      <c r="G538" s="27">
        <v>3011150501</v>
      </c>
      <c r="H538" s="27" t="s">
        <v>216</v>
      </c>
      <c r="I538" s="27" t="s">
        <v>6566</v>
      </c>
      <c r="J538" s="45" t="s">
        <v>16</v>
      </c>
      <c r="K538" s="45">
        <v>3000</v>
      </c>
      <c r="L538" s="45" t="s">
        <v>217</v>
      </c>
      <c r="M538" s="29">
        <v>217680000</v>
      </c>
      <c r="N538" s="49" t="s">
        <v>4664</v>
      </c>
      <c r="O538" s="27" t="s">
        <v>4665</v>
      </c>
      <c r="P538" s="27" t="s">
        <v>4666</v>
      </c>
      <c r="Q538" s="27" t="s">
        <v>6529</v>
      </c>
      <c r="R538" s="15"/>
      <c r="S538" s="53"/>
    </row>
    <row r="539" spans="2:19" ht="19.5" customHeight="1" x14ac:dyDescent="0.15">
      <c r="B539" s="25">
        <v>2021</v>
      </c>
      <c r="C539" s="27">
        <v>2</v>
      </c>
      <c r="D539" s="27" t="s">
        <v>15</v>
      </c>
      <c r="E539" s="55" t="s">
        <v>4668</v>
      </c>
      <c r="F539" s="27" t="s">
        <v>215</v>
      </c>
      <c r="G539" s="27">
        <v>4014219702</v>
      </c>
      <c r="H539" s="27" t="s">
        <v>2032</v>
      </c>
      <c r="I539" s="27" t="s">
        <v>6560</v>
      </c>
      <c r="J539" s="45" t="s">
        <v>16</v>
      </c>
      <c r="K539" s="45">
        <v>2338</v>
      </c>
      <c r="L539" s="45" t="s">
        <v>225</v>
      </c>
      <c r="M539" s="29">
        <v>208504000</v>
      </c>
      <c r="N539" s="49" t="s">
        <v>4664</v>
      </c>
      <c r="O539" s="27" t="s">
        <v>4665</v>
      </c>
      <c r="P539" s="27" t="s">
        <v>4666</v>
      </c>
      <c r="Q539" s="27" t="s">
        <v>6529</v>
      </c>
      <c r="R539" s="15"/>
      <c r="S539" s="53"/>
    </row>
    <row r="540" spans="2:19" ht="19.5" customHeight="1" x14ac:dyDescent="0.15">
      <c r="B540" s="25">
        <v>2021</v>
      </c>
      <c r="C540" s="27">
        <v>2</v>
      </c>
      <c r="D540" s="27" t="s">
        <v>15</v>
      </c>
      <c r="E540" s="55" t="s">
        <v>673</v>
      </c>
      <c r="F540" s="27" t="s">
        <v>62</v>
      </c>
      <c r="G540" s="27">
        <v>3011150501</v>
      </c>
      <c r="H540" s="27" t="s">
        <v>216</v>
      </c>
      <c r="I540" s="27" t="s">
        <v>6530</v>
      </c>
      <c r="J540" s="45" t="s">
        <v>612</v>
      </c>
      <c r="K540" s="45">
        <v>2041</v>
      </c>
      <c r="L540" s="45" t="s">
        <v>217</v>
      </c>
      <c r="M540" s="29">
        <v>204977630</v>
      </c>
      <c r="N540" s="49" t="s">
        <v>340</v>
      </c>
      <c r="O540" s="27" t="s">
        <v>492</v>
      </c>
      <c r="P540" s="27" t="s">
        <v>493</v>
      </c>
      <c r="Q540" s="27" t="s">
        <v>6529</v>
      </c>
      <c r="R540" s="15"/>
      <c r="S540" s="53"/>
    </row>
    <row r="541" spans="2:19" ht="19.5" customHeight="1" x14ac:dyDescent="0.15">
      <c r="B541" s="25">
        <v>2021</v>
      </c>
      <c r="C541" s="27">
        <v>2</v>
      </c>
      <c r="D541" s="27" t="s">
        <v>15</v>
      </c>
      <c r="E541" s="55" t="s">
        <v>208</v>
      </c>
      <c r="F541" s="27" t="s">
        <v>215</v>
      </c>
      <c r="G541" s="27">
        <v>3013150202</v>
      </c>
      <c r="H541" s="27" t="s">
        <v>228</v>
      </c>
      <c r="I541" s="27" t="s">
        <v>6567</v>
      </c>
      <c r="J541" s="45" t="s">
        <v>16</v>
      </c>
      <c r="K541" s="45">
        <v>5000</v>
      </c>
      <c r="L541" s="45" t="s">
        <v>174</v>
      </c>
      <c r="M541" s="29">
        <v>204000000</v>
      </c>
      <c r="N541" s="49" t="s">
        <v>194</v>
      </c>
      <c r="O541" s="27" t="s">
        <v>206</v>
      </c>
      <c r="P541" s="27" t="s">
        <v>207</v>
      </c>
      <c r="Q541" s="27" t="s">
        <v>6529</v>
      </c>
      <c r="R541" s="15"/>
      <c r="S541" s="53"/>
    </row>
    <row r="542" spans="2:19" ht="19.5" customHeight="1" x14ac:dyDescent="0.15">
      <c r="B542" s="25">
        <v>2021</v>
      </c>
      <c r="C542" s="27">
        <v>2</v>
      </c>
      <c r="D542" s="27" t="s">
        <v>15</v>
      </c>
      <c r="E542" s="55" t="s">
        <v>3588</v>
      </c>
      <c r="F542" s="27" t="s">
        <v>215</v>
      </c>
      <c r="G542" s="27">
        <v>4014178401</v>
      </c>
      <c r="H542" s="27" t="s">
        <v>720</v>
      </c>
      <c r="I542" s="27"/>
      <c r="J542" s="45" t="s">
        <v>630</v>
      </c>
      <c r="K542" s="45">
        <v>1</v>
      </c>
      <c r="L542" s="45" t="s">
        <v>223</v>
      </c>
      <c r="M542" s="29">
        <v>202043000</v>
      </c>
      <c r="N542" s="49" t="s">
        <v>3082</v>
      </c>
      <c r="O542" s="27" t="s">
        <v>3364</v>
      </c>
      <c r="P542" s="27" t="s">
        <v>3365</v>
      </c>
      <c r="Q542" s="27" t="s">
        <v>6529</v>
      </c>
      <c r="R542" s="15"/>
      <c r="S542" s="53"/>
    </row>
    <row r="543" spans="2:19" ht="19.5" customHeight="1" x14ac:dyDescent="0.15">
      <c r="B543" s="25">
        <v>2021</v>
      </c>
      <c r="C543" s="27">
        <v>2</v>
      </c>
      <c r="D543" s="27" t="s">
        <v>14</v>
      </c>
      <c r="E543" s="55" t="s">
        <v>4161</v>
      </c>
      <c r="F543" s="27" t="s">
        <v>62</v>
      </c>
      <c r="G543" s="27">
        <v>4015151301</v>
      </c>
      <c r="H543" s="27" t="s">
        <v>662</v>
      </c>
      <c r="I543" s="27" t="s">
        <v>6568</v>
      </c>
      <c r="J543" s="45" t="s">
        <v>728</v>
      </c>
      <c r="K543" s="45">
        <v>4</v>
      </c>
      <c r="L543" s="45" t="s">
        <v>557</v>
      </c>
      <c r="M543" s="29">
        <v>200000000</v>
      </c>
      <c r="N543" s="49" t="s">
        <v>3807</v>
      </c>
      <c r="O543" s="27" t="s">
        <v>245</v>
      </c>
      <c r="P543" s="27" t="s">
        <v>3808</v>
      </c>
      <c r="Q543" s="27" t="s">
        <v>6529</v>
      </c>
      <c r="R543" s="15"/>
      <c r="S543" s="53"/>
    </row>
    <row r="544" spans="2:19" ht="19.5" customHeight="1" x14ac:dyDescent="0.15">
      <c r="B544" s="25">
        <v>2021</v>
      </c>
      <c r="C544" s="27">
        <v>2</v>
      </c>
      <c r="D544" s="27" t="s">
        <v>14</v>
      </c>
      <c r="E544" s="55" t="s">
        <v>3078</v>
      </c>
      <c r="F544" s="27" t="s">
        <v>215</v>
      </c>
      <c r="G544" s="27">
        <v>4014178201</v>
      </c>
      <c r="H544" s="27" t="s">
        <v>623</v>
      </c>
      <c r="I544" s="27" t="s">
        <v>6569</v>
      </c>
      <c r="J544" s="45" t="s">
        <v>16</v>
      </c>
      <c r="K544" s="45" t="s">
        <v>559</v>
      </c>
      <c r="L544" s="45" t="s">
        <v>227</v>
      </c>
      <c r="M544" s="29">
        <v>200000000</v>
      </c>
      <c r="N544" s="49" t="s">
        <v>3071</v>
      </c>
      <c r="O544" s="27" t="s">
        <v>3079</v>
      </c>
      <c r="P544" s="27" t="s">
        <v>3080</v>
      </c>
      <c r="Q544" s="27" t="s">
        <v>6529</v>
      </c>
      <c r="R544" s="15"/>
      <c r="S544" s="53"/>
    </row>
    <row r="545" spans="2:19" ht="19.5" customHeight="1" x14ac:dyDescent="0.15">
      <c r="B545" s="25">
        <v>2021</v>
      </c>
      <c r="C545" s="27">
        <v>2</v>
      </c>
      <c r="D545" s="27" t="s">
        <v>15</v>
      </c>
      <c r="E545" s="55" t="s">
        <v>3679</v>
      </c>
      <c r="F545" s="27" t="s">
        <v>215</v>
      </c>
      <c r="G545" s="27">
        <v>3011159701</v>
      </c>
      <c r="H545" s="27" t="s">
        <v>3714</v>
      </c>
      <c r="I545" s="27" t="s">
        <v>6570</v>
      </c>
      <c r="J545" s="45" t="s">
        <v>3715</v>
      </c>
      <c r="K545" s="45">
        <v>2000</v>
      </c>
      <c r="L545" s="45" t="s">
        <v>169</v>
      </c>
      <c r="M545" s="29">
        <v>200000000</v>
      </c>
      <c r="N545" s="49" t="s">
        <v>3640</v>
      </c>
      <c r="O545" s="27" t="s">
        <v>3680</v>
      </c>
      <c r="P545" s="27" t="s">
        <v>3681</v>
      </c>
      <c r="Q545" s="27" t="s">
        <v>6529</v>
      </c>
      <c r="R545" s="15"/>
      <c r="S545" s="53"/>
    </row>
    <row r="546" spans="2:19" ht="19.5" customHeight="1" x14ac:dyDescent="0.15">
      <c r="B546" s="25">
        <v>2021</v>
      </c>
      <c r="C546" s="27">
        <v>2</v>
      </c>
      <c r="D546" s="27" t="s">
        <v>15</v>
      </c>
      <c r="E546" s="55" t="s">
        <v>3530</v>
      </c>
      <c r="F546" s="27" t="s">
        <v>215</v>
      </c>
      <c r="G546" s="27">
        <v>4014178201</v>
      </c>
      <c r="H546" s="27" t="s">
        <v>226</v>
      </c>
      <c r="I546" s="27" t="s">
        <v>6571</v>
      </c>
      <c r="J546" s="45" t="s">
        <v>16</v>
      </c>
      <c r="K546" s="45">
        <v>578</v>
      </c>
      <c r="L546" s="45" t="s">
        <v>227</v>
      </c>
      <c r="M546" s="29">
        <v>198214000</v>
      </c>
      <c r="N546" s="49" t="s">
        <v>3527</v>
      </c>
      <c r="O546" s="27" t="s">
        <v>3284</v>
      </c>
      <c r="P546" s="27" t="s">
        <v>3285</v>
      </c>
      <c r="Q546" s="27" t="s">
        <v>6529</v>
      </c>
      <c r="R546" s="15"/>
      <c r="S546" s="53" t="s">
        <v>3528</v>
      </c>
    </row>
    <row r="547" spans="2:19" ht="19.5" customHeight="1" x14ac:dyDescent="0.15">
      <c r="B547" s="25">
        <v>2021</v>
      </c>
      <c r="C547" s="27">
        <v>2</v>
      </c>
      <c r="D547" s="27" t="s">
        <v>15</v>
      </c>
      <c r="E547" s="55" t="s">
        <v>2040</v>
      </c>
      <c r="F547" s="27" t="s">
        <v>215</v>
      </c>
      <c r="G547" s="27">
        <v>3010369901</v>
      </c>
      <c r="H547" s="27" t="s">
        <v>1241</v>
      </c>
      <c r="I547" s="27" t="s">
        <v>6572</v>
      </c>
      <c r="J547" s="45" t="s">
        <v>601</v>
      </c>
      <c r="K547" s="45">
        <v>858</v>
      </c>
      <c r="L547" s="45" t="s">
        <v>225</v>
      </c>
      <c r="M547" s="29">
        <v>197340000</v>
      </c>
      <c r="N547" s="49" t="s">
        <v>1461</v>
      </c>
      <c r="O547" s="27" t="s">
        <v>1473</v>
      </c>
      <c r="P547" s="27" t="s">
        <v>1474</v>
      </c>
      <c r="Q547" s="27" t="s">
        <v>6529</v>
      </c>
      <c r="R547" s="15"/>
      <c r="S547" s="53"/>
    </row>
    <row r="548" spans="2:19" ht="19.5" customHeight="1" x14ac:dyDescent="0.15">
      <c r="B548" s="25">
        <v>2021</v>
      </c>
      <c r="C548" s="27">
        <v>2</v>
      </c>
      <c r="D548" s="27" t="s">
        <v>15</v>
      </c>
      <c r="E548" s="55" t="s">
        <v>2018</v>
      </c>
      <c r="F548" s="27" t="s">
        <v>62</v>
      </c>
      <c r="G548" s="27">
        <v>4617162201</v>
      </c>
      <c r="H548" s="27" t="s">
        <v>1223</v>
      </c>
      <c r="I548" s="27" t="s">
        <v>6544</v>
      </c>
      <c r="J548" s="45" t="s">
        <v>38</v>
      </c>
      <c r="K548" s="45">
        <v>1</v>
      </c>
      <c r="L548" s="45" t="s">
        <v>223</v>
      </c>
      <c r="M548" s="29">
        <v>196000000</v>
      </c>
      <c r="N548" s="49" t="s">
        <v>1426</v>
      </c>
      <c r="O548" s="27" t="s">
        <v>1427</v>
      </c>
      <c r="P548" s="27" t="s">
        <v>1428</v>
      </c>
      <c r="Q548" s="27" t="s">
        <v>6529</v>
      </c>
      <c r="R548" s="15"/>
      <c r="S548" s="53"/>
    </row>
    <row r="549" spans="2:19" ht="19.5" customHeight="1" x14ac:dyDescent="0.15">
      <c r="B549" s="25">
        <v>2021</v>
      </c>
      <c r="C549" s="27">
        <v>2</v>
      </c>
      <c r="D549" s="27" t="s">
        <v>15</v>
      </c>
      <c r="E549" s="55" t="s">
        <v>4763</v>
      </c>
      <c r="F549" s="27" t="s">
        <v>215</v>
      </c>
      <c r="G549" s="27">
        <v>4014179501</v>
      </c>
      <c r="H549" s="27" t="s">
        <v>4772</v>
      </c>
      <c r="I549" s="27" t="s">
        <v>6573</v>
      </c>
      <c r="J549" s="45" t="s">
        <v>4765</v>
      </c>
      <c r="K549" s="45">
        <v>19</v>
      </c>
      <c r="L549" s="45" t="s">
        <v>2831</v>
      </c>
      <c r="M549" s="29">
        <v>190813730</v>
      </c>
      <c r="N549" s="49" t="s">
        <v>4696</v>
      </c>
      <c r="O549" s="27" t="s">
        <v>4728</v>
      </c>
      <c r="P549" s="27" t="s">
        <v>4729</v>
      </c>
      <c r="Q549" s="27" t="s">
        <v>6261</v>
      </c>
      <c r="R549" s="15"/>
      <c r="S549" s="53"/>
    </row>
    <row r="550" spans="2:19" ht="19.5" customHeight="1" x14ac:dyDescent="0.15">
      <c r="B550" s="25">
        <v>2021</v>
      </c>
      <c r="C550" s="27">
        <v>2</v>
      </c>
      <c r="D550" s="27" t="s">
        <v>15</v>
      </c>
      <c r="E550" s="55" t="s">
        <v>4778</v>
      </c>
      <c r="F550" s="27" t="s">
        <v>215</v>
      </c>
      <c r="G550" s="27">
        <v>23375090</v>
      </c>
      <c r="H550" s="27" t="s">
        <v>4781</v>
      </c>
      <c r="I550" s="27" t="s">
        <v>6574</v>
      </c>
      <c r="J550" s="45" t="s">
        <v>565</v>
      </c>
      <c r="K550" s="45">
        <v>19</v>
      </c>
      <c r="L550" s="45" t="s">
        <v>640</v>
      </c>
      <c r="M550" s="29">
        <v>185159584</v>
      </c>
      <c r="N550" s="49" t="s">
        <v>4696</v>
      </c>
      <c r="O550" s="27" t="s">
        <v>4728</v>
      </c>
      <c r="P550" s="27" t="s">
        <v>4729</v>
      </c>
      <c r="Q550" s="27" t="s">
        <v>6529</v>
      </c>
      <c r="R550" s="15"/>
      <c r="S550" s="53"/>
    </row>
    <row r="551" spans="2:19" ht="19.5" customHeight="1" x14ac:dyDescent="0.15">
      <c r="B551" s="25">
        <v>2021</v>
      </c>
      <c r="C551" s="27">
        <v>2</v>
      </c>
      <c r="D551" s="27" t="s">
        <v>14</v>
      </c>
      <c r="E551" s="55" t="s">
        <v>3195</v>
      </c>
      <c r="F551" s="27" t="s">
        <v>215</v>
      </c>
      <c r="G551" s="27">
        <v>3010161901</v>
      </c>
      <c r="H551" s="27" t="s">
        <v>218</v>
      </c>
      <c r="I551" s="27"/>
      <c r="J551" s="45"/>
      <c r="K551" s="45"/>
      <c r="L551" s="45"/>
      <c r="M551" s="29">
        <v>179445000</v>
      </c>
      <c r="N551" s="49" t="s">
        <v>2970</v>
      </c>
      <c r="O551" s="27" t="s">
        <v>3196</v>
      </c>
      <c r="P551" s="27" t="s">
        <v>3197</v>
      </c>
      <c r="Q551" s="27" t="s">
        <v>6529</v>
      </c>
      <c r="R551" s="15"/>
      <c r="S551" s="53"/>
    </row>
    <row r="552" spans="2:19" ht="19.5" customHeight="1" x14ac:dyDescent="0.15">
      <c r="B552" s="25">
        <v>2021</v>
      </c>
      <c r="C552" s="27">
        <v>2</v>
      </c>
      <c r="D552" s="27" t="s">
        <v>14</v>
      </c>
      <c r="E552" s="55" t="s">
        <v>4200</v>
      </c>
      <c r="F552" s="27" t="s">
        <v>62</v>
      </c>
      <c r="G552" s="27">
        <v>3912118901</v>
      </c>
      <c r="H552" s="27" t="s">
        <v>2042</v>
      </c>
      <c r="I552" s="27" t="s">
        <v>6575</v>
      </c>
      <c r="J552" s="45" t="s">
        <v>4197</v>
      </c>
      <c r="K552" s="45">
        <v>5</v>
      </c>
      <c r="L552" s="45" t="s">
        <v>1210</v>
      </c>
      <c r="M552" s="29">
        <v>178618000</v>
      </c>
      <c r="N552" s="49" t="s">
        <v>3829</v>
      </c>
      <c r="O552" s="27" t="s">
        <v>3837</v>
      </c>
      <c r="P552" s="27" t="s">
        <v>3838</v>
      </c>
      <c r="Q552" s="27" t="s">
        <v>6529</v>
      </c>
      <c r="R552" s="15"/>
      <c r="S552" s="53"/>
    </row>
    <row r="553" spans="2:19" ht="19.5" customHeight="1" x14ac:dyDescent="0.15">
      <c r="B553" s="25">
        <v>2021</v>
      </c>
      <c r="C553" s="27">
        <v>2</v>
      </c>
      <c r="D553" s="27" t="s">
        <v>15</v>
      </c>
      <c r="E553" s="55" t="s">
        <v>2422</v>
      </c>
      <c r="F553" s="27" t="s">
        <v>62</v>
      </c>
      <c r="G553" s="27"/>
      <c r="H553" s="27" t="s">
        <v>571</v>
      </c>
      <c r="I553" s="27" t="s">
        <v>6576</v>
      </c>
      <c r="J553" s="45" t="s">
        <v>37</v>
      </c>
      <c r="K553" s="45">
        <v>1</v>
      </c>
      <c r="L553" s="45" t="s">
        <v>223</v>
      </c>
      <c r="M553" s="29">
        <v>177579000</v>
      </c>
      <c r="N553" s="49" t="s">
        <v>2411</v>
      </c>
      <c r="O553" s="27" t="s">
        <v>2417</v>
      </c>
      <c r="P553" s="27" t="s">
        <v>2418</v>
      </c>
      <c r="Q553" s="27" t="s">
        <v>6529</v>
      </c>
      <c r="R553" s="15"/>
      <c r="S553" s="53"/>
    </row>
    <row r="554" spans="2:19" ht="19.5" customHeight="1" x14ac:dyDescent="0.15">
      <c r="B554" s="25">
        <v>2021</v>
      </c>
      <c r="C554" s="27">
        <v>2</v>
      </c>
      <c r="D554" s="27" t="s">
        <v>14</v>
      </c>
      <c r="E554" s="55" t="s">
        <v>3568</v>
      </c>
      <c r="F554" s="27" t="s">
        <v>215</v>
      </c>
      <c r="G554" s="27">
        <v>3011150501</v>
      </c>
      <c r="H554" s="27" t="s">
        <v>216</v>
      </c>
      <c r="I554" s="27" t="s">
        <v>6540</v>
      </c>
      <c r="J554" s="45" t="s">
        <v>16</v>
      </c>
      <c r="K554" s="45">
        <v>2620.5</v>
      </c>
      <c r="L554" s="45" t="s">
        <v>217</v>
      </c>
      <c r="M554" s="29">
        <v>175539000</v>
      </c>
      <c r="N554" s="49" t="s">
        <v>3058</v>
      </c>
      <c r="O554" s="27" t="s">
        <v>3348</v>
      </c>
      <c r="P554" s="27" t="s">
        <v>3349</v>
      </c>
      <c r="Q554" s="27" t="s">
        <v>6529</v>
      </c>
      <c r="R554" s="15"/>
      <c r="S554" s="53"/>
    </row>
    <row r="555" spans="2:19" ht="19.5" customHeight="1" x14ac:dyDescent="0.15">
      <c r="B555" s="25">
        <v>2021</v>
      </c>
      <c r="C555" s="27">
        <v>2</v>
      </c>
      <c r="D555" s="27" t="s">
        <v>15</v>
      </c>
      <c r="E555" s="55" t="s">
        <v>4670</v>
      </c>
      <c r="F555" s="27" t="s">
        <v>215</v>
      </c>
      <c r="G555" s="27">
        <v>3010161901</v>
      </c>
      <c r="H555" s="27" t="s">
        <v>617</v>
      </c>
      <c r="I555" s="27" t="s">
        <v>6577</v>
      </c>
      <c r="J555" s="45" t="s">
        <v>16</v>
      </c>
      <c r="K555" s="45">
        <v>250</v>
      </c>
      <c r="L555" s="45" t="s">
        <v>219</v>
      </c>
      <c r="M555" s="29">
        <v>175450000</v>
      </c>
      <c r="N555" s="49" t="s">
        <v>4664</v>
      </c>
      <c r="O555" s="27" t="s">
        <v>4665</v>
      </c>
      <c r="P555" s="27" t="s">
        <v>4666</v>
      </c>
      <c r="Q555" s="27" t="s">
        <v>6529</v>
      </c>
      <c r="R555" s="15"/>
      <c r="S555" s="53"/>
    </row>
    <row r="556" spans="2:19" ht="19.5" customHeight="1" x14ac:dyDescent="0.15">
      <c r="B556" s="25">
        <v>2021</v>
      </c>
      <c r="C556" s="27">
        <v>2</v>
      </c>
      <c r="D556" s="27" t="s">
        <v>15</v>
      </c>
      <c r="E556" s="55" t="s">
        <v>673</v>
      </c>
      <c r="F556" s="27" t="s">
        <v>62</v>
      </c>
      <c r="G556" s="27">
        <v>3011150501</v>
      </c>
      <c r="H556" s="27" t="s">
        <v>216</v>
      </c>
      <c r="I556" s="27" t="s">
        <v>6578</v>
      </c>
      <c r="J556" s="45" t="s">
        <v>612</v>
      </c>
      <c r="K556" s="45">
        <v>1762</v>
      </c>
      <c r="L556" s="45" t="s">
        <v>217</v>
      </c>
      <c r="M556" s="29">
        <v>174438000</v>
      </c>
      <c r="N556" s="49" t="s">
        <v>340</v>
      </c>
      <c r="O556" s="27" t="s">
        <v>492</v>
      </c>
      <c r="P556" s="27" t="s">
        <v>493</v>
      </c>
      <c r="Q556" s="27" t="s">
        <v>6529</v>
      </c>
      <c r="R556" s="15"/>
      <c r="S556" s="53"/>
    </row>
    <row r="557" spans="2:19" ht="19.5" customHeight="1" x14ac:dyDescent="0.15">
      <c r="B557" s="25">
        <v>2021</v>
      </c>
      <c r="C557" s="27">
        <v>2</v>
      </c>
      <c r="D557" s="27" t="s">
        <v>14</v>
      </c>
      <c r="E557" s="55" t="s">
        <v>3195</v>
      </c>
      <c r="F557" s="27" t="s">
        <v>215</v>
      </c>
      <c r="G557" s="27">
        <v>3011150501</v>
      </c>
      <c r="H557" s="27" t="s">
        <v>216</v>
      </c>
      <c r="I557" s="27"/>
      <c r="J557" s="45"/>
      <c r="K557" s="45"/>
      <c r="L557" s="45"/>
      <c r="M557" s="29">
        <v>170843000</v>
      </c>
      <c r="N557" s="49" t="s">
        <v>2970</v>
      </c>
      <c r="O557" s="27" t="s">
        <v>3196</v>
      </c>
      <c r="P557" s="27" t="s">
        <v>3197</v>
      </c>
      <c r="Q557" s="27" t="s">
        <v>6529</v>
      </c>
      <c r="R557" s="15"/>
      <c r="S557" s="53"/>
    </row>
    <row r="558" spans="2:19" ht="19.5" customHeight="1" x14ac:dyDescent="0.15">
      <c r="B558" s="25">
        <v>2021</v>
      </c>
      <c r="C558" s="27">
        <v>2</v>
      </c>
      <c r="D558" s="27" t="s">
        <v>14</v>
      </c>
      <c r="E558" s="55" t="s">
        <v>1988</v>
      </c>
      <c r="F558" s="27" t="s">
        <v>63</v>
      </c>
      <c r="G558" s="27">
        <v>2610111501</v>
      </c>
      <c r="H558" s="27" t="s">
        <v>1989</v>
      </c>
      <c r="I558" s="27" t="s">
        <v>6579</v>
      </c>
      <c r="J558" s="45" t="s">
        <v>37</v>
      </c>
      <c r="K558" s="45">
        <v>3</v>
      </c>
      <c r="L558" s="45" t="s">
        <v>557</v>
      </c>
      <c r="M558" s="29">
        <v>168826000</v>
      </c>
      <c r="N558" s="49" t="s">
        <v>1461</v>
      </c>
      <c r="O558" s="27" t="s">
        <v>1462</v>
      </c>
      <c r="P558" s="27" t="s">
        <v>1463</v>
      </c>
      <c r="Q558" s="27" t="s">
        <v>6529</v>
      </c>
      <c r="R558" s="15"/>
      <c r="S558" s="53"/>
    </row>
    <row r="559" spans="2:19" ht="19.5" customHeight="1" x14ac:dyDescent="0.15">
      <c r="B559" s="25">
        <v>2021</v>
      </c>
      <c r="C559" s="27">
        <v>2</v>
      </c>
      <c r="D559" s="27" t="s">
        <v>14</v>
      </c>
      <c r="E559" s="55" t="s">
        <v>3460</v>
      </c>
      <c r="F559" s="27" t="s">
        <v>62</v>
      </c>
      <c r="G559" s="27">
        <v>4014162001</v>
      </c>
      <c r="H559" s="27" t="s">
        <v>3461</v>
      </c>
      <c r="I559" s="27" t="s">
        <v>6534</v>
      </c>
      <c r="J559" s="45"/>
      <c r="K559" s="45">
        <v>1</v>
      </c>
      <c r="L559" s="45" t="s">
        <v>223</v>
      </c>
      <c r="M559" s="29">
        <v>168278000</v>
      </c>
      <c r="N559" s="49" t="s">
        <v>2970</v>
      </c>
      <c r="O559" s="27" t="s">
        <v>3218</v>
      </c>
      <c r="P559" s="27" t="s">
        <v>3219</v>
      </c>
      <c r="Q559" s="27" t="s">
        <v>6529</v>
      </c>
      <c r="R559" s="15"/>
      <c r="S559" s="53"/>
    </row>
    <row r="560" spans="2:19" ht="19.5" customHeight="1" x14ac:dyDescent="0.15">
      <c r="B560" s="25">
        <v>2021</v>
      </c>
      <c r="C560" s="27">
        <v>2</v>
      </c>
      <c r="D560" s="27" t="s">
        <v>15</v>
      </c>
      <c r="E560" s="55" t="s">
        <v>883</v>
      </c>
      <c r="F560" s="27" t="s">
        <v>215</v>
      </c>
      <c r="G560" s="27">
        <v>3011180101</v>
      </c>
      <c r="H560" s="27" t="s">
        <v>1959</v>
      </c>
      <c r="I560" s="27" t="s">
        <v>6580</v>
      </c>
      <c r="J560" s="45" t="s">
        <v>16</v>
      </c>
      <c r="K560" s="45">
        <v>59731</v>
      </c>
      <c r="L560" s="45" t="s">
        <v>588</v>
      </c>
      <c r="M560" s="29">
        <v>165454870</v>
      </c>
      <c r="N560" s="49" t="s">
        <v>3082</v>
      </c>
      <c r="O560" s="27" t="s">
        <v>3083</v>
      </c>
      <c r="P560" s="27" t="s">
        <v>3084</v>
      </c>
      <c r="Q560" s="27" t="s">
        <v>6529</v>
      </c>
      <c r="R560" s="15"/>
      <c r="S560" s="53"/>
    </row>
    <row r="561" spans="2:19" ht="19.5" customHeight="1" x14ac:dyDescent="0.15">
      <c r="B561" s="25">
        <v>2021</v>
      </c>
      <c r="C561" s="27">
        <v>2</v>
      </c>
      <c r="D561" s="27" t="s">
        <v>15</v>
      </c>
      <c r="E561" s="55" t="s">
        <v>5046</v>
      </c>
      <c r="F561" s="27" t="s">
        <v>215</v>
      </c>
      <c r="G561" s="27">
        <v>3010161901</v>
      </c>
      <c r="H561" s="27" t="s">
        <v>218</v>
      </c>
      <c r="I561" s="27" t="s">
        <v>6581</v>
      </c>
      <c r="J561" s="45" t="s">
        <v>16</v>
      </c>
      <c r="K561" s="45">
        <v>240</v>
      </c>
      <c r="L561" s="45" t="s">
        <v>169</v>
      </c>
      <c r="M561" s="29">
        <v>160000000</v>
      </c>
      <c r="N561" s="49" t="s">
        <v>5038</v>
      </c>
      <c r="O561" s="27" t="s">
        <v>5047</v>
      </c>
      <c r="P561" s="27" t="s">
        <v>5048</v>
      </c>
      <c r="Q561" s="27" t="s">
        <v>6529</v>
      </c>
      <c r="R561" s="15"/>
      <c r="S561" s="53"/>
    </row>
    <row r="562" spans="2:19" ht="19.5" customHeight="1" x14ac:dyDescent="0.15">
      <c r="B562" s="25">
        <v>2021</v>
      </c>
      <c r="C562" s="27">
        <v>2</v>
      </c>
      <c r="D562" s="27" t="s">
        <v>15</v>
      </c>
      <c r="E562" s="55" t="s">
        <v>5063</v>
      </c>
      <c r="F562" s="27" t="s">
        <v>215</v>
      </c>
      <c r="G562" s="27">
        <v>3010161901</v>
      </c>
      <c r="H562" s="27" t="s">
        <v>218</v>
      </c>
      <c r="I562" s="27" t="s">
        <v>6581</v>
      </c>
      <c r="J562" s="45" t="s">
        <v>16</v>
      </c>
      <c r="K562" s="45">
        <v>240</v>
      </c>
      <c r="L562" s="45" t="s">
        <v>169</v>
      </c>
      <c r="M562" s="29">
        <v>160000000</v>
      </c>
      <c r="N562" s="49" t="s">
        <v>5038</v>
      </c>
      <c r="O562" s="27" t="s">
        <v>5039</v>
      </c>
      <c r="P562" s="27" t="s">
        <v>5040</v>
      </c>
      <c r="Q562" s="27" t="s">
        <v>6529</v>
      </c>
      <c r="R562" s="15"/>
      <c r="S562" s="53"/>
    </row>
    <row r="563" spans="2:19" ht="19.5" customHeight="1" x14ac:dyDescent="0.15">
      <c r="B563" s="25">
        <v>2021</v>
      </c>
      <c r="C563" s="27">
        <v>2</v>
      </c>
      <c r="D563" s="27" t="s">
        <v>15</v>
      </c>
      <c r="E563" s="55" t="s">
        <v>2916</v>
      </c>
      <c r="F563" s="27" t="s">
        <v>62</v>
      </c>
      <c r="G563" s="27"/>
      <c r="H563" s="27" t="s">
        <v>2917</v>
      </c>
      <c r="I563" s="27" t="s">
        <v>6582</v>
      </c>
      <c r="J563" s="45" t="s">
        <v>630</v>
      </c>
      <c r="K563" s="45">
        <v>4</v>
      </c>
      <c r="L563" s="45" t="s">
        <v>557</v>
      </c>
      <c r="M563" s="29">
        <v>158620000</v>
      </c>
      <c r="N563" s="49" t="s">
        <v>2411</v>
      </c>
      <c r="O563" s="27" t="s">
        <v>2415</v>
      </c>
      <c r="P563" s="27" t="s">
        <v>2399</v>
      </c>
      <c r="Q563" s="27" t="s">
        <v>6529</v>
      </c>
      <c r="R563" s="15"/>
      <c r="S563" s="53"/>
    </row>
    <row r="564" spans="2:19" ht="19.5" customHeight="1" x14ac:dyDescent="0.15">
      <c r="B564" s="25">
        <v>2021</v>
      </c>
      <c r="C564" s="27">
        <v>2</v>
      </c>
      <c r="D564" s="27" t="s">
        <v>14</v>
      </c>
      <c r="E564" s="55" t="s">
        <v>2099</v>
      </c>
      <c r="F564" s="27" t="s">
        <v>215</v>
      </c>
      <c r="G564" s="27">
        <v>3911169701</v>
      </c>
      <c r="H564" s="27" t="s">
        <v>739</v>
      </c>
      <c r="I564" s="27" t="s">
        <v>6583</v>
      </c>
      <c r="J564" s="45" t="s">
        <v>1399</v>
      </c>
      <c r="K564" s="45">
        <v>32</v>
      </c>
      <c r="L564" s="45" t="s">
        <v>1979</v>
      </c>
      <c r="M564" s="29">
        <v>157824000</v>
      </c>
      <c r="N564" s="49" t="s">
        <v>1435</v>
      </c>
      <c r="O564" s="27" t="s">
        <v>1644</v>
      </c>
      <c r="P564" s="27" t="s">
        <v>1645</v>
      </c>
      <c r="Q564" s="27" t="s">
        <v>6529</v>
      </c>
      <c r="R564" s="15"/>
      <c r="S564" s="53"/>
    </row>
    <row r="565" spans="2:19" ht="19.5" customHeight="1" x14ac:dyDescent="0.15">
      <c r="B565" s="25">
        <v>2021</v>
      </c>
      <c r="C565" s="27">
        <v>2</v>
      </c>
      <c r="D565" s="27" t="s">
        <v>14</v>
      </c>
      <c r="E565" s="55" t="s">
        <v>3203</v>
      </c>
      <c r="F565" s="27" t="s">
        <v>215</v>
      </c>
      <c r="G565" s="27">
        <v>3013150202</v>
      </c>
      <c r="H565" s="27" t="s">
        <v>1247</v>
      </c>
      <c r="I565" s="27"/>
      <c r="J565" s="45"/>
      <c r="K565" s="45">
        <v>5942</v>
      </c>
      <c r="L565" s="45" t="s">
        <v>588</v>
      </c>
      <c r="M565" s="29">
        <v>156584000</v>
      </c>
      <c r="N565" s="49" t="s">
        <v>2970</v>
      </c>
      <c r="O565" s="27" t="s">
        <v>3196</v>
      </c>
      <c r="P565" s="27" t="s">
        <v>3197</v>
      </c>
      <c r="Q565" s="27" t="s">
        <v>6529</v>
      </c>
      <c r="R565" s="15"/>
      <c r="S565" s="53"/>
    </row>
    <row r="566" spans="2:19" ht="19.5" customHeight="1" x14ac:dyDescent="0.15">
      <c r="B566" s="25">
        <v>2021</v>
      </c>
      <c r="C566" s="27">
        <v>2</v>
      </c>
      <c r="D566" s="27" t="s">
        <v>14</v>
      </c>
      <c r="E566" s="55" t="s">
        <v>4753</v>
      </c>
      <c r="F566" s="27" t="s">
        <v>2795</v>
      </c>
      <c r="G566" s="27" t="s">
        <v>4734</v>
      </c>
      <c r="H566" s="27" t="s">
        <v>4754</v>
      </c>
      <c r="I566" s="27" t="s">
        <v>6584</v>
      </c>
      <c r="J566" s="45" t="s">
        <v>565</v>
      </c>
      <c r="K566" s="45">
        <v>6</v>
      </c>
      <c r="L566" s="45" t="s">
        <v>640</v>
      </c>
      <c r="M566" s="29">
        <v>156042780</v>
      </c>
      <c r="N566" s="49" t="s">
        <v>4696</v>
      </c>
      <c r="O566" s="27" t="s">
        <v>4728</v>
      </c>
      <c r="P566" s="27" t="s">
        <v>4729</v>
      </c>
      <c r="Q566" s="27" t="s">
        <v>6529</v>
      </c>
      <c r="R566" s="15"/>
      <c r="S566" s="53" t="s">
        <v>4735</v>
      </c>
    </row>
    <row r="567" spans="2:19" ht="19.5" customHeight="1" x14ac:dyDescent="0.15">
      <c r="B567" s="25">
        <v>2021</v>
      </c>
      <c r="C567" s="27">
        <v>2</v>
      </c>
      <c r="D567" s="27" t="s">
        <v>15</v>
      </c>
      <c r="E567" s="55" t="s">
        <v>4668</v>
      </c>
      <c r="F567" s="27" t="s">
        <v>215</v>
      </c>
      <c r="G567" s="27">
        <v>4014178201</v>
      </c>
      <c r="H567" s="27" t="s">
        <v>623</v>
      </c>
      <c r="I567" s="27" t="s">
        <v>6539</v>
      </c>
      <c r="J567" s="45" t="s">
        <v>16</v>
      </c>
      <c r="K567" s="45">
        <v>850</v>
      </c>
      <c r="L567" s="45" t="s">
        <v>227</v>
      </c>
      <c r="M567" s="29">
        <v>154339000</v>
      </c>
      <c r="N567" s="49" t="s">
        <v>4664</v>
      </c>
      <c r="O567" s="27" t="s">
        <v>4665</v>
      </c>
      <c r="P567" s="27" t="s">
        <v>4666</v>
      </c>
      <c r="Q567" s="27" t="s">
        <v>6529</v>
      </c>
      <c r="R567" s="15"/>
      <c r="S567" s="53"/>
    </row>
    <row r="568" spans="2:19" ht="19.5" customHeight="1" x14ac:dyDescent="0.15">
      <c r="B568" s="25">
        <v>2021</v>
      </c>
      <c r="C568" s="27">
        <v>2</v>
      </c>
      <c r="D568" s="27" t="s">
        <v>15</v>
      </c>
      <c r="E568" s="55" t="s">
        <v>3366</v>
      </c>
      <c r="F568" s="27" t="s">
        <v>215</v>
      </c>
      <c r="G568" s="27">
        <v>4014219701</v>
      </c>
      <c r="H568" s="27" t="s">
        <v>562</v>
      </c>
      <c r="I568" s="27" t="s">
        <v>6585</v>
      </c>
      <c r="J568" s="45" t="s">
        <v>16</v>
      </c>
      <c r="K568" s="45">
        <v>1069</v>
      </c>
      <c r="L568" s="45" t="s">
        <v>225</v>
      </c>
      <c r="M568" s="29">
        <v>150729000</v>
      </c>
      <c r="N568" s="49" t="s">
        <v>3082</v>
      </c>
      <c r="O568" s="27" t="s">
        <v>3367</v>
      </c>
      <c r="P568" s="27" t="s">
        <v>3368</v>
      </c>
      <c r="Q568" s="27" t="s">
        <v>6529</v>
      </c>
      <c r="R568" s="15"/>
      <c r="S568" s="53"/>
    </row>
    <row r="569" spans="2:19" ht="19.5" customHeight="1" x14ac:dyDescent="0.15">
      <c r="B569" s="25">
        <v>2021</v>
      </c>
      <c r="C569" s="27">
        <v>2</v>
      </c>
      <c r="D569" s="27" t="s">
        <v>15</v>
      </c>
      <c r="E569" s="55" t="s">
        <v>2424</v>
      </c>
      <c r="F569" s="27" t="s">
        <v>62</v>
      </c>
      <c r="G569" s="27"/>
      <c r="H569" s="27" t="s">
        <v>662</v>
      </c>
      <c r="I569" s="27" t="s">
        <v>6586</v>
      </c>
      <c r="J569" s="45" t="s">
        <v>630</v>
      </c>
      <c r="K569" s="45">
        <v>2</v>
      </c>
      <c r="L569" s="45" t="s">
        <v>557</v>
      </c>
      <c r="M569" s="29">
        <v>150700000</v>
      </c>
      <c r="N569" s="49" t="s">
        <v>2411</v>
      </c>
      <c r="O569" s="27" t="s">
        <v>2415</v>
      </c>
      <c r="P569" s="27" t="s">
        <v>2399</v>
      </c>
      <c r="Q569" s="27" t="s">
        <v>6529</v>
      </c>
      <c r="R569" s="15"/>
      <c r="S569" s="53"/>
    </row>
    <row r="570" spans="2:19" ht="19.5" customHeight="1" x14ac:dyDescent="0.15">
      <c r="B570" s="25">
        <v>2021</v>
      </c>
      <c r="C570" s="27">
        <v>2</v>
      </c>
      <c r="D570" s="27" t="s">
        <v>15</v>
      </c>
      <c r="E570" s="55" t="s">
        <v>2011</v>
      </c>
      <c r="F570" s="27" t="s">
        <v>62</v>
      </c>
      <c r="G570" s="27">
        <v>3912110301</v>
      </c>
      <c r="H570" s="27" t="s">
        <v>571</v>
      </c>
      <c r="I570" s="27" t="s">
        <v>6544</v>
      </c>
      <c r="J570" s="45" t="s">
        <v>37</v>
      </c>
      <c r="K570" s="45">
        <v>1</v>
      </c>
      <c r="L570" s="45" t="s">
        <v>223</v>
      </c>
      <c r="M570" s="29">
        <v>150000000</v>
      </c>
      <c r="N570" s="49" t="s">
        <v>1426</v>
      </c>
      <c r="O570" s="27" t="s">
        <v>1427</v>
      </c>
      <c r="P570" s="27" t="s">
        <v>1428</v>
      </c>
      <c r="Q570" s="27" t="s">
        <v>6529</v>
      </c>
      <c r="R570" s="15"/>
      <c r="S570" s="53"/>
    </row>
    <row r="571" spans="2:19" ht="19.5" customHeight="1" x14ac:dyDescent="0.15">
      <c r="B571" s="25">
        <v>2021</v>
      </c>
      <c r="C571" s="27">
        <v>2</v>
      </c>
      <c r="D571" s="27" t="s">
        <v>15</v>
      </c>
      <c r="E571" s="55" t="s">
        <v>4222</v>
      </c>
      <c r="F571" s="27" t="s">
        <v>215</v>
      </c>
      <c r="G571" s="27">
        <v>3010161901</v>
      </c>
      <c r="H571" s="27" t="s">
        <v>2889</v>
      </c>
      <c r="I571" s="27" t="s">
        <v>6587</v>
      </c>
      <c r="J571" s="45" t="s">
        <v>16</v>
      </c>
      <c r="K571" s="45">
        <v>220</v>
      </c>
      <c r="L571" s="45" t="s">
        <v>697</v>
      </c>
      <c r="M571" s="29">
        <v>150000000</v>
      </c>
      <c r="N571" s="49" t="s">
        <v>3880</v>
      </c>
      <c r="O571" s="27" t="s">
        <v>3881</v>
      </c>
      <c r="P571" s="27" t="s">
        <v>3882</v>
      </c>
      <c r="Q571" s="27" t="s">
        <v>6529</v>
      </c>
      <c r="R571" s="15"/>
      <c r="S571" s="53"/>
    </row>
    <row r="572" spans="2:19" ht="19.5" customHeight="1" x14ac:dyDescent="0.15">
      <c r="B572" s="25">
        <v>2021</v>
      </c>
      <c r="C572" s="27">
        <v>2</v>
      </c>
      <c r="D572" s="27" t="s">
        <v>15</v>
      </c>
      <c r="E572" s="55" t="s">
        <v>4222</v>
      </c>
      <c r="F572" s="27" t="s">
        <v>215</v>
      </c>
      <c r="G572" s="27">
        <v>3010161901</v>
      </c>
      <c r="H572" s="27" t="s">
        <v>2889</v>
      </c>
      <c r="I572" s="27" t="s">
        <v>6588</v>
      </c>
      <c r="J572" s="45" t="s">
        <v>16</v>
      </c>
      <c r="K572" s="45">
        <v>220</v>
      </c>
      <c r="L572" s="45" t="s">
        <v>697</v>
      </c>
      <c r="M572" s="29">
        <v>150000000</v>
      </c>
      <c r="N572" s="49" t="s">
        <v>3880</v>
      </c>
      <c r="O572" s="27" t="s">
        <v>3881</v>
      </c>
      <c r="P572" s="27" t="s">
        <v>3882</v>
      </c>
      <c r="Q572" s="27" t="s">
        <v>6529</v>
      </c>
      <c r="R572" s="15"/>
      <c r="S572" s="53"/>
    </row>
    <row r="573" spans="2:19" ht="19.5" customHeight="1" x14ac:dyDescent="0.15">
      <c r="B573" s="25">
        <v>2021</v>
      </c>
      <c r="C573" s="27">
        <v>2</v>
      </c>
      <c r="D573" s="27" t="s">
        <v>15</v>
      </c>
      <c r="E573" s="55" t="s">
        <v>4222</v>
      </c>
      <c r="F573" s="27" t="s">
        <v>215</v>
      </c>
      <c r="G573" s="27">
        <v>3010161901</v>
      </c>
      <c r="H573" s="27" t="s">
        <v>2889</v>
      </c>
      <c r="I573" s="27" t="s">
        <v>6589</v>
      </c>
      <c r="J573" s="45" t="s">
        <v>16</v>
      </c>
      <c r="K573" s="45">
        <v>220</v>
      </c>
      <c r="L573" s="45" t="s">
        <v>697</v>
      </c>
      <c r="M573" s="29">
        <v>150000000</v>
      </c>
      <c r="N573" s="49" t="s">
        <v>3880</v>
      </c>
      <c r="O573" s="27" t="s">
        <v>3881</v>
      </c>
      <c r="P573" s="27" t="s">
        <v>3882</v>
      </c>
      <c r="Q573" s="27" t="s">
        <v>6529</v>
      </c>
      <c r="R573" s="15"/>
      <c r="S573" s="53"/>
    </row>
    <row r="574" spans="2:19" ht="19.5" customHeight="1" x14ac:dyDescent="0.15">
      <c r="B574" s="25">
        <v>2021</v>
      </c>
      <c r="C574" s="27">
        <v>2</v>
      </c>
      <c r="D574" s="27" t="s">
        <v>15</v>
      </c>
      <c r="E574" s="55" t="s">
        <v>4788</v>
      </c>
      <c r="F574" s="27" t="s">
        <v>221</v>
      </c>
      <c r="G574" s="27">
        <v>3912100104</v>
      </c>
      <c r="H574" s="27" t="s">
        <v>4789</v>
      </c>
      <c r="I574" s="27" t="s">
        <v>6590</v>
      </c>
      <c r="J574" s="45" t="s">
        <v>4790</v>
      </c>
      <c r="K574" s="45">
        <v>1</v>
      </c>
      <c r="L574" s="45" t="s">
        <v>1979</v>
      </c>
      <c r="M574" s="29">
        <v>143000000</v>
      </c>
      <c r="N574" s="49" t="s">
        <v>4791</v>
      </c>
      <c r="O574" s="27" t="s">
        <v>4792</v>
      </c>
      <c r="P574" s="27" t="s">
        <v>4793</v>
      </c>
      <c r="Q574" s="27" t="s">
        <v>6529</v>
      </c>
      <c r="R574" s="15"/>
      <c r="S574" s="53"/>
    </row>
    <row r="575" spans="2:19" ht="19.5" customHeight="1" x14ac:dyDescent="0.15">
      <c r="B575" s="25">
        <v>2021</v>
      </c>
      <c r="C575" s="27">
        <v>2</v>
      </c>
      <c r="D575" s="27" t="s">
        <v>14</v>
      </c>
      <c r="E575" s="55" t="s">
        <v>3268</v>
      </c>
      <c r="F575" s="27" t="s">
        <v>62</v>
      </c>
      <c r="G575" s="27">
        <v>3015200102</v>
      </c>
      <c r="H575" s="27" t="s">
        <v>718</v>
      </c>
      <c r="I575" s="27" t="s">
        <v>6591</v>
      </c>
      <c r="J575" s="45" t="s">
        <v>3525</v>
      </c>
      <c r="K575" s="45">
        <v>1597</v>
      </c>
      <c r="L575" s="45" t="s">
        <v>702</v>
      </c>
      <c r="M575" s="29">
        <v>142901000</v>
      </c>
      <c r="N575" s="49" t="s">
        <v>3010</v>
      </c>
      <c r="O575" s="27" t="s">
        <v>3024</v>
      </c>
      <c r="P575" s="27" t="s">
        <v>3269</v>
      </c>
      <c r="Q575" s="27" t="s">
        <v>6529</v>
      </c>
      <c r="R575" s="15"/>
      <c r="S575" s="53"/>
    </row>
    <row r="576" spans="2:19" ht="19.5" customHeight="1" x14ac:dyDescent="0.15">
      <c r="B576" s="25">
        <v>2021</v>
      </c>
      <c r="C576" s="27">
        <v>2</v>
      </c>
      <c r="D576" s="27" t="s">
        <v>14</v>
      </c>
      <c r="E576" s="55" t="s">
        <v>3498</v>
      </c>
      <c r="F576" s="27" t="s">
        <v>62</v>
      </c>
      <c r="G576" s="27">
        <v>3011150501</v>
      </c>
      <c r="H576" s="27" t="s">
        <v>216</v>
      </c>
      <c r="I576" s="27" t="s">
        <v>6530</v>
      </c>
      <c r="J576" s="45">
        <v>0</v>
      </c>
      <c r="K576" s="45">
        <v>2142.79</v>
      </c>
      <c r="L576" s="45" t="s">
        <v>217</v>
      </c>
      <c r="M576" s="29">
        <v>141851803</v>
      </c>
      <c r="N576" s="49" t="s">
        <v>2985</v>
      </c>
      <c r="O576" s="27" t="s">
        <v>3255</v>
      </c>
      <c r="P576" s="27" t="s">
        <v>3256</v>
      </c>
      <c r="Q576" s="27" t="s">
        <v>6529</v>
      </c>
      <c r="R576" s="15"/>
      <c r="S576" s="53"/>
    </row>
    <row r="577" spans="2:19" ht="19.5" customHeight="1" x14ac:dyDescent="0.15">
      <c r="B577" s="25">
        <v>2021</v>
      </c>
      <c r="C577" s="27">
        <v>2</v>
      </c>
      <c r="D577" s="27" t="s">
        <v>14</v>
      </c>
      <c r="E577" s="55" t="s">
        <v>633</v>
      </c>
      <c r="F577" s="27" t="s">
        <v>215</v>
      </c>
      <c r="G577" s="27">
        <v>3912110301</v>
      </c>
      <c r="H577" s="27" t="s">
        <v>634</v>
      </c>
      <c r="I577" s="27" t="s">
        <v>6592</v>
      </c>
      <c r="J577" s="45" t="s">
        <v>37</v>
      </c>
      <c r="K577" s="45">
        <v>1</v>
      </c>
      <c r="L577" s="45" t="s">
        <v>223</v>
      </c>
      <c r="M577" s="29">
        <v>141251000</v>
      </c>
      <c r="N577" s="49" t="s">
        <v>327</v>
      </c>
      <c r="O577" s="27" t="s">
        <v>328</v>
      </c>
      <c r="P577" s="27" t="s">
        <v>329</v>
      </c>
      <c r="Q577" s="27" t="s">
        <v>6529</v>
      </c>
      <c r="R577" s="15"/>
      <c r="S577" s="53"/>
    </row>
    <row r="578" spans="2:19" ht="19.5" customHeight="1" x14ac:dyDescent="0.15">
      <c r="B578" s="25">
        <v>2021</v>
      </c>
      <c r="C578" s="27">
        <v>2</v>
      </c>
      <c r="D578" s="27" t="s">
        <v>15</v>
      </c>
      <c r="E578" s="55" t="s">
        <v>2422</v>
      </c>
      <c r="F578" s="27" t="s">
        <v>62</v>
      </c>
      <c r="G578" s="27"/>
      <c r="H578" s="27" t="s">
        <v>2891</v>
      </c>
      <c r="I578" s="27" t="s">
        <v>6582</v>
      </c>
      <c r="J578" s="45" t="s">
        <v>630</v>
      </c>
      <c r="K578" s="45">
        <v>4</v>
      </c>
      <c r="L578" s="45" t="s">
        <v>557</v>
      </c>
      <c r="M578" s="29">
        <v>139128000</v>
      </c>
      <c r="N578" s="49" t="s">
        <v>2411</v>
      </c>
      <c r="O578" s="27" t="s">
        <v>2415</v>
      </c>
      <c r="P578" s="27" t="s">
        <v>2399</v>
      </c>
      <c r="Q578" s="27" t="s">
        <v>6529</v>
      </c>
      <c r="R578" s="15"/>
      <c r="S578" s="53"/>
    </row>
    <row r="579" spans="2:19" ht="19.5" customHeight="1" x14ac:dyDescent="0.15">
      <c r="B579" s="25">
        <v>2021</v>
      </c>
      <c r="C579" s="27">
        <v>2</v>
      </c>
      <c r="D579" s="27" t="s">
        <v>15</v>
      </c>
      <c r="E579" s="55" t="s">
        <v>4225</v>
      </c>
      <c r="F579" s="27" t="s">
        <v>215</v>
      </c>
      <c r="G579" s="27">
        <v>3015229901</v>
      </c>
      <c r="H579" s="27" t="s">
        <v>4226</v>
      </c>
      <c r="I579" s="27" t="s">
        <v>6593</v>
      </c>
      <c r="J579" s="45" t="s">
        <v>16</v>
      </c>
      <c r="K579" s="45">
        <v>2087</v>
      </c>
      <c r="L579" s="45" t="s">
        <v>588</v>
      </c>
      <c r="M579" s="29">
        <v>137436671</v>
      </c>
      <c r="N579" s="49" t="s">
        <v>3880</v>
      </c>
      <c r="O579" s="27" t="s">
        <v>3881</v>
      </c>
      <c r="P579" s="27" t="s">
        <v>3882</v>
      </c>
      <c r="Q579" s="27" t="s">
        <v>6529</v>
      </c>
      <c r="R579" s="15"/>
      <c r="S579" s="53"/>
    </row>
    <row r="580" spans="2:19" ht="19.5" customHeight="1" x14ac:dyDescent="0.15">
      <c r="B580" s="25">
        <v>2021</v>
      </c>
      <c r="C580" s="27">
        <v>2</v>
      </c>
      <c r="D580" s="27" t="s">
        <v>15</v>
      </c>
      <c r="E580" s="55" t="s">
        <v>4225</v>
      </c>
      <c r="F580" s="27" t="s">
        <v>215</v>
      </c>
      <c r="G580" s="27">
        <v>3010280301</v>
      </c>
      <c r="H580" s="27" t="s">
        <v>4233</v>
      </c>
      <c r="I580" s="27"/>
      <c r="J580" s="45" t="s">
        <v>16</v>
      </c>
      <c r="K580" s="45">
        <v>895</v>
      </c>
      <c r="L580" s="45" t="s">
        <v>225</v>
      </c>
      <c r="M580" s="29">
        <v>135986266</v>
      </c>
      <c r="N580" s="49" t="s">
        <v>3880</v>
      </c>
      <c r="O580" s="27" t="s">
        <v>3881</v>
      </c>
      <c r="P580" s="27" t="s">
        <v>3885</v>
      </c>
      <c r="Q580" s="27" t="s">
        <v>6529</v>
      </c>
      <c r="R580" s="15"/>
      <c r="S580" s="53"/>
    </row>
    <row r="581" spans="2:19" ht="19.5" customHeight="1" x14ac:dyDescent="0.15">
      <c r="B581" s="25">
        <v>2021</v>
      </c>
      <c r="C581" s="27">
        <v>2</v>
      </c>
      <c r="D581" s="27" t="s">
        <v>14</v>
      </c>
      <c r="E581" s="55" t="s">
        <v>2794</v>
      </c>
      <c r="F581" s="27" t="s">
        <v>2795</v>
      </c>
      <c r="G581" s="27">
        <v>4014219702</v>
      </c>
      <c r="H581" s="27" t="s">
        <v>2796</v>
      </c>
      <c r="I581" s="27" t="s">
        <v>6594</v>
      </c>
      <c r="J581" s="45" t="s">
        <v>2797</v>
      </c>
      <c r="K581" s="45">
        <v>1</v>
      </c>
      <c r="L581" s="45" t="s">
        <v>2002</v>
      </c>
      <c r="M581" s="29">
        <v>135000000</v>
      </c>
      <c r="N581" s="49" t="s">
        <v>2246</v>
      </c>
      <c r="O581" s="27" t="s">
        <v>2251</v>
      </c>
      <c r="P581" s="27" t="s">
        <v>2253</v>
      </c>
      <c r="Q581" s="27" t="s">
        <v>6529</v>
      </c>
      <c r="R581" s="15"/>
      <c r="S581" s="53"/>
    </row>
    <row r="582" spans="2:19" ht="19.5" customHeight="1" x14ac:dyDescent="0.15">
      <c r="B582" s="25">
        <v>2021</v>
      </c>
      <c r="C582" s="27">
        <v>2</v>
      </c>
      <c r="D582" s="27" t="s">
        <v>15</v>
      </c>
      <c r="E582" s="55" t="s">
        <v>3717</v>
      </c>
      <c r="F582" s="27" t="s">
        <v>215</v>
      </c>
      <c r="G582" s="27">
        <v>3011150501</v>
      </c>
      <c r="H582" s="27" t="s">
        <v>3720</v>
      </c>
      <c r="I582" s="27" t="s">
        <v>6531</v>
      </c>
      <c r="J582" s="45" t="s">
        <v>3721</v>
      </c>
      <c r="K582" s="45">
        <v>1541.1899999999998</v>
      </c>
      <c r="L582" s="45" t="s">
        <v>217</v>
      </c>
      <c r="M582" s="29">
        <v>134342727</v>
      </c>
      <c r="N582" s="49" t="s">
        <v>3640</v>
      </c>
      <c r="O582" s="27" t="s">
        <v>3683</v>
      </c>
      <c r="P582" s="27" t="s">
        <v>3684</v>
      </c>
      <c r="Q582" s="27" t="s">
        <v>6529</v>
      </c>
      <c r="R582" s="15"/>
      <c r="S582" s="53"/>
    </row>
    <row r="583" spans="2:19" ht="19.5" customHeight="1" x14ac:dyDescent="0.15">
      <c r="B583" s="25">
        <v>2021</v>
      </c>
      <c r="C583" s="27">
        <v>2</v>
      </c>
      <c r="D583" s="27" t="s">
        <v>14</v>
      </c>
      <c r="E583" s="55" t="s">
        <v>3734</v>
      </c>
      <c r="F583" s="27" t="s">
        <v>215</v>
      </c>
      <c r="G583" s="27">
        <v>24111810</v>
      </c>
      <c r="H583" s="27" t="s">
        <v>2052</v>
      </c>
      <c r="I583" s="27" t="s">
        <v>6595</v>
      </c>
      <c r="J583" s="45" t="s">
        <v>16</v>
      </c>
      <c r="K583" s="45">
        <v>1</v>
      </c>
      <c r="L583" s="45" t="s">
        <v>640</v>
      </c>
      <c r="M583" s="29">
        <v>132000000</v>
      </c>
      <c r="N583" s="49" t="s">
        <v>3735</v>
      </c>
      <c r="O583" s="27" t="s">
        <v>3687</v>
      </c>
      <c r="P583" s="27" t="s">
        <v>5129</v>
      </c>
      <c r="Q583" s="27" t="s">
        <v>6529</v>
      </c>
      <c r="R583" s="15"/>
      <c r="S583" s="53"/>
    </row>
    <row r="584" spans="2:19" ht="19.5" customHeight="1" x14ac:dyDescent="0.15">
      <c r="B584" s="25">
        <v>2021</v>
      </c>
      <c r="C584" s="27">
        <v>2</v>
      </c>
      <c r="D584" s="27" t="s">
        <v>14</v>
      </c>
      <c r="E584" s="55" t="s">
        <v>1384</v>
      </c>
      <c r="F584" s="27" t="s">
        <v>62</v>
      </c>
      <c r="G584" s="27">
        <v>4710998001</v>
      </c>
      <c r="H584" s="27" t="s">
        <v>668</v>
      </c>
      <c r="I584" s="27"/>
      <c r="J584" s="45" t="s">
        <v>1246</v>
      </c>
      <c r="K584" s="45">
        <v>1</v>
      </c>
      <c r="L584" s="45" t="s">
        <v>223</v>
      </c>
      <c r="M584" s="29">
        <v>131180000</v>
      </c>
      <c r="N584" s="49" t="s">
        <v>903</v>
      </c>
      <c r="O584" s="27" t="s">
        <v>904</v>
      </c>
      <c r="P584" s="27" t="s">
        <v>905</v>
      </c>
      <c r="Q584" s="27" t="s">
        <v>6529</v>
      </c>
      <c r="R584" s="15"/>
      <c r="S584" s="53"/>
    </row>
    <row r="585" spans="2:19" ht="19.5" customHeight="1" x14ac:dyDescent="0.15">
      <c r="B585" s="25">
        <v>2021</v>
      </c>
      <c r="C585" s="27">
        <v>2</v>
      </c>
      <c r="D585" s="27" t="s">
        <v>15</v>
      </c>
      <c r="E585" s="55" t="s">
        <v>677</v>
      </c>
      <c r="F585" s="27" t="s">
        <v>215</v>
      </c>
      <c r="G585" s="27">
        <v>3012169901</v>
      </c>
      <c r="H585" s="27" t="s">
        <v>680</v>
      </c>
      <c r="I585" s="27" t="s">
        <v>6596</v>
      </c>
      <c r="J585" s="45" t="s">
        <v>681</v>
      </c>
      <c r="K585" s="45">
        <v>175</v>
      </c>
      <c r="L585" s="45" t="s">
        <v>174</v>
      </c>
      <c r="M585" s="29">
        <v>130276000</v>
      </c>
      <c r="N585" s="49" t="s">
        <v>340</v>
      </c>
      <c r="O585" s="27" t="s">
        <v>500</v>
      </c>
      <c r="P585" s="27" t="s">
        <v>501</v>
      </c>
      <c r="Q585" s="27" t="s">
        <v>6529</v>
      </c>
      <c r="R585" s="15"/>
      <c r="S585" s="53"/>
    </row>
    <row r="586" spans="2:19" ht="19.5" customHeight="1" x14ac:dyDescent="0.15">
      <c r="B586" s="25">
        <v>2021</v>
      </c>
      <c r="C586" s="27">
        <v>2</v>
      </c>
      <c r="D586" s="27" t="s">
        <v>15</v>
      </c>
      <c r="E586" s="55" t="s">
        <v>677</v>
      </c>
      <c r="F586" s="27" t="s">
        <v>215</v>
      </c>
      <c r="G586" s="27">
        <v>3011150501</v>
      </c>
      <c r="H586" s="27" t="s">
        <v>216</v>
      </c>
      <c r="I586" s="27" t="s">
        <v>6597</v>
      </c>
      <c r="J586" s="45" t="s">
        <v>678</v>
      </c>
      <c r="K586" s="45">
        <v>2000</v>
      </c>
      <c r="L586" s="45" t="s">
        <v>217</v>
      </c>
      <c r="M586" s="29">
        <v>130229000</v>
      </c>
      <c r="N586" s="49" t="s">
        <v>340</v>
      </c>
      <c r="O586" s="27" t="s">
        <v>500</v>
      </c>
      <c r="P586" s="27" t="s">
        <v>501</v>
      </c>
      <c r="Q586" s="27" t="s">
        <v>6529</v>
      </c>
      <c r="R586" s="15"/>
      <c r="S586" s="53"/>
    </row>
    <row r="587" spans="2:19" ht="19.5" customHeight="1" x14ac:dyDescent="0.15">
      <c r="B587" s="25">
        <v>2021</v>
      </c>
      <c r="C587" s="27">
        <v>2</v>
      </c>
      <c r="D587" s="27" t="s">
        <v>14</v>
      </c>
      <c r="E587" s="55" t="s">
        <v>4198</v>
      </c>
      <c r="F587" s="27" t="s">
        <v>62</v>
      </c>
      <c r="G587" s="27">
        <v>3912100101</v>
      </c>
      <c r="H587" s="27" t="s">
        <v>2139</v>
      </c>
      <c r="I587" s="27" t="s">
        <v>6598</v>
      </c>
      <c r="J587" s="45" t="s">
        <v>4199</v>
      </c>
      <c r="K587" s="45">
        <v>2</v>
      </c>
      <c r="L587" s="45" t="s">
        <v>557</v>
      </c>
      <c r="M587" s="29">
        <v>129419400</v>
      </c>
      <c r="N587" s="49" t="s">
        <v>3829</v>
      </c>
      <c r="O587" s="27" t="s">
        <v>3837</v>
      </c>
      <c r="P587" s="27" t="s">
        <v>3838</v>
      </c>
      <c r="Q587" s="27" t="s">
        <v>6529</v>
      </c>
      <c r="R587" s="15"/>
      <c r="S587" s="53"/>
    </row>
    <row r="588" spans="2:19" ht="19.5" customHeight="1" x14ac:dyDescent="0.15">
      <c r="B588" s="25">
        <v>2021</v>
      </c>
      <c r="C588" s="27">
        <v>2</v>
      </c>
      <c r="D588" s="27" t="s">
        <v>15</v>
      </c>
      <c r="E588" s="55" t="s">
        <v>2011</v>
      </c>
      <c r="F588" s="27" t="s">
        <v>215</v>
      </c>
      <c r="G588" s="27">
        <v>4710153501</v>
      </c>
      <c r="H588" s="27" t="s">
        <v>2116</v>
      </c>
      <c r="I588" s="27" t="s">
        <v>6599</v>
      </c>
      <c r="J588" s="45" t="s">
        <v>17</v>
      </c>
      <c r="K588" s="45">
        <v>1</v>
      </c>
      <c r="L588" s="45" t="s">
        <v>223</v>
      </c>
      <c r="M588" s="29">
        <v>128980000</v>
      </c>
      <c r="N588" s="49" t="s">
        <v>1426</v>
      </c>
      <c r="O588" s="27" t="s">
        <v>1432</v>
      </c>
      <c r="P588" s="27" t="s">
        <v>1433</v>
      </c>
      <c r="Q588" s="27" t="s">
        <v>6529</v>
      </c>
      <c r="R588" s="15"/>
      <c r="S588" s="53"/>
    </row>
    <row r="589" spans="2:19" ht="19.5" customHeight="1" x14ac:dyDescent="0.15">
      <c r="B589" s="25">
        <v>2021</v>
      </c>
      <c r="C589" s="27">
        <v>2</v>
      </c>
      <c r="D589" s="27" t="s">
        <v>15</v>
      </c>
      <c r="E589" s="55" t="s">
        <v>3310</v>
      </c>
      <c r="F589" s="27" t="s">
        <v>215</v>
      </c>
      <c r="G589" s="27">
        <v>3011159701</v>
      </c>
      <c r="H589" s="27" t="s">
        <v>696</v>
      </c>
      <c r="I589" s="27" t="s">
        <v>6600</v>
      </c>
      <c r="J589" s="45" t="s">
        <v>3551</v>
      </c>
      <c r="K589" s="45">
        <v>1804</v>
      </c>
      <c r="L589" s="45" t="s">
        <v>169</v>
      </c>
      <c r="M589" s="29">
        <v>124773000</v>
      </c>
      <c r="N589" s="49" t="s">
        <v>3028</v>
      </c>
      <c r="O589" s="27" t="s">
        <v>3033</v>
      </c>
      <c r="P589" s="27" t="s">
        <v>3034</v>
      </c>
      <c r="Q589" s="27" t="s">
        <v>6529</v>
      </c>
      <c r="R589" s="15"/>
      <c r="S589" s="53"/>
    </row>
    <row r="590" spans="2:19" ht="19.5" customHeight="1" x14ac:dyDescent="0.15">
      <c r="B590" s="25">
        <v>2021</v>
      </c>
      <c r="C590" s="27">
        <v>2</v>
      </c>
      <c r="D590" s="27" t="s">
        <v>14</v>
      </c>
      <c r="E590" s="55" t="s">
        <v>3203</v>
      </c>
      <c r="F590" s="27" t="s">
        <v>215</v>
      </c>
      <c r="G590" s="27">
        <v>3010161901</v>
      </c>
      <c r="H590" s="27" t="s">
        <v>218</v>
      </c>
      <c r="I590" s="27"/>
      <c r="J590" s="45"/>
      <c r="K590" s="45"/>
      <c r="L590" s="45"/>
      <c r="M590" s="29">
        <v>122859000</v>
      </c>
      <c r="N590" s="49" t="s">
        <v>2970</v>
      </c>
      <c r="O590" s="27" t="s">
        <v>3196</v>
      </c>
      <c r="P590" s="27" t="s">
        <v>3197</v>
      </c>
      <c r="Q590" s="27" t="s">
        <v>6529</v>
      </c>
      <c r="R590" s="15"/>
      <c r="S590" s="53"/>
    </row>
    <row r="591" spans="2:19" ht="19.5" customHeight="1" x14ac:dyDescent="0.15">
      <c r="B591" s="25">
        <v>2021</v>
      </c>
      <c r="C591" s="27">
        <v>2</v>
      </c>
      <c r="D591" s="27" t="s">
        <v>14</v>
      </c>
      <c r="E591" s="55" t="s">
        <v>1937</v>
      </c>
      <c r="F591" s="27" t="s">
        <v>215</v>
      </c>
      <c r="G591" s="27">
        <v>3011150501</v>
      </c>
      <c r="H591" s="27" t="s">
        <v>216</v>
      </c>
      <c r="I591" s="27" t="s">
        <v>6601</v>
      </c>
      <c r="J591" s="45" t="s">
        <v>16</v>
      </c>
      <c r="K591" s="45">
        <v>1500</v>
      </c>
      <c r="L591" s="45" t="s">
        <v>217</v>
      </c>
      <c r="M591" s="29">
        <v>120000000</v>
      </c>
      <c r="N591" s="49" t="s">
        <v>1490</v>
      </c>
      <c r="O591" s="27" t="s">
        <v>1764</v>
      </c>
      <c r="P591" s="27" t="s">
        <v>1765</v>
      </c>
      <c r="Q591" s="27" t="s">
        <v>6529</v>
      </c>
      <c r="R591" s="15"/>
      <c r="S591" s="53"/>
    </row>
    <row r="592" spans="2:19" ht="19.5" customHeight="1" x14ac:dyDescent="0.15">
      <c r="B592" s="25">
        <v>2021</v>
      </c>
      <c r="C592" s="27">
        <v>2</v>
      </c>
      <c r="D592" s="27" t="s">
        <v>15</v>
      </c>
      <c r="E592" s="55" t="s">
        <v>1957</v>
      </c>
      <c r="F592" s="27" t="s">
        <v>215</v>
      </c>
      <c r="G592" s="27">
        <v>3011150501</v>
      </c>
      <c r="H592" s="27" t="s">
        <v>216</v>
      </c>
      <c r="I592" s="27" t="s">
        <v>6602</v>
      </c>
      <c r="J592" s="45" t="s">
        <v>17</v>
      </c>
      <c r="K592" s="45">
        <v>1685</v>
      </c>
      <c r="L592" s="45" t="s">
        <v>217</v>
      </c>
      <c r="M592" s="29">
        <v>118977850</v>
      </c>
      <c r="N592" s="49" t="s">
        <v>1426</v>
      </c>
      <c r="O592" s="27" t="s">
        <v>1432</v>
      </c>
      <c r="P592" s="27" t="s">
        <v>1433</v>
      </c>
      <c r="Q592" s="27" t="s">
        <v>6529</v>
      </c>
      <c r="R592" s="15"/>
      <c r="S592" s="53"/>
    </row>
    <row r="593" spans="2:19" ht="19.5" customHeight="1" x14ac:dyDescent="0.15">
      <c r="B593" s="25">
        <v>2021</v>
      </c>
      <c r="C593" s="27">
        <v>2</v>
      </c>
      <c r="D593" s="27" t="s">
        <v>14</v>
      </c>
      <c r="E593" s="55" t="s">
        <v>3547</v>
      </c>
      <c r="F593" s="27" t="s">
        <v>64</v>
      </c>
      <c r="G593" s="27">
        <v>3912118901</v>
      </c>
      <c r="H593" s="27" t="s">
        <v>3481</v>
      </c>
      <c r="I593" s="27"/>
      <c r="J593" s="45" t="s">
        <v>37</v>
      </c>
      <c r="K593" s="45">
        <v>1</v>
      </c>
      <c r="L593" s="45" t="s">
        <v>223</v>
      </c>
      <c r="M593" s="29">
        <v>118118000</v>
      </c>
      <c r="N593" s="49" t="s">
        <v>3026</v>
      </c>
      <c r="O593" s="27" t="s">
        <v>3287</v>
      </c>
      <c r="P593" s="27" t="s">
        <v>3288</v>
      </c>
      <c r="Q593" s="27" t="s">
        <v>6529</v>
      </c>
      <c r="R593" s="15"/>
      <c r="S593" s="53" t="s">
        <v>1952</v>
      </c>
    </row>
    <row r="594" spans="2:19" ht="19.5" customHeight="1" x14ac:dyDescent="0.15">
      <c r="B594" s="25">
        <v>2021</v>
      </c>
      <c r="C594" s="27">
        <v>2</v>
      </c>
      <c r="D594" s="27" t="s">
        <v>14</v>
      </c>
      <c r="E594" s="55" t="s">
        <v>567</v>
      </c>
      <c r="F594" s="27" t="s">
        <v>215</v>
      </c>
      <c r="G594" s="27">
        <v>3011150501</v>
      </c>
      <c r="H594" s="27" t="s">
        <v>216</v>
      </c>
      <c r="I594" s="27" t="s">
        <v>6566</v>
      </c>
      <c r="J594" s="45" t="s">
        <v>568</v>
      </c>
      <c r="K594" s="45">
        <v>2000</v>
      </c>
      <c r="L594" s="45" t="s">
        <v>569</v>
      </c>
      <c r="M594" s="29">
        <v>118000000</v>
      </c>
      <c r="N594" s="49" t="s">
        <v>235</v>
      </c>
      <c r="O594" s="27" t="s">
        <v>420</v>
      </c>
      <c r="P594" s="27" t="s">
        <v>421</v>
      </c>
      <c r="Q594" s="27" t="s">
        <v>6529</v>
      </c>
      <c r="R594" s="15"/>
      <c r="S594" s="53"/>
    </row>
    <row r="595" spans="2:19" ht="19.5" customHeight="1" x14ac:dyDescent="0.15">
      <c r="B595" s="25">
        <v>2021</v>
      </c>
      <c r="C595" s="27">
        <v>2</v>
      </c>
      <c r="D595" s="27" t="s">
        <v>14</v>
      </c>
      <c r="E595" s="55" t="s">
        <v>572</v>
      </c>
      <c r="F595" s="27" t="s">
        <v>215</v>
      </c>
      <c r="G595" s="27">
        <v>3011150501</v>
      </c>
      <c r="H595" s="27" t="s">
        <v>216</v>
      </c>
      <c r="I595" s="27" t="s">
        <v>6566</v>
      </c>
      <c r="J595" s="45" t="s">
        <v>568</v>
      </c>
      <c r="K595" s="45">
        <v>2000</v>
      </c>
      <c r="L595" s="45" t="s">
        <v>569</v>
      </c>
      <c r="M595" s="29">
        <v>118000000</v>
      </c>
      <c r="N595" s="49" t="s">
        <v>235</v>
      </c>
      <c r="O595" s="27" t="s">
        <v>420</v>
      </c>
      <c r="P595" s="27" t="s">
        <v>421</v>
      </c>
      <c r="Q595" s="27" t="s">
        <v>6529</v>
      </c>
      <c r="R595" s="15"/>
      <c r="S595" s="53"/>
    </row>
    <row r="596" spans="2:19" ht="19.5" customHeight="1" x14ac:dyDescent="0.15">
      <c r="B596" s="25">
        <v>2021</v>
      </c>
      <c r="C596" s="27">
        <v>2</v>
      </c>
      <c r="D596" s="27" t="s">
        <v>15</v>
      </c>
      <c r="E596" s="55" t="s">
        <v>1993</v>
      </c>
      <c r="F596" s="27" t="s">
        <v>215</v>
      </c>
      <c r="G596" s="27">
        <v>4924159601</v>
      </c>
      <c r="H596" s="27" t="s">
        <v>1983</v>
      </c>
      <c r="I596" s="27" t="s">
        <v>6603</v>
      </c>
      <c r="J596" s="45" t="s">
        <v>601</v>
      </c>
      <c r="K596" s="45">
        <v>382</v>
      </c>
      <c r="L596" s="45" t="s">
        <v>1979</v>
      </c>
      <c r="M596" s="29">
        <v>117390300</v>
      </c>
      <c r="N596" s="49" t="s">
        <v>1585</v>
      </c>
      <c r="O596" s="27" t="s">
        <v>1586</v>
      </c>
      <c r="P596" s="27" t="s">
        <v>1587</v>
      </c>
      <c r="Q596" s="27" t="s">
        <v>6529</v>
      </c>
      <c r="R596" s="15"/>
      <c r="S596" s="53"/>
    </row>
    <row r="597" spans="2:19" ht="19.5" customHeight="1" x14ac:dyDescent="0.15">
      <c r="B597" s="25">
        <v>2021</v>
      </c>
      <c r="C597" s="27">
        <v>2</v>
      </c>
      <c r="D597" s="27" t="s">
        <v>14</v>
      </c>
      <c r="E597" s="55" t="s">
        <v>2750</v>
      </c>
      <c r="F597" s="27" t="s">
        <v>62</v>
      </c>
      <c r="G597" s="27">
        <v>3912110301</v>
      </c>
      <c r="H597" s="27" t="s">
        <v>571</v>
      </c>
      <c r="I597" s="27" t="s">
        <v>6604</v>
      </c>
      <c r="J597" s="45" t="s">
        <v>37</v>
      </c>
      <c r="K597" s="45">
        <v>1</v>
      </c>
      <c r="L597" s="45" t="s">
        <v>223</v>
      </c>
      <c r="M597" s="29">
        <v>116809000</v>
      </c>
      <c r="N597" s="49" t="s">
        <v>2426</v>
      </c>
      <c r="O597" s="27" t="s">
        <v>2427</v>
      </c>
      <c r="P597" s="27" t="s">
        <v>2428</v>
      </c>
      <c r="Q597" s="27" t="s">
        <v>6529</v>
      </c>
      <c r="R597" s="15"/>
      <c r="S597" s="53"/>
    </row>
    <row r="598" spans="2:19" ht="19.5" customHeight="1" x14ac:dyDescent="0.15">
      <c r="B598" s="25">
        <v>2021</v>
      </c>
      <c r="C598" s="27">
        <v>2</v>
      </c>
      <c r="D598" s="27" t="s">
        <v>15</v>
      </c>
      <c r="E598" s="55" t="s">
        <v>1995</v>
      </c>
      <c r="F598" s="27" t="s">
        <v>62</v>
      </c>
      <c r="G598" s="27">
        <v>3023170103</v>
      </c>
      <c r="H598" s="27" t="s">
        <v>2056</v>
      </c>
      <c r="I598" s="27" t="s">
        <v>6605</v>
      </c>
      <c r="J598" s="45" t="s">
        <v>17</v>
      </c>
      <c r="K598" s="45">
        <v>269</v>
      </c>
      <c r="L598" s="45" t="s">
        <v>588</v>
      </c>
      <c r="M598" s="29">
        <v>114325000</v>
      </c>
      <c r="N598" s="49" t="s">
        <v>1503</v>
      </c>
      <c r="O598" s="27" t="s">
        <v>1795</v>
      </c>
      <c r="P598" s="27" t="s">
        <v>1996</v>
      </c>
      <c r="Q598" s="27" t="s">
        <v>6529</v>
      </c>
      <c r="R598" s="15"/>
      <c r="S598" s="53"/>
    </row>
    <row r="599" spans="2:19" ht="19.5" customHeight="1" x14ac:dyDescent="0.15">
      <c r="B599" s="25">
        <v>2021</v>
      </c>
      <c r="C599" s="27">
        <v>2</v>
      </c>
      <c r="D599" s="27" t="s">
        <v>14</v>
      </c>
      <c r="E599" s="55" t="s">
        <v>619</v>
      </c>
      <c r="F599" s="27" t="s">
        <v>215</v>
      </c>
      <c r="G599" s="27">
        <v>4014178201</v>
      </c>
      <c r="H599" s="27" t="s">
        <v>623</v>
      </c>
      <c r="I599" s="27" t="s">
        <v>6606</v>
      </c>
      <c r="J599" s="45" t="s">
        <v>173</v>
      </c>
      <c r="K599" s="45">
        <v>860</v>
      </c>
      <c r="L599" s="45" t="s">
        <v>227</v>
      </c>
      <c r="M599" s="29">
        <v>113870000</v>
      </c>
      <c r="N599" s="49" t="s">
        <v>327</v>
      </c>
      <c r="O599" s="27" t="s">
        <v>460</v>
      </c>
      <c r="P599" s="27" t="s">
        <v>622</v>
      </c>
      <c r="Q599" s="27" t="s">
        <v>6529</v>
      </c>
      <c r="R599" s="15"/>
      <c r="S599" s="53"/>
    </row>
    <row r="600" spans="2:19" ht="19.5" customHeight="1" x14ac:dyDescent="0.15">
      <c r="B600" s="25">
        <v>2021</v>
      </c>
      <c r="C600" s="27">
        <v>2</v>
      </c>
      <c r="D600" s="27" t="s">
        <v>15</v>
      </c>
      <c r="E600" s="55" t="s">
        <v>3596</v>
      </c>
      <c r="F600" s="27" t="s">
        <v>215</v>
      </c>
      <c r="G600" s="27">
        <v>3011150501</v>
      </c>
      <c r="H600" s="27" t="s">
        <v>216</v>
      </c>
      <c r="I600" s="27" t="s">
        <v>6607</v>
      </c>
      <c r="J600" s="45" t="s">
        <v>3597</v>
      </c>
      <c r="K600" s="45">
        <v>1206.8000000000002</v>
      </c>
      <c r="L600" s="45" t="s">
        <v>217</v>
      </c>
      <c r="M600" s="29">
        <v>112419920</v>
      </c>
      <c r="N600" s="49" t="s">
        <v>3090</v>
      </c>
      <c r="O600" s="27" t="s">
        <v>3095</v>
      </c>
      <c r="P600" s="27" t="s">
        <v>3096</v>
      </c>
      <c r="Q600" s="27" t="s">
        <v>6529</v>
      </c>
      <c r="R600" s="15"/>
      <c r="S600" s="53"/>
    </row>
    <row r="601" spans="2:19" ht="19.5" customHeight="1" x14ac:dyDescent="0.15">
      <c r="B601" s="25">
        <v>2021</v>
      </c>
      <c r="C601" s="27">
        <v>2</v>
      </c>
      <c r="D601" s="27" t="s">
        <v>15</v>
      </c>
      <c r="E601" s="55" t="s">
        <v>4669</v>
      </c>
      <c r="F601" s="27" t="s">
        <v>215</v>
      </c>
      <c r="G601" s="27">
        <v>3010161901</v>
      </c>
      <c r="H601" s="27" t="s">
        <v>617</v>
      </c>
      <c r="I601" s="27" t="s">
        <v>6577</v>
      </c>
      <c r="J601" s="45" t="s">
        <v>16</v>
      </c>
      <c r="K601" s="45">
        <v>160</v>
      </c>
      <c r="L601" s="45" t="s">
        <v>219</v>
      </c>
      <c r="M601" s="29">
        <v>112288000</v>
      </c>
      <c r="N601" s="49" t="s">
        <v>4664</v>
      </c>
      <c r="O601" s="27" t="s">
        <v>4665</v>
      </c>
      <c r="P601" s="27" t="s">
        <v>4666</v>
      </c>
      <c r="Q601" s="27" t="s">
        <v>6529</v>
      </c>
      <c r="R601" s="15"/>
      <c r="S601" s="53"/>
    </row>
    <row r="602" spans="2:19" ht="19.5" customHeight="1" x14ac:dyDescent="0.15">
      <c r="B602" s="25">
        <v>2021</v>
      </c>
      <c r="C602" s="27">
        <v>2</v>
      </c>
      <c r="D602" s="27" t="s">
        <v>15</v>
      </c>
      <c r="E602" s="55" t="s">
        <v>220</v>
      </c>
      <c r="F602" s="27" t="s">
        <v>215</v>
      </c>
      <c r="G602" s="27">
        <v>3011150501</v>
      </c>
      <c r="H602" s="27" t="s">
        <v>216</v>
      </c>
      <c r="I602" s="27" t="s">
        <v>6608</v>
      </c>
      <c r="J602" s="45" t="s">
        <v>16</v>
      </c>
      <c r="K602" s="45">
        <v>1500</v>
      </c>
      <c r="L602" s="45" t="s">
        <v>217</v>
      </c>
      <c r="M602" s="29">
        <v>111075000</v>
      </c>
      <c r="N602" s="49" t="s">
        <v>194</v>
      </c>
      <c r="O602" s="27" t="s">
        <v>195</v>
      </c>
      <c r="P602" s="27" t="s">
        <v>196</v>
      </c>
      <c r="Q602" s="27" t="s">
        <v>6529</v>
      </c>
      <c r="R602" s="15"/>
      <c r="S602" s="53"/>
    </row>
    <row r="603" spans="2:19" ht="19.5" customHeight="1" x14ac:dyDescent="0.15">
      <c r="B603" s="25">
        <v>2021</v>
      </c>
      <c r="C603" s="27">
        <v>2</v>
      </c>
      <c r="D603" s="27" t="s">
        <v>14</v>
      </c>
      <c r="E603" s="55" t="s">
        <v>3205</v>
      </c>
      <c r="F603" s="27" t="s">
        <v>215</v>
      </c>
      <c r="G603" s="27">
        <v>3011150501</v>
      </c>
      <c r="H603" s="27" t="s">
        <v>216</v>
      </c>
      <c r="I603" s="27"/>
      <c r="J603" s="45"/>
      <c r="K603" s="45"/>
      <c r="L603" s="45"/>
      <c r="M603" s="29">
        <v>110000000</v>
      </c>
      <c r="N603" s="49" t="s">
        <v>2970</v>
      </c>
      <c r="O603" s="27" t="s">
        <v>3206</v>
      </c>
      <c r="P603" s="27" t="s">
        <v>3207</v>
      </c>
      <c r="Q603" s="27" t="s">
        <v>6529</v>
      </c>
      <c r="R603" s="15"/>
      <c r="S603" s="53"/>
    </row>
    <row r="604" spans="2:19" ht="19.5" customHeight="1" x14ac:dyDescent="0.15">
      <c r="B604" s="25">
        <v>2021</v>
      </c>
      <c r="C604" s="27">
        <v>2</v>
      </c>
      <c r="D604" s="27" t="s">
        <v>15</v>
      </c>
      <c r="E604" s="55" t="s">
        <v>2037</v>
      </c>
      <c r="F604" s="27" t="s">
        <v>215</v>
      </c>
      <c r="G604" s="27">
        <v>3015200105</v>
      </c>
      <c r="H604" s="27" t="s">
        <v>2038</v>
      </c>
      <c r="I604" s="27" t="s">
        <v>6609</v>
      </c>
      <c r="J604" s="45" t="s">
        <v>16</v>
      </c>
      <c r="K604" s="45">
        <v>366</v>
      </c>
      <c r="L604" s="45" t="s">
        <v>702</v>
      </c>
      <c r="M604" s="29">
        <v>109360800</v>
      </c>
      <c r="N604" s="49" t="s">
        <v>1590</v>
      </c>
      <c r="O604" s="27" t="s">
        <v>1591</v>
      </c>
      <c r="P604" s="27" t="s">
        <v>1592</v>
      </c>
      <c r="Q604" s="27" t="s">
        <v>6529</v>
      </c>
      <c r="R604" s="15"/>
      <c r="S604" s="53"/>
    </row>
    <row r="605" spans="2:19" ht="19.5" customHeight="1" x14ac:dyDescent="0.15">
      <c r="B605" s="25">
        <v>2021</v>
      </c>
      <c r="C605" s="27">
        <v>2</v>
      </c>
      <c r="D605" s="27" t="s">
        <v>15</v>
      </c>
      <c r="E605" s="55" t="s">
        <v>1956</v>
      </c>
      <c r="F605" s="27" t="s">
        <v>215</v>
      </c>
      <c r="G605" s="27">
        <v>3011150501</v>
      </c>
      <c r="H605" s="27" t="s">
        <v>216</v>
      </c>
      <c r="I605" s="27" t="s">
        <v>6607</v>
      </c>
      <c r="J605" s="45" t="s">
        <v>17</v>
      </c>
      <c r="K605" s="45">
        <v>1570</v>
      </c>
      <c r="L605" s="45" t="s">
        <v>217</v>
      </c>
      <c r="M605" s="29">
        <v>107278100</v>
      </c>
      <c r="N605" s="49" t="s">
        <v>1426</v>
      </c>
      <c r="O605" s="27" t="s">
        <v>1622</v>
      </c>
      <c r="P605" s="27" t="s">
        <v>1623</v>
      </c>
      <c r="Q605" s="27" t="s">
        <v>6529</v>
      </c>
      <c r="R605" s="15"/>
      <c r="S605" s="53"/>
    </row>
    <row r="606" spans="2:19" ht="19.5" customHeight="1" x14ac:dyDescent="0.15">
      <c r="B606" s="25">
        <v>2021</v>
      </c>
      <c r="C606" s="27">
        <v>2</v>
      </c>
      <c r="D606" s="27" t="s">
        <v>15</v>
      </c>
      <c r="E606" s="55" t="s">
        <v>1248</v>
      </c>
      <c r="F606" s="27" t="s">
        <v>221</v>
      </c>
      <c r="G606" s="27">
        <v>3011150501</v>
      </c>
      <c r="H606" s="27" t="s">
        <v>216</v>
      </c>
      <c r="I606" s="27" t="s">
        <v>6601</v>
      </c>
      <c r="J606" s="45" t="s">
        <v>1246</v>
      </c>
      <c r="K606" s="45">
        <v>1500</v>
      </c>
      <c r="L606" s="45" t="s">
        <v>217</v>
      </c>
      <c r="M606" s="29">
        <v>107250000</v>
      </c>
      <c r="N606" s="49" t="s">
        <v>781</v>
      </c>
      <c r="O606" s="27" t="s">
        <v>788</v>
      </c>
      <c r="P606" s="27" t="s">
        <v>789</v>
      </c>
      <c r="Q606" s="27" t="s">
        <v>6529</v>
      </c>
      <c r="R606" s="15"/>
      <c r="S606" s="53"/>
    </row>
    <row r="607" spans="2:19" ht="19.5" customHeight="1" x14ac:dyDescent="0.15">
      <c r="B607" s="25">
        <v>2021</v>
      </c>
      <c r="C607" s="27">
        <v>2</v>
      </c>
      <c r="D607" s="27" t="s">
        <v>14</v>
      </c>
      <c r="E607" s="55" t="s">
        <v>4753</v>
      </c>
      <c r="F607" s="27" t="s">
        <v>2795</v>
      </c>
      <c r="G607" s="27" t="s">
        <v>4734</v>
      </c>
      <c r="H607" s="27" t="s">
        <v>4754</v>
      </c>
      <c r="I607" s="27" t="s">
        <v>6610</v>
      </c>
      <c r="J607" s="45" t="s">
        <v>565</v>
      </c>
      <c r="K607" s="45">
        <v>4</v>
      </c>
      <c r="L607" s="45" t="s">
        <v>640</v>
      </c>
      <c r="M607" s="29">
        <v>106029567</v>
      </c>
      <c r="N607" s="49" t="s">
        <v>4696</v>
      </c>
      <c r="O607" s="27" t="s">
        <v>4728</v>
      </c>
      <c r="P607" s="27" t="s">
        <v>4729</v>
      </c>
      <c r="Q607" s="27" t="s">
        <v>6529</v>
      </c>
      <c r="R607" s="15"/>
      <c r="S607" s="53" t="s">
        <v>4735</v>
      </c>
    </row>
    <row r="608" spans="2:19" ht="19.5" customHeight="1" x14ac:dyDescent="0.15">
      <c r="B608" s="25">
        <v>2021</v>
      </c>
      <c r="C608" s="27">
        <v>2</v>
      </c>
      <c r="D608" s="27" t="s">
        <v>15</v>
      </c>
      <c r="E608" s="55" t="s">
        <v>1960</v>
      </c>
      <c r="F608" s="27" t="s">
        <v>215</v>
      </c>
      <c r="G608" s="27">
        <v>3013150201</v>
      </c>
      <c r="H608" s="27" t="s">
        <v>1977</v>
      </c>
      <c r="I608" s="27" t="s">
        <v>6611</v>
      </c>
      <c r="J608" s="45" t="s">
        <v>601</v>
      </c>
      <c r="K608" s="45">
        <v>3791</v>
      </c>
      <c r="L608" s="45" t="s">
        <v>588</v>
      </c>
      <c r="M608" s="29">
        <v>105432180</v>
      </c>
      <c r="N608" s="49" t="s">
        <v>1585</v>
      </c>
      <c r="O608" s="27" t="s">
        <v>1586</v>
      </c>
      <c r="P608" s="27" t="s">
        <v>1587</v>
      </c>
      <c r="Q608" s="27" t="s">
        <v>6529</v>
      </c>
      <c r="R608" s="15"/>
      <c r="S608" s="53"/>
    </row>
    <row r="609" spans="2:19" ht="19.5" customHeight="1" x14ac:dyDescent="0.15">
      <c r="B609" s="25">
        <v>2021</v>
      </c>
      <c r="C609" s="27">
        <v>2</v>
      </c>
      <c r="D609" s="27" t="s">
        <v>15</v>
      </c>
      <c r="E609" s="55" t="s">
        <v>4245</v>
      </c>
      <c r="F609" s="27" t="s">
        <v>215</v>
      </c>
      <c r="G609" s="27">
        <v>3015200102</v>
      </c>
      <c r="H609" s="27" t="s">
        <v>4246</v>
      </c>
      <c r="I609" s="27" t="s">
        <v>6612</v>
      </c>
      <c r="J609" s="45" t="s">
        <v>3453</v>
      </c>
      <c r="K609" s="45">
        <v>2</v>
      </c>
      <c r="L609" s="45" t="s">
        <v>4247</v>
      </c>
      <c r="M609" s="29">
        <v>105326000</v>
      </c>
      <c r="N609" s="49" t="s">
        <v>3923</v>
      </c>
      <c r="O609" s="27" t="s">
        <v>3940</v>
      </c>
      <c r="P609" s="27" t="s">
        <v>3941</v>
      </c>
      <c r="Q609" s="27" t="s">
        <v>6529</v>
      </c>
      <c r="R609" s="15"/>
      <c r="S609" s="53"/>
    </row>
    <row r="610" spans="2:19" ht="19.5" customHeight="1" x14ac:dyDescent="0.15">
      <c r="B610" s="25">
        <v>2021</v>
      </c>
      <c r="C610" s="27">
        <v>2</v>
      </c>
      <c r="D610" s="27" t="s">
        <v>14</v>
      </c>
      <c r="E610" s="55" t="s">
        <v>4256</v>
      </c>
      <c r="F610" s="27" t="s">
        <v>63</v>
      </c>
      <c r="G610" s="27">
        <v>3912110301</v>
      </c>
      <c r="H610" s="27" t="s">
        <v>571</v>
      </c>
      <c r="I610" s="27"/>
      <c r="J610" s="45" t="s">
        <v>4254</v>
      </c>
      <c r="K610" s="45">
        <v>1</v>
      </c>
      <c r="L610" s="45" t="s">
        <v>223</v>
      </c>
      <c r="M610" s="29">
        <v>105288000</v>
      </c>
      <c r="N610" s="49" t="s">
        <v>3950</v>
      </c>
      <c r="O610" s="27" t="s">
        <v>3951</v>
      </c>
      <c r="P610" s="27" t="s">
        <v>3960</v>
      </c>
      <c r="Q610" s="27" t="s">
        <v>6529</v>
      </c>
      <c r="R610" s="15"/>
      <c r="S610" s="53"/>
    </row>
    <row r="611" spans="2:19" ht="19.5" customHeight="1" x14ac:dyDescent="0.15">
      <c r="B611" s="25">
        <v>2021</v>
      </c>
      <c r="C611" s="27">
        <v>2</v>
      </c>
      <c r="D611" s="27" t="s">
        <v>14</v>
      </c>
      <c r="E611" s="55" t="s">
        <v>3574</v>
      </c>
      <c r="F611" s="27" t="s">
        <v>215</v>
      </c>
      <c r="G611" s="27">
        <v>4014178401</v>
      </c>
      <c r="H611" s="27" t="s">
        <v>3586</v>
      </c>
      <c r="I611" s="27" t="s">
        <v>6540</v>
      </c>
      <c r="J611" s="45" t="s">
        <v>630</v>
      </c>
      <c r="K611" s="45">
        <v>1</v>
      </c>
      <c r="L611" s="45" t="s">
        <v>223</v>
      </c>
      <c r="M611" s="29">
        <v>105041523</v>
      </c>
      <c r="N611" s="49" t="s">
        <v>3058</v>
      </c>
      <c r="O611" s="27" t="s">
        <v>3576</v>
      </c>
      <c r="P611" s="27" t="s">
        <v>3577</v>
      </c>
      <c r="Q611" s="27" t="s">
        <v>6529</v>
      </c>
      <c r="R611" s="15"/>
      <c r="S611" s="53"/>
    </row>
    <row r="612" spans="2:19" ht="19.5" customHeight="1" x14ac:dyDescent="0.15">
      <c r="B612" s="25">
        <v>2021</v>
      </c>
      <c r="C612" s="27">
        <v>2</v>
      </c>
      <c r="D612" s="27" t="s">
        <v>15</v>
      </c>
      <c r="E612" s="55" t="s">
        <v>615</v>
      </c>
      <c r="F612" s="27" t="s">
        <v>215</v>
      </c>
      <c r="G612" s="27">
        <v>4014178203</v>
      </c>
      <c r="H612" s="27" t="s">
        <v>616</v>
      </c>
      <c r="I612" s="27" t="s">
        <v>6613</v>
      </c>
      <c r="J612" s="45" t="s">
        <v>173</v>
      </c>
      <c r="K612" s="45">
        <v>568</v>
      </c>
      <c r="L612" s="45" t="s">
        <v>227</v>
      </c>
      <c r="M612" s="29">
        <v>103546000</v>
      </c>
      <c r="N612" s="49" t="s">
        <v>327</v>
      </c>
      <c r="O612" s="27" t="s">
        <v>463</v>
      </c>
      <c r="P612" s="27" t="s">
        <v>464</v>
      </c>
      <c r="Q612" s="27" t="s">
        <v>6529</v>
      </c>
      <c r="R612" s="15"/>
      <c r="S612" s="53"/>
    </row>
    <row r="613" spans="2:19" ht="19.5" customHeight="1" x14ac:dyDescent="0.15">
      <c r="B613" s="25">
        <v>2021</v>
      </c>
      <c r="C613" s="27">
        <v>2</v>
      </c>
      <c r="D613" s="27" t="s">
        <v>15</v>
      </c>
      <c r="E613" s="55" t="s">
        <v>3531</v>
      </c>
      <c r="F613" s="27" t="s">
        <v>215</v>
      </c>
      <c r="G613" s="27">
        <v>3011150501</v>
      </c>
      <c r="H613" s="27" t="s">
        <v>216</v>
      </c>
      <c r="I613" s="27"/>
      <c r="J613" s="45" t="s">
        <v>16</v>
      </c>
      <c r="K613" s="45">
        <v>1497</v>
      </c>
      <c r="L613" s="45" t="s">
        <v>569</v>
      </c>
      <c r="M613" s="29">
        <v>103372000</v>
      </c>
      <c r="N613" s="49" t="s">
        <v>3527</v>
      </c>
      <c r="O613" s="27" t="s">
        <v>3280</v>
      </c>
      <c r="P613" s="27" t="s">
        <v>3281</v>
      </c>
      <c r="Q613" s="27" t="s">
        <v>6529</v>
      </c>
      <c r="R613" s="15"/>
      <c r="S613" s="53" t="s">
        <v>3528</v>
      </c>
    </row>
    <row r="614" spans="2:19" ht="19.5" customHeight="1" x14ac:dyDescent="0.15">
      <c r="B614" s="25">
        <v>2021</v>
      </c>
      <c r="C614" s="27">
        <v>2</v>
      </c>
      <c r="D614" s="27" t="s">
        <v>15</v>
      </c>
      <c r="E614" s="55" t="s">
        <v>3261</v>
      </c>
      <c r="F614" s="27" t="s">
        <v>215</v>
      </c>
      <c r="G614" s="27">
        <v>3912110301</v>
      </c>
      <c r="H614" s="27" t="s">
        <v>1939</v>
      </c>
      <c r="I614" s="27" t="s">
        <v>6614</v>
      </c>
      <c r="J614" s="45" t="s">
        <v>3510</v>
      </c>
      <c r="K614" s="45">
        <v>6</v>
      </c>
      <c r="L614" s="45" t="s">
        <v>3511</v>
      </c>
      <c r="M614" s="29">
        <v>103310000</v>
      </c>
      <c r="N614" s="49" t="s">
        <v>2998</v>
      </c>
      <c r="O614" s="27" t="s">
        <v>3512</v>
      </c>
      <c r="P614" s="27" t="s">
        <v>3513</v>
      </c>
      <c r="Q614" s="27" t="s">
        <v>6529</v>
      </c>
      <c r="R614" s="15"/>
      <c r="S614" s="53"/>
    </row>
    <row r="615" spans="2:19" ht="19.5" customHeight="1" x14ac:dyDescent="0.15">
      <c r="B615" s="25">
        <v>2021</v>
      </c>
      <c r="C615" s="27">
        <v>2</v>
      </c>
      <c r="D615" s="27" t="s">
        <v>15</v>
      </c>
      <c r="E615" s="55" t="s">
        <v>4668</v>
      </c>
      <c r="F615" s="27" t="s">
        <v>215</v>
      </c>
      <c r="G615" s="27">
        <v>3011150501</v>
      </c>
      <c r="H615" s="27" t="s">
        <v>216</v>
      </c>
      <c r="I615" s="27" t="s">
        <v>6566</v>
      </c>
      <c r="J615" s="45" t="s">
        <v>16</v>
      </c>
      <c r="K615" s="45">
        <v>1400</v>
      </c>
      <c r="L615" s="45" t="s">
        <v>217</v>
      </c>
      <c r="M615" s="29">
        <v>101584000</v>
      </c>
      <c r="N615" s="49" t="s">
        <v>4664</v>
      </c>
      <c r="O615" s="27" t="s">
        <v>4665</v>
      </c>
      <c r="P615" s="27" t="s">
        <v>4666</v>
      </c>
      <c r="Q615" s="27" t="s">
        <v>6529</v>
      </c>
      <c r="R615" s="15"/>
      <c r="S615" s="53"/>
    </row>
    <row r="616" spans="2:19" ht="19.5" customHeight="1" x14ac:dyDescent="0.15">
      <c r="B616" s="25">
        <v>2021</v>
      </c>
      <c r="C616" s="27">
        <v>2</v>
      </c>
      <c r="D616" s="27" t="s">
        <v>15</v>
      </c>
      <c r="E616" s="55" t="s">
        <v>3366</v>
      </c>
      <c r="F616" s="27" t="s">
        <v>215</v>
      </c>
      <c r="G616" s="27">
        <v>4014219701</v>
      </c>
      <c r="H616" s="27" t="s">
        <v>562</v>
      </c>
      <c r="I616" s="27" t="s">
        <v>6615</v>
      </c>
      <c r="J616" s="45" t="s">
        <v>16</v>
      </c>
      <c r="K616" s="45">
        <v>1947</v>
      </c>
      <c r="L616" s="45" t="s">
        <v>225</v>
      </c>
      <c r="M616" s="29">
        <v>101341350</v>
      </c>
      <c r="N616" s="49" t="s">
        <v>3082</v>
      </c>
      <c r="O616" s="27" t="s">
        <v>3367</v>
      </c>
      <c r="P616" s="27" t="s">
        <v>3368</v>
      </c>
      <c r="Q616" s="27" t="s">
        <v>6529</v>
      </c>
      <c r="R616" s="15"/>
      <c r="S616" s="53"/>
    </row>
    <row r="617" spans="2:19" ht="19.5" customHeight="1" x14ac:dyDescent="0.15">
      <c r="B617" s="25">
        <v>2021</v>
      </c>
      <c r="C617" s="27">
        <v>2</v>
      </c>
      <c r="D617" s="27" t="s">
        <v>14</v>
      </c>
      <c r="E617" s="55" t="s">
        <v>1946</v>
      </c>
      <c r="F617" s="27" t="s">
        <v>215</v>
      </c>
      <c r="G617" s="27">
        <v>4710998001</v>
      </c>
      <c r="H617" s="27" t="s">
        <v>668</v>
      </c>
      <c r="I617" s="27" t="s">
        <v>6616</v>
      </c>
      <c r="J617" s="45" t="s">
        <v>630</v>
      </c>
      <c r="K617" s="45">
        <v>1</v>
      </c>
      <c r="L617" s="45" t="s">
        <v>223</v>
      </c>
      <c r="M617" s="29">
        <v>100850170</v>
      </c>
      <c r="N617" s="49" t="s">
        <v>1841</v>
      </c>
      <c r="O617" s="27" t="s">
        <v>1565</v>
      </c>
      <c r="P617" s="27" t="s">
        <v>1566</v>
      </c>
      <c r="Q617" s="27" t="s">
        <v>6529</v>
      </c>
      <c r="R617" s="15"/>
      <c r="S617" s="53"/>
    </row>
    <row r="618" spans="2:19" ht="19.5" customHeight="1" x14ac:dyDescent="0.15">
      <c r="B618" s="25">
        <v>2021</v>
      </c>
      <c r="C618" s="27">
        <v>2</v>
      </c>
      <c r="D618" s="27" t="s">
        <v>15</v>
      </c>
      <c r="E618" s="55" t="s">
        <v>4222</v>
      </c>
      <c r="F618" s="27" t="s">
        <v>215</v>
      </c>
      <c r="G618" s="27">
        <v>3011150501</v>
      </c>
      <c r="H618" s="27" t="s">
        <v>216</v>
      </c>
      <c r="I618" s="27" t="s">
        <v>6617</v>
      </c>
      <c r="J618" s="45" t="s">
        <v>16</v>
      </c>
      <c r="K618" s="45">
        <v>1400</v>
      </c>
      <c r="L618" s="45" t="s">
        <v>217</v>
      </c>
      <c r="M618" s="29">
        <v>100000000</v>
      </c>
      <c r="N618" s="49" t="s">
        <v>3880</v>
      </c>
      <c r="O618" s="27" t="s">
        <v>3881</v>
      </c>
      <c r="P618" s="27" t="s">
        <v>3882</v>
      </c>
      <c r="Q618" s="27" t="s">
        <v>6529</v>
      </c>
      <c r="R618" s="15"/>
      <c r="S618" s="53"/>
    </row>
    <row r="619" spans="2:19" ht="19.5" customHeight="1" x14ac:dyDescent="0.15">
      <c r="B619" s="25">
        <v>2021</v>
      </c>
      <c r="C619" s="27">
        <v>2</v>
      </c>
      <c r="D619" s="27" t="s">
        <v>14</v>
      </c>
      <c r="E619" s="55" t="s">
        <v>3204</v>
      </c>
      <c r="F619" s="27" t="s">
        <v>215</v>
      </c>
      <c r="G619" s="27">
        <v>3011150501</v>
      </c>
      <c r="H619" s="27" t="s">
        <v>216</v>
      </c>
      <c r="I619" s="27"/>
      <c r="J619" s="45"/>
      <c r="K619" s="45"/>
      <c r="L619" s="45"/>
      <c r="M619" s="29">
        <v>100000000</v>
      </c>
      <c r="N619" s="49" t="s">
        <v>2970</v>
      </c>
      <c r="O619" s="27" t="s">
        <v>3200</v>
      </c>
      <c r="P619" s="27" t="s">
        <v>3201</v>
      </c>
      <c r="Q619" s="27" t="s">
        <v>6529</v>
      </c>
      <c r="R619" s="15"/>
      <c r="S619" s="53"/>
    </row>
    <row r="620" spans="2:19" ht="19.5" customHeight="1" x14ac:dyDescent="0.15">
      <c r="B620" s="25">
        <v>2021</v>
      </c>
      <c r="C620" s="27">
        <v>2</v>
      </c>
      <c r="D620" s="27" t="s">
        <v>15</v>
      </c>
      <c r="E620" s="55" t="s">
        <v>1960</v>
      </c>
      <c r="F620" s="27" t="s">
        <v>215</v>
      </c>
      <c r="G620" s="27">
        <v>4010178702</v>
      </c>
      <c r="H620" s="27" t="s">
        <v>1998</v>
      </c>
      <c r="I620" s="27" t="s">
        <v>6618</v>
      </c>
      <c r="J620" s="45" t="s">
        <v>17</v>
      </c>
      <c r="K620" s="45">
        <v>2</v>
      </c>
      <c r="L620" s="45" t="s">
        <v>223</v>
      </c>
      <c r="M620" s="29">
        <v>99881362</v>
      </c>
      <c r="N620" s="49" t="s">
        <v>1585</v>
      </c>
      <c r="O620" s="27" t="s">
        <v>1586</v>
      </c>
      <c r="P620" s="27" t="s">
        <v>1587</v>
      </c>
      <c r="Q620" s="27" t="s">
        <v>6529</v>
      </c>
      <c r="R620" s="15"/>
      <c r="S620" s="53"/>
    </row>
    <row r="621" spans="2:19" ht="19.5" customHeight="1" x14ac:dyDescent="0.15">
      <c r="B621" s="25">
        <v>2021</v>
      </c>
      <c r="C621" s="27">
        <v>2</v>
      </c>
      <c r="D621" s="27" t="s">
        <v>15</v>
      </c>
      <c r="E621" s="55" t="s">
        <v>3545</v>
      </c>
      <c r="F621" s="27" t="s">
        <v>64</v>
      </c>
      <c r="G621" s="27">
        <v>4617162201</v>
      </c>
      <c r="H621" s="27" t="s">
        <v>556</v>
      </c>
      <c r="I621" s="27"/>
      <c r="J621" s="45" t="s">
        <v>37</v>
      </c>
      <c r="K621" s="45">
        <v>1</v>
      </c>
      <c r="L621" s="45" t="s">
        <v>223</v>
      </c>
      <c r="M621" s="29">
        <v>99192000</v>
      </c>
      <c r="N621" s="49" t="s">
        <v>3026</v>
      </c>
      <c r="O621" s="27" t="s">
        <v>3287</v>
      </c>
      <c r="P621" s="27" t="s">
        <v>3288</v>
      </c>
      <c r="Q621" s="27" t="s">
        <v>6529</v>
      </c>
      <c r="R621" s="15"/>
      <c r="S621" s="53" t="s">
        <v>1952</v>
      </c>
    </row>
    <row r="622" spans="2:19" ht="19.5" customHeight="1" x14ac:dyDescent="0.15">
      <c r="B622" s="25">
        <v>2021</v>
      </c>
      <c r="C622" s="27">
        <v>2</v>
      </c>
      <c r="D622" s="27" t="s">
        <v>15</v>
      </c>
      <c r="E622" s="55" t="s">
        <v>2816</v>
      </c>
      <c r="F622" s="27" t="s">
        <v>215</v>
      </c>
      <c r="G622" s="27">
        <v>3010161901</v>
      </c>
      <c r="H622" s="27" t="s">
        <v>2817</v>
      </c>
      <c r="I622" s="27" t="s">
        <v>6577</v>
      </c>
      <c r="J622" s="45" t="s">
        <v>16</v>
      </c>
      <c r="K622" s="45">
        <v>130</v>
      </c>
      <c r="L622" s="45" t="s">
        <v>574</v>
      </c>
      <c r="M622" s="29">
        <v>98682000</v>
      </c>
      <c r="N622" s="49" t="s">
        <v>2818</v>
      </c>
      <c r="O622" s="27" t="s">
        <v>2642</v>
      </c>
      <c r="P622" s="27" t="s">
        <v>2643</v>
      </c>
      <c r="Q622" s="27" t="s">
        <v>6529</v>
      </c>
      <c r="R622" s="15"/>
      <c r="S622" s="53"/>
    </row>
    <row r="623" spans="2:19" ht="19.5" customHeight="1" x14ac:dyDescent="0.15">
      <c r="B623" s="25">
        <v>2021</v>
      </c>
      <c r="C623" s="27">
        <v>2</v>
      </c>
      <c r="D623" s="27" t="s">
        <v>14</v>
      </c>
      <c r="E623" s="55" t="s">
        <v>3580</v>
      </c>
      <c r="F623" s="27" t="s">
        <v>215</v>
      </c>
      <c r="G623" s="27">
        <v>3017169801</v>
      </c>
      <c r="H623" s="27" t="s">
        <v>3582</v>
      </c>
      <c r="I623" s="27" t="s">
        <v>6540</v>
      </c>
      <c r="J623" s="45" t="s">
        <v>17</v>
      </c>
      <c r="K623" s="45">
        <v>1</v>
      </c>
      <c r="L623" s="45" t="s">
        <v>223</v>
      </c>
      <c r="M623" s="29">
        <v>95000000</v>
      </c>
      <c r="N623" s="49" t="s">
        <v>3062</v>
      </c>
      <c r="O623" s="27" t="s">
        <v>3324</v>
      </c>
      <c r="P623" s="27" t="s">
        <v>3325</v>
      </c>
      <c r="Q623" s="27" t="s">
        <v>6529</v>
      </c>
      <c r="R623" s="15"/>
      <c r="S623" s="53"/>
    </row>
    <row r="624" spans="2:19" ht="19.5" customHeight="1" x14ac:dyDescent="0.15">
      <c r="B624" s="25">
        <v>2021</v>
      </c>
      <c r="C624" s="27">
        <v>2</v>
      </c>
      <c r="D624" s="27" t="s">
        <v>14</v>
      </c>
      <c r="E624" s="55" t="s">
        <v>3546</v>
      </c>
      <c r="F624" s="27" t="s">
        <v>64</v>
      </c>
      <c r="G624" s="27">
        <v>3912118901</v>
      </c>
      <c r="H624" s="27" t="s">
        <v>3481</v>
      </c>
      <c r="I624" s="27"/>
      <c r="J624" s="45" t="s">
        <v>37</v>
      </c>
      <c r="K624" s="45">
        <v>1</v>
      </c>
      <c r="L624" s="45" t="s">
        <v>223</v>
      </c>
      <c r="M624" s="29">
        <v>94776000</v>
      </c>
      <c r="N624" s="49" t="s">
        <v>3026</v>
      </c>
      <c r="O624" s="27" t="s">
        <v>3287</v>
      </c>
      <c r="P624" s="27" t="s">
        <v>3288</v>
      </c>
      <c r="Q624" s="27" t="s">
        <v>6529</v>
      </c>
      <c r="R624" s="15"/>
      <c r="S624" s="53" t="s">
        <v>1952</v>
      </c>
    </row>
    <row r="625" spans="2:19" ht="19.5" customHeight="1" x14ac:dyDescent="0.15">
      <c r="B625" s="25">
        <v>2021</v>
      </c>
      <c r="C625" s="27">
        <v>2</v>
      </c>
      <c r="D625" s="27" t="s">
        <v>15</v>
      </c>
      <c r="E625" s="55" t="s">
        <v>4670</v>
      </c>
      <c r="F625" s="27" t="s">
        <v>215</v>
      </c>
      <c r="G625" s="27">
        <v>3011150501</v>
      </c>
      <c r="H625" s="27" t="s">
        <v>216</v>
      </c>
      <c r="I625" s="27" t="s">
        <v>6566</v>
      </c>
      <c r="J625" s="45" t="s">
        <v>16</v>
      </c>
      <c r="K625" s="45">
        <v>1300</v>
      </c>
      <c r="L625" s="45" t="s">
        <v>217</v>
      </c>
      <c r="M625" s="29">
        <v>94328000</v>
      </c>
      <c r="N625" s="49" t="s">
        <v>4664</v>
      </c>
      <c r="O625" s="27" t="s">
        <v>4665</v>
      </c>
      <c r="P625" s="27" t="s">
        <v>4666</v>
      </c>
      <c r="Q625" s="27" t="s">
        <v>6529</v>
      </c>
      <c r="R625" s="15"/>
      <c r="S625" s="53"/>
    </row>
    <row r="626" spans="2:19" ht="19.5" customHeight="1" x14ac:dyDescent="0.15">
      <c r="B626" s="25">
        <v>2021</v>
      </c>
      <c r="C626" s="27">
        <v>2</v>
      </c>
      <c r="D626" s="27" t="s">
        <v>14</v>
      </c>
      <c r="E626" s="55" t="s">
        <v>570</v>
      </c>
      <c r="F626" s="27" t="s">
        <v>62</v>
      </c>
      <c r="G626" s="27">
        <v>3912110301</v>
      </c>
      <c r="H626" s="27" t="s">
        <v>571</v>
      </c>
      <c r="I626" s="27"/>
      <c r="J626" s="45" t="s">
        <v>568</v>
      </c>
      <c r="K626" s="45">
        <v>1</v>
      </c>
      <c r="L626" s="45" t="s">
        <v>223</v>
      </c>
      <c r="M626" s="29">
        <v>93386560</v>
      </c>
      <c r="N626" s="49" t="s">
        <v>235</v>
      </c>
      <c r="O626" s="27" t="s">
        <v>241</v>
      </c>
      <c r="P626" s="27" t="s">
        <v>242</v>
      </c>
      <c r="Q626" s="27" t="s">
        <v>6529</v>
      </c>
      <c r="R626" s="15"/>
      <c r="S626" s="53"/>
    </row>
    <row r="627" spans="2:19" ht="19.5" customHeight="1" x14ac:dyDescent="0.15">
      <c r="B627" s="25">
        <v>2021</v>
      </c>
      <c r="C627" s="27">
        <v>2</v>
      </c>
      <c r="D627" s="27" t="s">
        <v>15</v>
      </c>
      <c r="E627" s="55" t="s">
        <v>4763</v>
      </c>
      <c r="F627" s="27" t="s">
        <v>215</v>
      </c>
      <c r="G627" s="27">
        <v>4014219401</v>
      </c>
      <c r="H627" s="27" t="s">
        <v>4771</v>
      </c>
      <c r="I627" s="27" t="s">
        <v>6619</v>
      </c>
      <c r="J627" s="45" t="s">
        <v>4769</v>
      </c>
      <c r="K627" s="45">
        <v>190</v>
      </c>
      <c r="L627" s="45" t="s">
        <v>2792</v>
      </c>
      <c r="M627" s="29">
        <v>93111326</v>
      </c>
      <c r="N627" s="49" t="s">
        <v>4696</v>
      </c>
      <c r="O627" s="27" t="s">
        <v>4728</v>
      </c>
      <c r="P627" s="27" t="s">
        <v>4729</v>
      </c>
      <c r="Q627" s="27" t="s">
        <v>6261</v>
      </c>
      <c r="R627" s="15"/>
      <c r="S627" s="53"/>
    </row>
    <row r="628" spans="2:19" ht="19.5" customHeight="1" x14ac:dyDescent="0.15">
      <c r="B628" s="25">
        <v>2021</v>
      </c>
      <c r="C628" s="27">
        <v>2</v>
      </c>
      <c r="D628" s="27" t="s">
        <v>15</v>
      </c>
      <c r="E628" s="55" t="s">
        <v>2003</v>
      </c>
      <c r="F628" s="27" t="s">
        <v>215</v>
      </c>
      <c r="G628" s="27">
        <v>4010180603</v>
      </c>
      <c r="H628" s="27" t="s">
        <v>2004</v>
      </c>
      <c r="I628" s="27" t="s">
        <v>6620</v>
      </c>
      <c r="J628" s="45" t="s">
        <v>715</v>
      </c>
      <c r="K628" s="45">
        <v>1</v>
      </c>
      <c r="L628" s="45" t="s">
        <v>223</v>
      </c>
      <c r="M628" s="29">
        <v>92460610</v>
      </c>
      <c r="N628" s="49" t="s">
        <v>1426</v>
      </c>
      <c r="O628" s="27" t="s">
        <v>1628</v>
      </c>
      <c r="P628" s="27" t="s">
        <v>1629</v>
      </c>
      <c r="Q628" s="27" t="s">
        <v>6529</v>
      </c>
      <c r="R628" s="15"/>
      <c r="S628" s="53"/>
    </row>
    <row r="629" spans="2:19" ht="19.5" customHeight="1" x14ac:dyDescent="0.15">
      <c r="B629" s="25">
        <v>2021</v>
      </c>
      <c r="C629" s="27">
        <v>2</v>
      </c>
      <c r="D629" s="27" t="s">
        <v>14</v>
      </c>
      <c r="E629" s="55" t="s">
        <v>2080</v>
      </c>
      <c r="F629" s="27" t="s">
        <v>215</v>
      </c>
      <c r="G629" s="27">
        <v>3011150501</v>
      </c>
      <c r="H629" s="27" t="s">
        <v>216</v>
      </c>
      <c r="I629" s="27" t="s">
        <v>6530</v>
      </c>
      <c r="J629" s="45" t="s">
        <v>16</v>
      </c>
      <c r="K629" s="45">
        <v>1320</v>
      </c>
      <c r="L629" s="45" t="s">
        <v>217</v>
      </c>
      <c r="M629" s="29">
        <v>92440000</v>
      </c>
      <c r="N629" s="49" t="s">
        <v>1503</v>
      </c>
      <c r="O629" s="27" t="s">
        <v>1798</v>
      </c>
      <c r="P629" s="27" t="s">
        <v>1799</v>
      </c>
      <c r="Q629" s="27" t="s">
        <v>6529</v>
      </c>
      <c r="R629" s="15"/>
      <c r="S629" s="53"/>
    </row>
    <row r="630" spans="2:19" ht="19.5" customHeight="1" x14ac:dyDescent="0.15">
      <c r="B630" s="25">
        <v>2021</v>
      </c>
      <c r="C630" s="27">
        <v>2</v>
      </c>
      <c r="D630" s="27" t="s">
        <v>15</v>
      </c>
      <c r="E630" s="55" t="s">
        <v>4668</v>
      </c>
      <c r="F630" s="27" t="s">
        <v>215</v>
      </c>
      <c r="G630" s="27">
        <v>3010161901</v>
      </c>
      <c r="H630" s="27" t="s">
        <v>617</v>
      </c>
      <c r="I630" s="27" t="s">
        <v>6577</v>
      </c>
      <c r="J630" s="45" t="s">
        <v>16</v>
      </c>
      <c r="K630" s="45">
        <v>130</v>
      </c>
      <c r="L630" s="45" t="s">
        <v>219</v>
      </c>
      <c r="M630" s="29">
        <v>91234000</v>
      </c>
      <c r="N630" s="49" t="s">
        <v>4664</v>
      </c>
      <c r="O630" s="27" t="s">
        <v>4665</v>
      </c>
      <c r="P630" s="27" t="s">
        <v>4666</v>
      </c>
      <c r="Q630" s="27" t="s">
        <v>6529</v>
      </c>
      <c r="R630" s="15"/>
      <c r="S630" s="53"/>
    </row>
    <row r="631" spans="2:19" ht="19.5" customHeight="1" x14ac:dyDescent="0.15">
      <c r="B631" s="25">
        <v>2021</v>
      </c>
      <c r="C631" s="27">
        <v>2</v>
      </c>
      <c r="D631" s="27" t="s">
        <v>15</v>
      </c>
      <c r="E631" s="55" t="s">
        <v>4778</v>
      </c>
      <c r="F631" s="27" t="s">
        <v>215</v>
      </c>
      <c r="G631" s="27">
        <v>21234119</v>
      </c>
      <c r="H631" s="27" t="s">
        <v>4780</v>
      </c>
      <c r="I631" s="27" t="s">
        <v>6621</v>
      </c>
      <c r="J631" s="45" t="s">
        <v>565</v>
      </c>
      <c r="K631" s="45">
        <v>69</v>
      </c>
      <c r="L631" s="45" t="s">
        <v>227</v>
      </c>
      <c r="M631" s="29">
        <v>90609283</v>
      </c>
      <c r="N631" s="49" t="s">
        <v>4696</v>
      </c>
      <c r="O631" s="27" t="s">
        <v>4728</v>
      </c>
      <c r="P631" s="27" t="s">
        <v>4729</v>
      </c>
      <c r="Q631" s="27" t="s">
        <v>6529</v>
      </c>
      <c r="R631" s="15"/>
      <c r="S631" s="53"/>
    </row>
    <row r="632" spans="2:19" ht="19.5" customHeight="1" x14ac:dyDescent="0.15">
      <c r="B632" s="25">
        <v>2021</v>
      </c>
      <c r="C632" s="27">
        <v>2</v>
      </c>
      <c r="D632" s="27" t="s">
        <v>15</v>
      </c>
      <c r="E632" s="55" t="s">
        <v>4838</v>
      </c>
      <c r="F632" s="27" t="s">
        <v>215</v>
      </c>
      <c r="G632" s="27">
        <v>3013150202</v>
      </c>
      <c r="H632" s="27" t="s">
        <v>4842</v>
      </c>
      <c r="I632" s="27" t="s">
        <v>6622</v>
      </c>
      <c r="J632" s="45" t="s">
        <v>609</v>
      </c>
      <c r="K632" s="45">
        <v>4508</v>
      </c>
      <c r="L632" s="45" t="s">
        <v>588</v>
      </c>
      <c r="M632" s="29">
        <f>TRUNC(K632*18181*1.1,-3)</f>
        <v>90155000</v>
      </c>
      <c r="N632" s="49" t="s">
        <v>4804</v>
      </c>
      <c r="O632" s="27" t="s">
        <v>4839</v>
      </c>
      <c r="P632" s="27" t="s">
        <v>4840</v>
      </c>
      <c r="Q632" s="27" t="s">
        <v>6529</v>
      </c>
      <c r="R632" s="15"/>
      <c r="S632" s="53"/>
    </row>
    <row r="633" spans="2:19" ht="19.5" customHeight="1" x14ac:dyDescent="0.15">
      <c r="B633" s="25">
        <v>2021</v>
      </c>
      <c r="C633" s="27">
        <v>2</v>
      </c>
      <c r="D633" s="27" t="s">
        <v>14</v>
      </c>
      <c r="E633" s="55" t="s">
        <v>3204</v>
      </c>
      <c r="F633" s="27" t="s">
        <v>215</v>
      </c>
      <c r="G633" s="27">
        <v>3010161901</v>
      </c>
      <c r="H633" s="27" t="s">
        <v>218</v>
      </c>
      <c r="I633" s="27"/>
      <c r="J633" s="45"/>
      <c r="K633" s="45"/>
      <c r="L633" s="45"/>
      <c r="M633" s="29">
        <v>90000000</v>
      </c>
      <c r="N633" s="49" t="s">
        <v>2970</v>
      </c>
      <c r="O633" s="27" t="s">
        <v>3200</v>
      </c>
      <c r="P633" s="27" t="s">
        <v>3201</v>
      </c>
      <c r="Q633" s="27" t="s">
        <v>6529</v>
      </c>
      <c r="R633" s="15"/>
      <c r="S633" s="53"/>
    </row>
    <row r="634" spans="2:19" ht="19.5" customHeight="1" x14ac:dyDescent="0.15">
      <c r="B634" s="25">
        <v>2021</v>
      </c>
      <c r="C634" s="27">
        <v>2</v>
      </c>
      <c r="D634" s="27" t="s">
        <v>14</v>
      </c>
      <c r="E634" s="55" t="s">
        <v>3208</v>
      </c>
      <c r="F634" s="27" t="s">
        <v>215</v>
      </c>
      <c r="G634" s="27">
        <v>3011150501</v>
      </c>
      <c r="H634" s="27" t="s">
        <v>216</v>
      </c>
      <c r="I634" s="27"/>
      <c r="J634" s="45"/>
      <c r="K634" s="45"/>
      <c r="L634" s="45"/>
      <c r="M634" s="29">
        <v>90000000</v>
      </c>
      <c r="N634" s="49" t="s">
        <v>2970</v>
      </c>
      <c r="O634" s="27" t="s">
        <v>3209</v>
      </c>
      <c r="P634" s="27" t="s">
        <v>3210</v>
      </c>
      <c r="Q634" s="27" t="s">
        <v>6529</v>
      </c>
      <c r="R634" s="15"/>
      <c r="S634" s="53"/>
    </row>
    <row r="635" spans="2:19" ht="19.5" customHeight="1" x14ac:dyDescent="0.15">
      <c r="B635" s="25">
        <v>2021</v>
      </c>
      <c r="C635" s="27">
        <v>2</v>
      </c>
      <c r="D635" s="27" t="s">
        <v>14</v>
      </c>
      <c r="E635" s="55" t="s">
        <v>3214</v>
      </c>
      <c r="F635" s="27" t="s">
        <v>215</v>
      </c>
      <c r="G635" s="27">
        <v>3011150501</v>
      </c>
      <c r="H635" s="27" t="s">
        <v>216</v>
      </c>
      <c r="I635" s="27"/>
      <c r="J635" s="45"/>
      <c r="K635" s="45"/>
      <c r="L635" s="45"/>
      <c r="M635" s="29">
        <v>90000000</v>
      </c>
      <c r="N635" s="49" t="s">
        <v>2970</v>
      </c>
      <c r="O635" s="27" t="s">
        <v>3206</v>
      </c>
      <c r="P635" s="27" t="s">
        <v>3207</v>
      </c>
      <c r="Q635" s="27" t="s">
        <v>6529</v>
      </c>
      <c r="R635" s="15"/>
      <c r="S635" s="53"/>
    </row>
    <row r="636" spans="2:19" ht="19.5" customHeight="1" x14ac:dyDescent="0.15">
      <c r="B636" s="25">
        <v>2021</v>
      </c>
      <c r="C636" s="27">
        <v>2</v>
      </c>
      <c r="D636" s="27" t="s">
        <v>15</v>
      </c>
      <c r="E636" s="55" t="s">
        <v>3590</v>
      </c>
      <c r="F636" s="27" t="s">
        <v>215</v>
      </c>
      <c r="G636" s="27">
        <v>3011150501</v>
      </c>
      <c r="H636" s="27" t="s">
        <v>216</v>
      </c>
      <c r="I636" s="27"/>
      <c r="J636" s="45" t="s">
        <v>173</v>
      </c>
      <c r="K636" s="45">
        <v>1223</v>
      </c>
      <c r="L636" s="45" t="s">
        <v>217</v>
      </c>
      <c r="M636" s="29">
        <v>89335000</v>
      </c>
      <c r="N636" s="49" t="s">
        <v>3086</v>
      </c>
      <c r="O636" s="27" t="s">
        <v>3376</v>
      </c>
      <c r="P636" s="27" t="s">
        <v>3377</v>
      </c>
      <c r="Q636" s="27" t="s">
        <v>6529</v>
      </c>
      <c r="R636" s="15"/>
      <c r="S636" s="53"/>
    </row>
    <row r="637" spans="2:19" ht="19.5" customHeight="1" x14ac:dyDescent="0.15">
      <c r="B637" s="25">
        <v>2021</v>
      </c>
      <c r="C637" s="27">
        <v>2</v>
      </c>
      <c r="D637" s="27" t="s">
        <v>15</v>
      </c>
      <c r="E637" s="55" t="s">
        <v>1995</v>
      </c>
      <c r="F637" s="27" t="s">
        <v>62</v>
      </c>
      <c r="G637" s="27">
        <v>2611160701</v>
      </c>
      <c r="H637" s="27" t="s">
        <v>739</v>
      </c>
      <c r="I637" s="27" t="s">
        <v>6544</v>
      </c>
      <c r="J637" s="45" t="s">
        <v>37</v>
      </c>
      <c r="K637" s="45">
        <v>1</v>
      </c>
      <c r="L637" s="45" t="s">
        <v>223</v>
      </c>
      <c r="M637" s="29">
        <v>88155000</v>
      </c>
      <c r="N637" s="49" t="s">
        <v>1503</v>
      </c>
      <c r="O637" s="27" t="s">
        <v>1795</v>
      </c>
      <c r="P637" s="27" t="s">
        <v>1996</v>
      </c>
      <c r="Q637" s="27" t="s">
        <v>6529</v>
      </c>
      <c r="R637" s="15"/>
      <c r="S637" s="53"/>
    </row>
    <row r="638" spans="2:19" ht="19.5" customHeight="1" x14ac:dyDescent="0.15">
      <c r="B638" s="25">
        <v>2021</v>
      </c>
      <c r="C638" s="27">
        <v>2</v>
      </c>
      <c r="D638" s="27" t="s">
        <v>15</v>
      </c>
      <c r="E638" s="55" t="s">
        <v>1955</v>
      </c>
      <c r="F638" s="27" t="s">
        <v>215</v>
      </c>
      <c r="G638" s="27">
        <v>3011150501</v>
      </c>
      <c r="H638" s="27" t="s">
        <v>216</v>
      </c>
      <c r="I638" s="27" t="s">
        <v>6602</v>
      </c>
      <c r="J638" s="45" t="s">
        <v>17</v>
      </c>
      <c r="K638" s="45">
        <v>1236</v>
      </c>
      <c r="L638" s="45" t="s">
        <v>217</v>
      </c>
      <c r="M638" s="29">
        <v>87273960</v>
      </c>
      <c r="N638" s="49" t="s">
        <v>1426</v>
      </c>
      <c r="O638" s="27" t="s">
        <v>1622</v>
      </c>
      <c r="P638" s="27" t="s">
        <v>1623</v>
      </c>
      <c r="Q638" s="27" t="s">
        <v>6529</v>
      </c>
      <c r="R638" s="15"/>
      <c r="S638" s="53"/>
    </row>
    <row r="639" spans="2:19" ht="19.5" customHeight="1" x14ac:dyDescent="0.15">
      <c r="B639" s="25">
        <v>2021</v>
      </c>
      <c r="C639" s="27">
        <v>2</v>
      </c>
      <c r="D639" s="27" t="s">
        <v>14</v>
      </c>
      <c r="E639" s="55" t="s">
        <v>790</v>
      </c>
      <c r="F639" s="27" t="s">
        <v>215</v>
      </c>
      <c r="G639" s="27">
        <v>3011150501</v>
      </c>
      <c r="H639" s="27" t="s">
        <v>216</v>
      </c>
      <c r="I639" s="27" t="s">
        <v>6601</v>
      </c>
      <c r="J639" s="45" t="s">
        <v>16</v>
      </c>
      <c r="K639" s="45">
        <v>1133</v>
      </c>
      <c r="L639" s="45" t="s">
        <v>217</v>
      </c>
      <c r="M639" s="29">
        <v>86425000</v>
      </c>
      <c r="N639" s="49" t="s">
        <v>791</v>
      </c>
      <c r="O639" s="27" t="s">
        <v>792</v>
      </c>
      <c r="P639" s="27" t="s">
        <v>793</v>
      </c>
      <c r="Q639" s="27" t="s">
        <v>6529</v>
      </c>
      <c r="R639" s="15"/>
      <c r="S639" s="53"/>
    </row>
    <row r="640" spans="2:19" ht="19.5" customHeight="1" x14ac:dyDescent="0.15">
      <c r="B640" s="25">
        <v>2021</v>
      </c>
      <c r="C640" s="27">
        <v>2</v>
      </c>
      <c r="D640" s="27" t="s">
        <v>14</v>
      </c>
      <c r="E640" s="55" t="s">
        <v>1386</v>
      </c>
      <c r="F640" s="27" t="s">
        <v>215</v>
      </c>
      <c r="G640" s="27">
        <v>3011159701</v>
      </c>
      <c r="H640" s="27" t="s">
        <v>679</v>
      </c>
      <c r="I640" s="27"/>
      <c r="J640" s="45" t="s">
        <v>609</v>
      </c>
      <c r="K640" s="45">
        <v>1168</v>
      </c>
      <c r="L640" s="45" t="s">
        <v>169</v>
      </c>
      <c r="M640" s="29">
        <v>86220000</v>
      </c>
      <c r="N640" s="49" t="s">
        <v>903</v>
      </c>
      <c r="O640" s="27" t="s">
        <v>914</v>
      </c>
      <c r="P640" s="27" t="s">
        <v>915</v>
      </c>
      <c r="Q640" s="27" t="s">
        <v>6529</v>
      </c>
      <c r="R640" s="15"/>
      <c r="S640" s="53"/>
    </row>
    <row r="641" spans="2:19" ht="19.5" customHeight="1" x14ac:dyDescent="0.15">
      <c r="B641" s="25">
        <v>2021</v>
      </c>
      <c r="C641" s="27">
        <v>2</v>
      </c>
      <c r="D641" s="27" t="s">
        <v>14</v>
      </c>
      <c r="E641" s="55" t="s">
        <v>3195</v>
      </c>
      <c r="F641" s="27" t="s">
        <v>215</v>
      </c>
      <c r="G641" s="27">
        <v>3013150202</v>
      </c>
      <c r="H641" s="27" t="s">
        <v>3458</v>
      </c>
      <c r="I641" s="27"/>
      <c r="J641" s="45"/>
      <c r="K641" s="45">
        <v>2211</v>
      </c>
      <c r="L641" s="45" t="s">
        <v>588</v>
      </c>
      <c r="M641" s="29">
        <v>85522000</v>
      </c>
      <c r="N641" s="49" t="s">
        <v>2970</v>
      </c>
      <c r="O641" s="27" t="s">
        <v>3196</v>
      </c>
      <c r="P641" s="27" t="s">
        <v>3197</v>
      </c>
      <c r="Q641" s="27" t="s">
        <v>6529</v>
      </c>
      <c r="R641" s="15"/>
      <c r="S641" s="53"/>
    </row>
    <row r="642" spans="2:19" ht="19.5" customHeight="1" x14ac:dyDescent="0.15">
      <c r="B642" s="25">
        <v>2021</v>
      </c>
      <c r="C642" s="27">
        <v>2</v>
      </c>
      <c r="D642" s="27" t="s">
        <v>15</v>
      </c>
      <c r="E642" s="55" t="s">
        <v>4778</v>
      </c>
      <c r="F642" s="27" t="s">
        <v>215</v>
      </c>
      <c r="G642" s="27">
        <v>23375089</v>
      </c>
      <c r="H642" s="27" t="s">
        <v>4781</v>
      </c>
      <c r="I642" s="27" t="s">
        <v>6623</v>
      </c>
      <c r="J642" s="45" t="s">
        <v>565</v>
      </c>
      <c r="K642" s="45">
        <v>9</v>
      </c>
      <c r="L642" s="45" t="s">
        <v>640</v>
      </c>
      <c r="M642" s="29">
        <v>85445929</v>
      </c>
      <c r="N642" s="49" t="s">
        <v>4696</v>
      </c>
      <c r="O642" s="27" t="s">
        <v>4728</v>
      </c>
      <c r="P642" s="27" t="s">
        <v>4729</v>
      </c>
      <c r="Q642" s="27" t="s">
        <v>6529</v>
      </c>
      <c r="R642" s="15"/>
      <c r="S642" s="53"/>
    </row>
    <row r="643" spans="2:19" ht="19.5" customHeight="1" x14ac:dyDescent="0.15">
      <c r="B643" s="25">
        <v>2021</v>
      </c>
      <c r="C643" s="27">
        <v>2</v>
      </c>
      <c r="D643" s="27" t="s">
        <v>15</v>
      </c>
      <c r="E643" s="55" t="s">
        <v>1940</v>
      </c>
      <c r="F643" s="27" t="s">
        <v>215</v>
      </c>
      <c r="G643" s="27">
        <v>3912110301</v>
      </c>
      <c r="H643" s="27" t="s">
        <v>571</v>
      </c>
      <c r="I643" s="27" t="s">
        <v>6624</v>
      </c>
      <c r="J643" s="45" t="s">
        <v>37</v>
      </c>
      <c r="K643" s="45">
        <v>1</v>
      </c>
      <c r="L643" s="45" t="s">
        <v>223</v>
      </c>
      <c r="M643" s="29">
        <v>85311000</v>
      </c>
      <c r="N643" s="49" t="s">
        <v>1585</v>
      </c>
      <c r="O643" s="27" t="s">
        <v>1873</v>
      </c>
      <c r="P643" s="27" t="s">
        <v>1941</v>
      </c>
      <c r="Q643" s="27" t="s">
        <v>6529</v>
      </c>
      <c r="R643" s="15"/>
      <c r="S643" s="53"/>
    </row>
    <row r="644" spans="2:19" ht="19.5" customHeight="1" x14ac:dyDescent="0.15">
      <c r="B644" s="25">
        <v>2021</v>
      </c>
      <c r="C644" s="27">
        <v>2</v>
      </c>
      <c r="D644" s="27" t="s">
        <v>14</v>
      </c>
      <c r="E644" s="55" t="s">
        <v>3571</v>
      </c>
      <c r="F644" s="27" t="s">
        <v>215</v>
      </c>
      <c r="G644" s="27">
        <v>3011150501</v>
      </c>
      <c r="H644" s="27" t="s">
        <v>216</v>
      </c>
      <c r="I644" s="27" t="s">
        <v>6530</v>
      </c>
      <c r="J644" s="45" t="s">
        <v>16</v>
      </c>
      <c r="K644" s="45">
        <v>1204</v>
      </c>
      <c r="L644" s="45" t="s">
        <v>217</v>
      </c>
      <c r="M644" s="29">
        <v>83685780</v>
      </c>
      <c r="N644" s="49" t="s">
        <v>3058</v>
      </c>
      <c r="O644" s="27" t="s">
        <v>3343</v>
      </c>
      <c r="P644" s="27" t="s">
        <v>3344</v>
      </c>
      <c r="Q644" s="27" t="s">
        <v>6529</v>
      </c>
      <c r="R644" s="15"/>
      <c r="S644" s="53"/>
    </row>
    <row r="645" spans="2:19" ht="19.5" customHeight="1" x14ac:dyDescent="0.15">
      <c r="B645" s="25">
        <v>2021</v>
      </c>
      <c r="C645" s="27">
        <v>2</v>
      </c>
      <c r="D645" s="27" t="s">
        <v>15</v>
      </c>
      <c r="E645" s="55" t="s">
        <v>2011</v>
      </c>
      <c r="F645" s="27" t="s">
        <v>62</v>
      </c>
      <c r="G645" s="27">
        <v>3911160501</v>
      </c>
      <c r="H645" s="27" t="s">
        <v>2015</v>
      </c>
      <c r="I645" s="27" t="s">
        <v>6544</v>
      </c>
      <c r="J645" s="45" t="s">
        <v>37</v>
      </c>
      <c r="K645" s="45">
        <v>1</v>
      </c>
      <c r="L645" s="45" t="s">
        <v>223</v>
      </c>
      <c r="M645" s="29">
        <v>83000000</v>
      </c>
      <c r="N645" s="49" t="s">
        <v>1426</v>
      </c>
      <c r="O645" s="27" t="s">
        <v>1427</v>
      </c>
      <c r="P645" s="27" t="s">
        <v>1428</v>
      </c>
      <c r="Q645" s="27" t="s">
        <v>6529</v>
      </c>
      <c r="R645" s="15"/>
      <c r="S645" s="53"/>
    </row>
    <row r="646" spans="2:19" ht="19.5" customHeight="1" x14ac:dyDescent="0.15">
      <c r="B646" s="25">
        <v>2021</v>
      </c>
      <c r="C646" s="27">
        <v>2</v>
      </c>
      <c r="D646" s="27" t="s">
        <v>14</v>
      </c>
      <c r="E646" s="55" t="s">
        <v>4252</v>
      </c>
      <c r="F646" s="27" t="s">
        <v>63</v>
      </c>
      <c r="G646" s="27">
        <v>3912118901</v>
      </c>
      <c r="H646" s="27" t="s">
        <v>4253</v>
      </c>
      <c r="I646" s="27"/>
      <c r="J646" s="45" t="s">
        <v>4254</v>
      </c>
      <c r="K646" s="45">
        <v>1</v>
      </c>
      <c r="L646" s="45" t="s">
        <v>223</v>
      </c>
      <c r="M646" s="29">
        <v>82680000</v>
      </c>
      <c r="N646" s="49" t="s">
        <v>3950</v>
      </c>
      <c r="O646" s="27" t="s">
        <v>4255</v>
      </c>
      <c r="P646" s="27" t="s">
        <v>3952</v>
      </c>
      <c r="Q646" s="27" t="s">
        <v>6529</v>
      </c>
      <c r="R646" s="15"/>
      <c r="S646" s="53"/>
    </row>
    <row r="647" spans="2:19" ht="19.5" customHeight="1" x14ac:dyDescent="0.15">
      <c r="B647" s="25">
        <v>2021</v>
      </c>
      <c r="C647" s="27">
        <v>2</v>
      </c>
      <c r="D647" s="27" t="s">
        <v>14</v>
      </c>
      <c r="E647" s="55" t="s">
        <v>3734</v>
      </c>
      <c r="F647" s="27" t="s">
        <v>215</v>
      </c>
      <c r="G647" s="27">
        <v>40142197</v>
      </c>
      <c r="H647" s="27" t="s">
        <v>2032</v>
      </c>
      <c r="I647" s="27" t="s">
        <v>6625</v>
      </c>
      <c r="J647" s="45" t="s">
        <v>16</v>
      </c>
      <c r="K647" s="45">
        <v>7645</v>
      </c>
      <c r="L647" s="45" t="s">
        <v>225</v>
      </c>
      <c r="M647" s="29">
        <v>81273180</v>
      </c>
      <c r="N647" s="49" t="s">
        <v>3735</v>
      </c>
      <c r="O647" s="27" t="s">
        <v>3687</v>
      </c>
      <c r="P647" s="27" t="s">
        <v>5129</v>
      </c>
      <c r="Q647" s="27" t="s">
        <v>6529</v>
      </c>
      <c r="R647" s="15"/>
      <c r="S647" s="53"/>
    </row>
    <row r="648" spans="2:19" ht="19.5" customHeight="1" x14ac:dyDescent="0.15">
      <c r="B648" s="25">
        <v>2021</v>
      </c>
      <c r="C648" s="27">
        <v>2</v>
      </c>
      <c r="D648" s="27" t="s">
        <v>14</v>
      </c>
      <c r="E648" s="55" t="s">
        <v>3497</v>
      </c>
      <c r="F648" s="27" t="s">
        <v>62</v>
      </c>
      <c r="G648" s="27">
        <v>3010161901</v>
      </c>
      <c r="H648" s="27" t="s">
        <v>218</v>
      </c>
      <c r="I648" s="27" t="s">
        <v>6626</v>
      </c>
      <c r="J648" s="45">
        <v>0</v>
      </c>
      <c r="K648" s="45">
        <v>109.85600000000001</v>
      </c>
      <c r="L648" s="45" t="s">
        <v>169</v>
      </c>
      <c r="M648" s="29">
        <v>80957022</v>
      </c>
      <c r="N648" s="49" t="s">
        <v>2985</v>
      </c>
      <c r="O648" s="27" t="s">
        <v>3255</v>
      </c>
      <c r="P648" s="27" t="s">
        <v>3256</v>
      </c>
      <c r="Q648" s="27" t="s">
        <v>6529</v>
      </c>
      <c r="R648" s="15"/>
      <c r="S648" s="53"/>
    </row>
    <row r="649" spans="2:19" ht="19.5" customHeight="1" x14ac:dyDescent="0.15">
      <c r="B649" s="25">
        <v>2021</v>
      </c>
      <c r="C649" s="27">
        <v>2</v>
      </c>
      <c r="D649" s="27" t="s">
        <v>14</v>
      </c>
      <c r="E649" s="55" t="s">
        <v>2054</v>
      </c>
      <c r="F649" s="27" t="s">
        <v>215</v>
      </c>
      <c r="G649" s="27">
        <v>3011150501</v>
      </c>
      <c r="H649" s="27" t="s">
        <v>216</v>
      </c>
      <c r="I649" s="27" t="s">
        <v>6566</v>
      </c>
      <c r="J649" s="45" t="s">
        <v>16</v>
      </c>
      <c r="K649" s="45">
        <v>1000</v>
      </c>
      <c r="L649" s="45" t="s">
        <v>217</v>
      </c>
      <c r="M649" s="29">
        <v>80000000</v>
      </c>
      <c r="N649" s="49" t="s">
        <v>1490</v>
      </c>
      <c r="O649" s="27" t="s">
        <v>1764</v>
      </c>
      <c r="P649" s="27" t="s">
        <v>1765</v>
      </c>
      <c r="Q649" s="27" t="s">
        <v>6529</v>
      </c>
      <c r="R649" s="15"/>
      <c r="S649" s="53"/>
    </row>
    <row r="650" spans="2:19" ht="19.5" customHeight="1" x14ac:dyDescent="0.15">
      <c r="B650" s="25">
        <v>2021</v>
      </c>
      <c r="C650" s="27">
        <v>2</v>
      </c>
      <c r="D650" s="27" t="s">
        <v>15</v>
      </c>
      <c r="E650" s="55" t="s">
        <v>3814</v>
      </c>
      <c r="F650" s="27" t="s">
        <v>215</v>
      </c>
      <c r="G650" s="27">
        <v>2410168501</v>
      </c>
      <c r="H650" s="27" t="s">
        <v>4159</v>
      </c>
      <c r="I650" s="27" t="s">
        <v>6627</v>
      </c>
      <c r="J650" s="45" t="s">
        <v>4160</v>
      </c>
      <c r="K650" s="45">
        <v>1</v>
      </c>
      <c r="L650" s="45" t="s">
        <v>223</v>
      </c>
      <c r="M650" s="29">
        <v>80000000</v>
      </c>
      <c r="N650" s="49" t="s">
        <v>3807</v>
      </c>
      <c r="O650" s="27" t="s">
        <v>3815</v>
      </c>
      <c r="P650" s="27" t="s">
        <v>3816</v>
      </c>
      <c r="Q650" s="27" t="s">
        <v>6529</v>
      </c>
      <c r="R650" s="15"/>
      <c r="S650" s="53"/>
    </row>
    <row r="651" spans="2:19" ht="19.5" customHeight="1" x14ac:dyDescent="0.15">
      <c r="B651" s="25">
        <v>2021</v>
      </c>
      <c r="C651" s="27">
        <v>2</v>
      </c>
      <c r="D651" s="27" t="s">
        <v>14</v>
      </c>
      <c r="E651" s="55" t="s">
        <v>2085</v>
      </c>
      <c r="F651" s="27" t="s">
        <v>215</v>
      </c>
      <c r="G651" s="27">
        <v>3011150501</v>
      </c>
      <c r="H651" s="27" t="s">
        <v>216</v>
      </c>
      <c r="I651" s="27" t="s">
        <v>6601</v>
      </c>
      <c r="J651" s="45" t="s">
        <v>16</v>
      </c>
      <c r="K651" s="45">
        <v>1094.26</v>
      </c>
      <c r="L651" s="45" t="s">
        <v>217</v>
      </c>
      <c r="M651" s="29">
        <v>79561480</v>
      </c>
      <c r="N651" s="49" t="s">
        <v>1435</v>
      </c>
      <c r="O651" s="27" t="s">
        <v>1436</v>
      </c>
      <c r="P651" s="27" t="s">
        <v>1437</v>
      </c>
      <c r="Q651" s="27" t="s">
        <v>6529</v>
      </c>
      <c r="R651" s="15"/>
      <c r="S651" s="53"/>
    </row>
    <row r="652" spans="2:19" ht="19.5" customHeight="1" x14ac:dyDescent="0.15">
      <c r="B652" s="25">
        <v>2021</v>
      </c>
      <c r="C652" s="27">
        <v>2</v>
      </c>
      <c r="D652" s="27" t="s">
        <v>14</v>
      </c>
      <c r="E652" s="55" t="s">
        <v>3734</v>
      </c>
      <c r="F652" s="27" t="s">
        <v>215</v>
      </c>
      <c r="G652" s="27">
        <v>3011159701</v>
      </c>
      <c r="H652" s="27" t="s">
        <v>696</v>
      </c>
      <c r="I652" s="27" t="s">
        <v>6570</v>
      </c>
      <c r="J652" s="45" t="s">
        <v>16</v>
      </c>
      <c r="K652" s="45">
        <v>898</v>
      </c>
      <c r="L652" s="45" t="s">
        <v>574</v>
      </c>
      <c r="M652" s="29">
        <v>78723230</v>
      </c>
      <c r="N652" s="49" t="s">
        <v>3735</v>
      </c>
      <c r="O652" s="27" t="s">
        <v>3687</v>
      </c>
      <c r="P652" s="27" t="s">
        <v>5129</v>
      </c>
      <c r="Q652" s="27" t="s">
        <v>6529</v>
      </c>
      <c r="R652" s="15"/>
      <c r="S652" s="53"/>
    </row>
    <row r="653" spans="2:19" ht="19.5" customHeight="1" x14ac:dyDescent="0.15">
      <c r="B653" s="25">
        <v>2021</v>
      </c>
      <c r="C653" s="27">
        <v>2</v>
      </c>
      <c r="D653" s="27" t="s">
        <v>15</v>
      </c>
      <c r="E653" s="55" t="s">
        <v>673</v>
      </c>
      <c r="F653" s="27" t="s">
        <v>215</v>
      </c>
      <c r="G653" s="27">
        <v>3010161901</v>
      </c>
      <c r="H653" s="27" t="s">
        <v>674</v>
      </c>
      <c r="I653" s="27" t="s">
        <v>6628</v>
      </c>
      <c r="J653" s="45" t="s">
        <v>612</v>
      </c>
      <c r="K653" s="45">
        <v>103.333</v>
      </c>
      <c r="L653" s="45" t="s">
        <v>675</v>
      </c>
      <c r="M653" s="29">
        <v>76810518.890000001</v>
      </c>
      <c r="N653" s="49" t="s">
        <v>340</v>
      </c>
      <c r="O653" s="27" t="s">
        <v>492</v>
      </c>
      <c r="P653" s="27" t="s">
        <v>493</v>
      </c>
      <c r="Q653" s="27" t="s">
        <v>6529</v>
      </c>
      <c r="R653" s="15"/>
      <c r="S653" s="53"/>
    </row>
    <row r="654" spans="2:19" ht="19.5" customHeight="1" x14ac:dyDescent="0.15">
      <c r="B654" s="25">
        <v>2021</v>
      </c>
      <c r="C654" s="27">
        <v>2</v>
      </c>
      <c r="D654" s="27" t="s">
        <v>15</v>
      </c>
      <c r="E654" s="55" t="s">
        <v>4225</v>
      </c>
      <c r="F654" s="27" t="s">
        <v>215</v>
      </c>
      <c r="G654" s="27">
        <v>3023160202</v>
      </c>
      <c r="H654" s="27" t="s">
        <v>4230</v>
      </c>
      <c r="I654" s="27" t="s">
        <v>6629</v>
      </c>
      <c r="J654" s="45" t="s">
        <v>16</v>
      </c>
      <c r="K654" s="45">
        <v>1</v>
      </c>
      <c r="L654" s="45" t="s">
        <v>1275</v>
      </c>
      <c r="M654" s="29">
        <v>76410400</v>
      </c>
      <c r="N654" s="49" t="s">
        <v>3880</v>
      </c>
      <c r="O654" s="27" t="s">
        <v>3881</v>
      </c>
      <c r="P654" s="27" t="s">
        <v>4231</v>
      </c>
      <c r="Q654" s="27" t="s">
        <v>6529</v>
      </c>
      <c r="R654" s="15"/>
      <c r="S654" s="53"/>
    </row>
    <row r="655" spans="2:19" ht="19.5" customHeight="1" x14ac:dyDescent="0.15">
      <c r="B655" s="25">
        <v>2021</v>
      </c>
      <c r="C655" s="27">
        <v>2</v>
      </c>
      <c r="D655" s="27" t="s">
        <v>15</v>
      </c>
      <c r="E655" s="55" t="s">
        <v>1957</v>
      </c>
      <c r="F655" s="27" t="s">
        <v>215</v>
      </c>
      <c r="G655" s="27">
        <v>3010161901</v>
      </c>
      <c r="H655" s="27" t="s">
        <v>737</v>
      </c>
      <c r="I655" s="27" t="s">
        <v>6630</v>
      </c>
      <c r="J655" s="45" t="s">
        <v>17</v>
      </c>
      <c r="K655" s="45">
        <v>110.107</v>
      </c>
      <c r="L655" s="45" t="s">
        <v>169</v>
      </c>
      <c r="M655" s="29">
        <v>75516885</v>
      </c>
      <c r="N655" s="49" t="s">
        <v>1426</v>
      </c>
      <c r="O655" s="27" t="s">
        <v>1432</v>
      </c>
      <c r="P655" s="27" t="s">
        <v>1433</v>
      </c>
      <c r="Q655" s="27" t="s">
        <v>6529</v>
      </c>
      <c r="R655" s="15"/>
      <c r="S655" s="53"/>
    </row>
    <row r="656" spans="2:19" ht="19.5" customHeight="1" x14ac:dyDescent="0.15">
      <c r="B656" s="25">
        <v>2021</v>
      </c>
      <c r="C656" s="27">
        <v>2</v>
      </c>
      <c r="D656" s="27" t="s">
        <v>14</v>
      </c>
      <c r="E656" s="55" t="s">
        <v>2118</v>
      </c>
      <c r="F656" s="27" t="s">
        <v>215</v>
      </c>
      <c r="G656" s="27">
        <v>4014219702</v>
      </c>
      <c r="H656" s="27" t="s">
        <v>2032</v>
      </c>
      <c r="I656" s="27" t="s">
        <v>6631</v>
      </c>
      <c r="J656" s="45" t="s">
        <v>16</v>
      </c>
      <c r="K656" s="45">
        <v>1085</v>
      </c>
      <c r="L656" s="45" t="s">
        <v>225</v>
      </c>
      <c r="M656" s="29">
        <v>75407500</v>
      </c>
      <c r="N656" s="49" t="s">
        <v>1672</v>
      </c>
      <c r="O656" s="27" t="s">
        <v>1690</v>
      </c>
      <c r="P656" s="27" t="s">
        <v>1691</v>
      </c>
      <c r="Q656" s="27" t="s">
        <v>6529</v>
      </c>
      <c r="R656" s="15"/>
      <c r="S656" s="53"/>
    </row>
    <row r="657" spans="2:19" ht="19.5" customHeight="1" x14ac:dyDescent="0.15">
      <c r="B657" s="25">
        <v>2021</v>
      </c>
      <c r="C657" s="27">
        <v>2</v>
      </c>
      <c r="D657" s="27" t="s">
        <v>15</v>
      </c>
      <c r="E657" s="55" t="s">
        <v>1988</v>
      </c>
      <c r="F657" s="27" t="s">
        <v>215</v>
      </c>
      <c r="G657" s="27">
        <v>3912100101</v>
      </c>
      <c r="H657" s="27" t="s">
        <v>2139</v>
      </c>
      <c r="I657" s="27" t="s">
        <v>6632</v>
      </c>
      <c r="J657" s="45" t="s">
        <v>37</v>
      </c>
      <c r="K657" s="45">
        <v>1</v>
      </c>
      <c r="L657" s="45" t="s">
        <v>557</v>
      </c>
      <c r="M657" s="29">
        <v>75363890</v>
      </c>
      <c r="N657" s="49" t="s">
        <v>1461</v>
      </c>
      <c r="O657" s="27" t="s">
        <v>1462</v>
      </c>
      <c r="P657" s="27" t="s">
        <v>1463</v>
      </c>
      <c r="Q657" s="27" t="s">
        <v>6529</v>
      </c>
      <c r="R657" s="15"/>
      <c r="S657" s="53"/>
    </row>
    <row r="658" spans="2:19" ht="19.5" customHeight="1" x14ac:dyDescent="0.15">
      <c r="B658" s="25">
        <v>2021</v>
      </c>
      <c r="C658" s="27">
        <v>2</v>
      </c>
      <c r="D658" s="27" t="s">
        <v>15</v>
      </c>
      <c r="E658" s="55" t="s">
        <v>2281</v>
      </c>
      <c r="F658" s="27" t="s">
        <v>215</v>
      </c>
      <c r="G658" s="27">
        <v>3011150501</v>
      </c>
      <c r="H658" s="27" t="s">
        <v>216</v>
      </c>
      <c r="I658" s="27"/>
      <c r="J658" s="45" t="s">
        <v>16</v>
      </c>
      <c r="K658" s="45">
        <v>1088</v>
      </c>
      <c r="L658" s="45" t="s">
        <v>569</v>
      </c>
      <c r="M658" s="29">
        <v>75111000</v>
      </c>
      <c r="N658" s="49" t="s">
        <v>3527</v>
      </c>
      <c r="O658" s="27" t="s">
        <v>3280</v>
      </c>
      <c r="P658" s="27" t="s">
        <v>3281</v>
      </c>
      <c r="Q658" s="27" t="s">
        <v>6529</v>
      </c>
      <c r="R658" s="15"/>
      <c r="S658" s="53" t="s">
        <v>3528</v>
      </c>
    </row>
    <row r="659" spans="2:19" ht="19.5" customHeight="1" x14ac:dyDescent="0.15">
      <c r="B659" s="25">
        <v>2021</v>
      </c>
      <c r="C659" s="27">
        <v>2</v>
      </c>
      <c r="D659" s="27" t="s">
        <v>15</v>
      </c>
      <c r="E659" s="55" t="s">
        <v>2034</v>
      </c>
      <c r="F659" s="27" t="s">
        <v>215</v>
      </c>
      <c r="G659" s="27">
        <v>3011150501</v>
      </c>
      <c r="H659" s="27" t="s">
        <v>216</v>
      </c>
      <c r="I659" s="27" t="s">
        <v>6633</v>
      </c>
      <c r="J659" s="45" t="s">
        <v>16</v>
      </c>
      <c r="K659" s="45">
        <v>1112</v>
      </c>
      <c r="L659" s="45" t="s">
        <v>217</v>
      </c>
      <c r="M659" s="29">
        <v>74626320</v>
      </c>
      <c r="N659" s="49" t="s">
        <v>1426</v>
      </c>
      <c r="O659" s="27" t="s">
        <v>1619</v>
      </c>
      <c r="P659" s="27" t="s">
        <v>1620</v>
      </c>
      <c r="Q659" s="27" t="s">
        <v>6529</v>
      </c>
      <c r="R659" s="15"/>
      <c r="S659" s="53"/>
    </row>
    <row r="660" spans="2:19" ht="19.5" customHeight="1" x14ac:dyDescent="0.15">
      <c r="B660" s="25">
        <v>2021</v>
      </c>
      <c r="C660" s="27">
        <v>2</v>
      </c>
      <c r="D660" s="27" t="s">
        <v>15</v>
      </c>
      <c r="E660" s="55" t="s">
        <v>4838</v>
      </c>
      <c r="F660" s="27" t="s">
        <v>215</v>
      </c>
      <c r="G660" s="27" t="s">
        <v>4843</v>
      </c>
      <c r="H660" s="27" t="s">
        <v>4844</v>
      </c>
      <c r="I660" s="27" t="s">
        <v>6634</v>
      </c>
      <c r="J660" s="45" t="s">
        <v>609</v>
      </c>
      <c r="K660" s="45">
        <v>1</v>
      </c>
      <c r="L660" s="45" t="s">
        <v>223</v>
      </c>
      <c r="M660" s="29">
        <f>TRUNC(K660*67766822*1.1,-3)</f>
        <v>74543000</v>
      </c>
      <c r="N660" s="49" t="s">
        <v>4804</v>
      </c>
      <c r="O660" s="27" t="s">
        <v>4839</v>
      </c>
      <c r="P660" s="27" t="s">
        <v>4840</v>
      </c>
      <c r="Q660" s="27" t="s">
        <v>6529</v>
      </c>
      <c r="R660" s="15"/>
      <c r="S660" s="53"/>
    </row>
    <row r="661" spans="2:19" ht="19.5" customHeight="1" x14ac:dyDescent="0.15">
      <c r="B661" s="25">
        <v>2021</v>
      </c>
      <c r="C661" s="27">
        <v>2</v>
      </c>
      <c r="D661" s="27" t="s">
        <v>15</v>
      </c>
      <c r="E661" s="55" t="s">
        <v>839</v>
      </c>
      <c r="F661" s="27" t="s">
        <v>215</v>
      </c>
      <c r="G661" s="27">
        <v>3011150501</v>
      </c>
      <c r="H661" s="27" t="s">
        <v>216</v>
      </c>
      <c r="I661" s="27"/>
      <c r="J661" s="45" t="s">
        <v>173</v>
      </c>
      <c r="K661" s="45">
        <v>982</v>
      </c>
      <c r="L661" s="45" t="s">
        <v>217</v>
      </c>
      <c r="M661" s="29">
        <v>73614000</v>
      </c>
      <c r="N661" s="49" t="s">
        <v>3086</v>
      </c>
      <c r="O661" s="27" t="s">
        <v>3378</v>
      </c>
      <c r="P661" s="27" t="s">
        <v>3379</v>
      </c>
      <c r="Q661" s="27" t="s">
        <v>6529</v>
      </c>
      <c r="R661" s="15"/>
      <c r="S661" s="53"/>
    </row>
    <row r="662" spans="2:19" ht="19.5" customHeight="1" x14ac:dyDescent="0.15">
      <c r="B662" s="25">
        <v>2021</v>
      </c>
      <c r="C662" s="27">
        <v>2</v>
      </c>
      <c r="D662" s="27" t="s">
        <v>15</v>
      </c>
      <c r="E662" s="55" t="s">
        <v>2863</v>
      </c>
      <c r="F662" s="27" t="s">
        <v>215</v>
      </c>
      <c r="G662" s="27">
        <v>7215240201</v>
      </c>
      <c r="H662" s="27" t="s">
        <v>2865</v>
      </c>
      <c r="I662" s="27" t="s">
        <v>6635</v>
      </c>
      <c r="J662" s="45" t="s">
        <v>17</v>
      </c>
      <c r="K662" s="45">
        <v>5056.7</v>
      </c>
      <c r="L662" s="45" t="s">
        <v>2866</v>
      </c>
      <c r="M662" s="29">
        <v>71805140</v>
      </c>
      <c r="N662" s="49" t="s">
        <v>2392</v>
      </c>
      <c r="O662" s="27" t="s">
        <v>2706</v>
      </c>
      <c r="P662" s="27" t="s">
        <v>2707</v>
      </c>
      <c r="Q662" s="27" t="s">
        <v>6529</v>
      </c>
      <c r="R662" s="15"/>
      <c r="S662" s="53"/>
    </row>
    <row r="663" spans="2:19" ht="19.5" customHeight="1" x14ac:dyDescent="0.15">
      <c r="B663" s="25">
        <v>2021</v>
      </c>
      <c r="C663" s="27">
        <v>2</v>
      </c>
      <c r="D663" s="27" t="s">
        <v>15</v>
      </c>
      <c r="E663" s="55" t="s">
        <v>220</v>
      </c>
      <c r="F663" s="27" t="s">
        <v>215</v>
      </c>
      <c r="G663" s="27">
        <v>3010161901</v>
      </c>
      <c r="H663" s="27" t="s">
        <v>218</v>
      </c>
      <c r="I663" s="27" t="s">
        <v>6636</v>
      </c>
      <c r="J663" s="45" t="s">
        <v>16</v>
      </c>
      <c r="K663" s="45">
        <v>100</v>
      </c>
      <c r="L663" s="45" t="s">
        <v>219</v>
      </c>
      <c r="M663" s="29">
        <v>71225000</v>
      </c>
      <c r="N663" s="49" t="s">
        <v>194</v>
      </c>
      <c r="O663" s="27" t="s">
        <v>195</v>
      </c>
      <c r="P663" s="27" t="s">
        <v>196</v>
      </c>
      <c r="Q663" s="27" t="s">
        <v>6529</v>
      </c>
      <c r="R663" s="15"/>
      <c r="S663" s="53"/>
    </row>
    <row r="664" spans="2:19" ht="19.5" customHeight="1" x14ac:dyDescent="0.15">
      <c r="B664" s="25">
        <v>2021</v>
      </c>
      <c r="C664" s="27">
        <v>2</v>
      </c>
      <c r="D664" s="27" t="s">
        <v>14</v>
      </c>
      <c r="E664" s="55" t="s">
        <v>2136</v>
      </c>
      <c r="F664" s="27" t="s">
        <v>215</v>
      </c>
      <c r="G664" s="27">
        <v>3013150202</v>
      </c>
      <c r="H664" s="27" t="s">
        <v>1984</v>
      </c>
      <c r="I664" s="27" t="s">
        <v>6637</v>
      </c>
      <c r="J664" s="45" t="s">
        <v>16</v>
      </c>
      <c r="K664" s="45">
        <v>600</v>
      </c>
      <c r="L664" s="45" t="s">
        <v>588</v>
      </c>
      <c r="M664" s="29">
        <v>70800000</v>
      </c>
      <c r="N664" s="49" t="s">
        <v>1594</v>
      </c>
      <c r="O664" s="27" t="s">
        <v>1601</v>
      </c>
      <c r="P664" s="27" t="s">
        <v>1602</v>
      </c>
      <c r="Q664" s="27" t="s">
        <v>6529</v>
      </c>
      <c r="R664" s="15"/>
      <c r="S664" s="53"/>
    </row>
    <row r="665" spans="2:19" ht="19.5" customHeight="1" x14ac:dyDescent="0.15">
      <c r="B665" s="25">
        <v>2021</v>
      </c>
      <c r="C665" s="27">
        <v>2</v>
      </c>
      <c r="D665" s="27" t="s">
        <v>14</v>
      </c>
      <c r="E665" s="55" t="s">
        <v>1405</v>
      </c>
      <c r="F665" s="27" t="s">
        <v>62</v>
      </c>
      <c r="G665" s="27">
        <v>4015151301</v>
      </c>
      <c r="H665" s="27" t="s">
        <v>1406</v>
      </c>
      <c r="I665" s="27" t="s">
        <v>6638</v>
      </c>
      <c r="J665" s="45" t="s">
        <v>1407</v>
      </c>
      <c r="K665" s="45">
        <v>2</v>
      </c>
      <c r="L665" s="45" t="s">
        <v>1340</v>
      </c>
      <c r="M665" s="29">
        <v>70000000</v>
      </c>
      <c r="N665" s="49" t="s">
        <v>1408</v>
      </c>
      <c r="O665" s="27" t="s">
        <v>942</v>
      </c>
      <c r="P665" s="27" t="s">
        <v>943</v>
      </c>
      <c r="Q665" s="27" t="s">
        <v>6529</v>
      </c>
      <c r="R665" s="15"/>
      <c r="S665" s="53"/>
    </row>
    <row r="666" spans="2:19" ht="19.5" customHeight="1" x14ac:dyDescent="0.15">
      <c r="B666" s="25">
        <v>2021</v>
      </c>
      <c r="C666" s="27">
        <v>2</v>
      </c>
      <c r="D666" s="27" t="s">
        <v>14</v>
      </c>
      <c r="E666" s="55" t="s">
        <v>3205</v>
      </c>
      <c r="F666" s="27" t="s">
        <v>215</v>
      </c>
      <c r="G666" s="27">
        <v>3010161901</v>
      </c>
      <c r="H666" s="27" t="s">
        <v>218</v>
      </c>
      <c r="I666" s="27"/>
      <c r="J666" s="45"/>
      <c r="K666" s="45"/>
      <c r="L666" s="45"/>
      <c r="M666" s="29">
        <v>70000000</v>
      </c>
      <c r="N666" s="49" t="s">
        <v>2970</v>
      </c>
      <c r="O666" s="27" t="s">
        <v>3206</v>
      </c>
      <c r="P666" s="27" t="s">
        <v>3207</v>
      </c>
      <c r="Q666" s="27" t="s">
        <v>6529</v>
      </c>
      <c r="R666" s="15"/>
      <c r="S666" s="53"/>
    </row>
    <row r="667" spans="2:19" ht="19.5" customHeight="1" x14ac:dyDescent="0.15">
      <c r="B667" s="25">
        <v>2021</v>
      </c>
      <c r="C667" s="27">
        <v>2</v>
      </c>
      <c r="D667" s="27" t="s">
        <v>14</v>
      </c>
      <c r="E667" s="55" t="s">
        <v>3211</v>
      </c>
      <c r="F667" s="27" t="s">
        <v>215</v>
      </c>
      <c r="G667" s="27">
        <v>3011150501</v>
      </c>
      <c r="H667" s="27" t="s">
        <v>216</v>
      </c>
      <c r="I667" s="27"/>
      <c r="J667" s="45"/>
      <c r="K667" s="45"/>
      <c r="L667" s="45"/>
      <c r="M667" s="29">
        <v>70000000</v>
      </c>
      <c r="N667" s="49" t="s">
        <v>2970</v>
      </c>
      <c r="O667" s="27" t="s">
        <v>3212</v>
      </c>
      <c r="P667" s="27" t="s">
        <v>3213</v>
      </c>
      <c r="Q667" s="27" t="s">
        <v>6529</v>
      </c>
      <c r="R667" s="15"/>
      <c r="S667" s="53"/>
    </row>
    <row r="668" spans="2:19" ht="19.5" customHeight="1" x14ac:dyDescent="0.15">
      <c r="B668" s="25">
        <v>2021</v>
      </c>
      <c r="C668" s="27">
        <v>2</v>
      </c>
      <c r="D668" s="27" t="s">
        <v>14</v>
      </c>
      <c r="E668" s="55" t="s">
        <v>3753</v>
      </c>
      <c r="F668" s="27" t="s">
        <v>63</v>
      </c>
      <c r="G668" s="27" t="s">
        <v>5130</v>
      </c>
      <c r="H668" s="27" t="s">
        <v>3754</v>
      </c>
      <c r="I668" s="27"/>
      <c r="J668" s="45" t="s">
        <v>3755</v>
      </c>
      <c r="K668" s="45">
        <v>5</v>
      </c>
      <c r="L668" s="45" t="s">
        <v>557</v>
      </c>
      <c r="M668" s="29">
        <v>70000000</v>
      </c>
      <c r="N668" s="49" t="s">
        <v>3659</v>
      </c>
      <c r="O668" s="27" t="s">
        <v>3666</v>
      </c>
      <c r="P668" s="27" t="s">
        <v>5120</v>
      </c>
      <c r="Q668" s="27" t="s">
        <v>6529</v>
      </c>
      <c r="R668" s="15"/>
      <c r="S668" s="53"/>
    </row>
    <row r="669" spans="2:19" ht="19.5" customHeight="1" x14ac:dyDescent="0.15">
      <c r="B669" s="25">
        <v>2021</v>
      </c>
      <c r="C669" s="27">
        <v>2</v>
      </c>
      <c r="D669" s="27" t="s">
        <v>14</v>
      </c>
      <c r="E669" s="55" t="s">
        <v>5193</v>
      </c>
      <c r="F669" s="27" t="s">
        <v>221</v>
      </c>
      <c r="G669" s="27">
        <v>3012171601</v>
      </c>
      <c r="H669" s="27" t="s">
        <v>5220</v>
      </c>
      <c r="I669" s="27" t="s">
        <v>6639</v>
      </c>
      <c r="J669" s="45" t="s">
        <v>16</v>
      </c>
      <c r="K669" s="45">
        <v>76</v>
      </c>
      <c r="L669" s="45" t="s">
        <v>174</v>
      </c>
      <c r="M669" s="29">
        <v>69924153</v>
      </c>
      <c r="N669" s="49" t="s">
        <v>5173</v>
      </c>
      <c r="O669" s="27" t="s">
        <v>1455</v>
      </c>
      <c r="P669" s="27" t="s">
        <v>5194</v>
      </c>
      <c r="Q669" s="27" t="s">
        <v>6529</v>
      </c>
      <c r="R669" s="15"/>
      <c r="S669" s="53"/>
    </row>
    <row r="670" spans="2:19" ht="19.5" customHeight="1" x14ac:dyDescent="0.15">
      <c r="B670" s="25">
        <v>2021</v>
      </c>
      <c r="C670" s="27">
        <v>2</v>
      </c>
      <c r="D670" s="27" t="s">
        <v>14</v>
      </c>
      <c r="E670" s="55" t="s">
        <v>4753</v>
      </c>
      <c r="F670" s="27" t="s">
        <v>2795</v>
      </c>
      <c r="G670" s="27" t="s">
        <v>4734</v>
      </c>
      <c r="H670" s="27" t="s">
        <v>4754</v>
      </c>
      <c r="I670" s="27" t="s">
        <v>6640</v>
      </c>
      <c r="J670" s="45" t="s">
        <v>565</v>
      </c>
      <c r="K670" s="45">
        <v>3</v>
      </c>
      <c r="L670" s="45" t="s">
        <v>640</v>
      </c>
      <c r="M670" s="29">
        <v>69898402</v>
      </c>
      <c r="N670" s="49" t="s">
        <v>4696</v>
      </c>
      <c r="O670" s="27" t="s">
        <v>4728</v>
      </c>
      <c r="P670" s="27" t="s">
        <v>4729</v>
      </c>
      <c r="Q670" s="27" t="s">
        <v>6529</v>
      </c>
      <c r="R670" s="15"/>
      <c r="S670" s="53" t="s">
        <v>4735</v>
      </c>
    </row>
    <row r="671" spans="2:19" ht="19.5" customHeight="1" x14ac:dyDescent="0.15">
      <c r="B671" s="25">
        <v>2021</v>
      </c>
      <c r="C671" s="27">
        <v>2</v>
      </c>
      <c r="D671" s="27" t="s">
        <v>14</v>
      </c>
      <c r="E671" s="55" t="s">
        <v>2969</v>
      </c>
      <c r="F671" s="27" t="s">
        <v>215</v>
      </c>
      <c r="G671" s="27">
        <v>3912100101</v>
      </c>
      <c r="H671" s="27" t="s">
        <v>1322</v>
      </c>
      <c r="I671" s="27" t="s">
        <v>6641</v>
      </c>
      <c r="J671" s="45"/>
      <c r="K671" s="45">
        <v>1</v>
      </c>
      <c r="L671" s="45" t="s">
        <v>223</v>
      </c>
      <c r="M671" s="29">
        <v>69895000</v>
      </c>
      <c r="N671" s="49" t="s">
        <v>2970</v>
      </c>
      <c r="O671" s="27" t="s">
        <v>2971</v>
      </c>
      <c r="P671" s="27" t="s">
        <v>2972</v>
      </c>
      <c r="Q671" s="27" t="s">
        <v>6529</v>
      </c>
      <c r="R671" s="15"/>
      <c r="S671" s="53"/>
    </row>
    <row r="672" spans="2:19" ht="19.5" customHeight="1" x14ac:dyDescent="0.15">
      <c r="B672" s="25">
        <v>2021</v>
      </c>
      <c r="C672" s="27">
        <v>2</v>
      </c>
      <c r="D672" s="27" t="s">
        <v>15</v>
      </c>
      <c r="E672" s="55" t="s">
        <v>4778</v>
      </c>
      <c r="F672" s="27" t="s">
        <v>215</v>
      </c>
      <c r="G672" s="27">
        <v>21234115</v>
      </c>
      <c r="H672" s="27" t="s">
        <v>4780</v>
      </c>
      <c r="I672" s="27" t="s">
        <v>6642</v>
      </c>
      <c r="J672" s="45" t="s">
        <v>565</v>
      </c>
      <c r="K672" s="45">
        <v>128</v>
      </c>
      <c r="L672" s="45" t="s">
        <v>227</v>
      </c>
      <c r="M672" s="29">
        <v>69830290</v>
      </c>
      <c r="N672" s="49" t="s">
        <v>4696</v>
      </c>
      <c r="O672" s="27" t="s">
        <v>4728</v>
      </c>
      <c r="P672" s="27" t="s">
        <v>4729</v>
      </c>
      <c r="Q672" s="27" t="s">
        <v>6529</v>
      </c>
      <c r="R672" s="15"/>
      <c r="S672" s="53"/>
    </row>
    <row r="673" spans="2:19" ht="19.5" customHeight="1" x14ac:dyDescent="0.15">
      <c r="B673" s="25">
        <v>2021</v>
      </c>
      <c r="C673" s="27">
        <v>2</v>
      </c>
      <c r="D673" s="27" t="s">
        <v>14</v>
      </c>
      <c r="E673" s="55" t="s">
        <v>4753</v>
      </c>
      <c r="F673" s="27" t="s">
        <v>2795</v>
      </c>
      <c r="G673" s="27" t="s">
        <v>4734</v>
      </c>
      <c r="H673" s="27" t="s">
        <v>4754</v>
      </c>
      <c r="I673" s="27" t="s">
        <v>6643</v>
      </c>
      <c r="J673" s="45" t="s">
        <v>565</v>
      </c>
      <c r="K673" s="45">
        <v>8</v>
      </c>
      <c r="L673" s="45" t="s">
        <v>640</v>
      </c>
      <c r="M673" s="29">
        <v>69802099</v>
      </c>
      <c r="N673" s="49" t="s">
        <v>4696</v>
      </c>
      <c r="O673" s="27" t="s">
        <v>4728</v>
      </c>
      <c r="P673" s="27" t="s">
        <v>4729</v>
      </c>
      <c r="Q673" s="27" t="s">
        <v>6529</v>
      </c>
      <c r="R673" s="15"/>
      <c r="S673" s="53" t="s">
        <v>4735</v>
      </c>
    </row>
    <row r="674" spans="2:19" ht="19.5" customHeight="1" x14ac:dyDescent="0.15">
      <c r="B674" s="25">
        <v>2021</v>
      </c>
      <c r="C674" s="27">
        <v>2</v>
      </c>
      <c r="D674" s="27" t="s">
        <v>14</v>
      </c>
      <c r="E674" s="55" t="s">
        <v>3497</v>
      </c>
      <c r="F674" s="27" t="s">
        <v>62</v>
      </c>
      <c r="G674" s="27">
        <v>3011150501</v>
      </c>
      <c r="H674" s="27" t="s">
        <v>216</v>
      </c>
      <c r="I674" s="27" t="s">
        <v>6578</v>
      </c>
      <c r="J674" s="45">
        <v>0</v>
      </c>
      <c r="K674" s="45">
        <v>1072</v>
      </c>
      <c r="L674" s="45" t="s">
        <v>217</v>
      </c>
      <c r="M674" s="29">
        <v>69787200</v>
      </c>
      <c r="N674" s="49" t="s">
        <v>2985</v>
      </c>
      <c r="O674" s="27" t="s">
        <v>3255</v>
      </c>
      <c r="P674" s="27" t="s">
        <v>3256</v>
      </c>
      <c r="Q674" s="27" t="s">
        <v>6529</v>
      </c>
      <c r="R674" s="15"/>
      <c r="S674" s="53"/>
    </row>
    <row r="675" spans="2:19" ht="19.5" customHeight="1" x14ac:dyDescent="0.15">
      <c r="B675" s="25">
        <v>2021</v>
      </c>
      <c r="C675" s="27">
        <v>2</v>
      </c>
      <c r="D675" s="27" t="s">
        <v>14</v>
      </c>
      <c r="E675" s="55" t="s">
        <v>1390</v>
      </c>
      <c r="F675" s="27" t="s">
        <v>215</v>
      </c>
      <c r="G675" s="27">
        <v>4015156601</v>
      </c>
      <c r="H675" s="27" t="s">
        <v>1392</v>
      </c>
      <c r="I675" s="27"/>
      <c r="J675" s="45" t="s">
        <v>1393</v>
      </c>
      <c r="K675" s="45">
        <v>1</v>
      </c>
      <c r="L675" s="45" t="s">
        <v>557</v>
      </c>
      <c r="M675" s="29">
        <v>69754000</v>
      </c>
      <c r="N675" s="49" t="s">
        <v>903</v>
      </c>
      <c r="O675" s="27" t="s">
        <v>909</v>
      </c>
      <c r="P675" s="27" t="s">
        <v>910</v>
      </c>
      <c r="Q675" s="27" t="s">
        <v>6529</v>
      </c>
      <c r="R675" s="15"/>
      <c r="S675" s="53"/>
    </row>
    <row r="676" spans="2:19" ht="19.5" customHeight="1" x14ac:dyDescent="0.15">
      <c r="B676" s="25">
        <v>2021</v>
      </c>
      <c r="C676" s="27">
        <v>2</v>
      </c>
      <c r="D676" s="27" t="s">
        <v>15</v>
      </c>
      <c r="E676" s="55" t="s">
        <v>2414</v>
      </c>
      <c r="F676" s="27" t="s">
        <v>62</v>
      </c>
      <c r="G676" s="27"/>
      <c r="H676" s="27" t="s">
        <v>2891</v>
      </c>
      <c r="I676" s="27" t="s">
        <v>6644</v>
      </c>
      <c r="J676" s="45" t="s">
        <v>630</v>
      </c>
      <c r="K676" s="45">
        <v>3</v>
      </c>
      <c r="L676" s="45" t="s">
        <v>557</v>
      </c>
      <c r="M676" s="29">
        <v>69669600</v>
      </c>
      <c r="N676" s="49" t="s">
        <v>2411</v>
      </c>
      <c r="O676" s="27" t="s">
        <v>2415</v>
      </c>
      <c r="P676" s="27" t="s">
        <v>2892</v>
      </c>
      <c r="Q676" s="27" t="s">
        <v>6529</v>
      </c>
      <c r="R676" s="15"/>
      <c r="S676" s="53"/>
    </row>
    <row r="677" spans="2:19" ht="19.5" customHeight="1" x14ac:dyDescent="0.15">
      <c r="B677" s="25">
        <v>2021</v>
      </c>
      <c r="C677" s="27">
        <v>2</v>
      </c>
      <c r="D677" s="27" t="s">
        <v>15</v>
      </c>
      <c r="E677" s="55" t="s">
        <v>677</v>
      </c>
      <c r="F677" s="27" t="s">
        <v>215</v>
      </c>
      <c r="G677" s="27">
        <v>3011159201</v>
      </c>
      <c r="H677" s="27" t="s">
        <v>679</v>
      </c>
      <c r="I677" s="27" t="s">
        <v>6645</v>
      </c>
      <c r="J677" s="45" t="s">
        <v>678</v>
      </c>
      <c r="K677" s="45">
        <v>500</v>
      </c>
      <c r="L677" s="45" t="s">
        <v>169</v>
      </c>
      <c r="M677" s="29">
        <v>69442000</v>
      </c>
      <c r="N677" s="49" t="s">
        <v>340</v>
      </c>
      <c r="O677" s="27" t="s">
        <v>500</v>
      </c>
      <c r="P677" s="27" t="s">
        <v>501</v>
      </c>
      <c r="Q677" s="27" t="s">
        <v>6529</v>
      </c>
      <c r="R677" s="15"/>
      <c r="S677" s="53"/>
    </row>
    <row r="678" spans="2:19" ht="19.5" customHeight="1" x14ac:dyDescent="0.15">
      <c r="B678" s="25">
        <v>2021</v>
      </c>
      <c r="C678" s="27">
        <v>2</v>
      </c>
      <c r="D678" s="27" t="s">
        <v>14</v>
      </c>
      <c r="E678" s="55" t="s">
        <v>570</v>
      </c>
      <c r="F678" s="27" t="s">
        <v>215</v>
      </c>
      <c r="G678" s="27">
        <v>3011150501</v>
      </c>
      <c r="H678" s="27" t="s">
        <v>216</v>
      </c>
      <c r="I678" s="27" t="s">
        <v>6646</v>
      </c>
      <c r="J678" s="45" t="s">
        <v>568</v>
      </c>
      <c r="K678" s="45">
        <v>1065</v>
      </c>
      <c r="L678" s="45" t="s">
        <v>217</v>
      </c>
      <c r="M678" s="29">
        <v>68488000</v>
      </c>
      <c r="N678" s="49" t="s">
        <v>235</v>
      </c>
      <c r="O678" s="27" t="s">
        <v>241</v>
      </c>
      <c r="P678" s="27" t="s">
        <v>242</v>
      </c>
      <c r="Q678" s="27" t="s">
        <v>6529</v>
      </c>
      <c r="R678" s="15"/>
      <c r="S678" s="53"/>
    </row>
    <row r="679" spans="2:19" ht="19.5" customHeight="1" x14ac:dyDescent="0.15">
      <c r="B679" s="25">
        <v>2021</v>
      </c>
      <c r="C679" s="27">
        <v>2</v>
      </c>
      <c r="D679" s="27" t="s">
        <v>15</v>
      </c>
      <c r="E679" s="55" t="s">
        <v>4223</v>
      </c>
      <c r="F679" s="27" t="s">
        <v>215</v>
      </c>
      <c r="G679" s="27">
        <v>3011150501</v>
      </c>
      <c r="H679" s="27" t="s">
        <v>216</v>
      </c>
      <c r="I679" s="27" t="s">
        <v>6530</v>
      </c>
      <c r="J679" s="45" t="s">
        <v>17</v>
      </c>
      <c r="K679" s="45">
        <v>36</v>
      </c>
      <c r="L679" s="45" t="s">
        <v>588</v>
      </c>
      <c r="M679" s="29">
        <v>68093500</v>
      </c>
      <c r="N679" s="49" t="s">
        <v>3880</v>
      </c>
      <c r="O679" s="27" t="s">
        <v>3884</v>
      </c>
      <c r="P679" s="27" t="s">
        <v>3885</v>
      </c>
      <c r="Q679" s="27" t="s">
        <v>6529</v>
      </c>
      <c r="R679" s="15"/>
      <c r="S679" s="53"/>
    </row>
    <row r="680" spans="2:19" ht="19.5" customHeight="1" x14ac:dyDescent="0.15">
      <c r="B680" s="25">
        <v>2021</v>
      </c>
      <c r="C680" s="27">
        <v>2</v>
      </c>
      <c r="D680" s="27" t="s">
        <v>14</v>
      </c>
      <c r="E680" s="55" t="s">
        <v>4561</v>
      </c>
      <c r="F680" s="27" t="s">
        <v>62</v>
      </c>
      <c r="G680" s="27">
        <v>3011150501</v>
      </c>
      <c r="H680" s="27" t="s">
        <v>216</v>
      </c>
      <c r="I680" s="27" t="s">
        <v>6566</v>
      </c>
      <c r="J680" s="45" t="s">
        <v>16</v>
      </c>
      <c r="K680" s="45">
        <v>1014</v>
      </c>
      <c r="L680" s="45" t="s">
        <v>217</v>
      </c>
      <c r="M680" s="29">
        <v>67613520</v>
      </c>
      <c r="N680" s="49" t="s">
        <v>4349</v>
      </c>
      <c r="O680" s="27" t="s">
        <v>4494</v>
      </c>
      <c r="P680" s="27" t="s">
        <v>4495</v>
      </c>
      <c r="Q680" s="27" t="s">
        <v>6529</v>
      </c>
      <c r="R680" s="15"/>
      <c r="S680" s="53"/>
    </row>
    <row r="681" spans="2:19" ht="19.5" customHeight="1" x14ac:dyDescent="0.15">
      <c r="B681" s="25">
        <v>2021</v>
      </c>
      <c r="C681" s="27">
        <v>2</v>
      </c>
      <c r="D681" s="27" t="s">
        <v>15</v>
      </c>
      <c r="E681" s="55" t="s">
        <v>2863</v>
      </c>
      <c r="F681" s="27" t="s">
        <v>215</v>
      </c>
      <c r="G681" s="27">
        <v>4010178702</v>
      </c>
      <c r="H681" s="27" t="s">
        <v>1239</v>
      </c>
      <c r="I681" s="27" t="s">
        <v>6647</v>
      </c>
      <c r="J681" s="45" t="s">
        <v>630</v>
      </c>
      <c r="K681" s="45">
        <v>1</v>
      </c>
      <c r="L681" s="45" t="s">
        <v>223</v>
      </c>
      <c r="M681" s="29">
        <v>67442000</v>
      </c>
      <c r="N681" s="49" t="s">
        <v>2392</v>
      </c>
      <c r="O681" s="27" t="s">
        <v>2706</v>
      </c>
      <c r="P681" s="27" t="s">
        <v>2707</v>
      </c>
      <c r="Q681" s="27" t="s">
        <v>6529</v>
      </c>
      <c r="R681" s="15"/>
      <c r="S681" s="53"/>
    </row>
    <row r="682" spans="2:19" ht="19.5" customHeight="1" x14ac:dyDescent="0.15">
      <c r="B682" s="25">
        <v>2021</v>
      </c>
      <c r="C682" s="27">
        <v>2</v>
      </c>
      <c r="D682" s="27" t="s">
        <v>14</v>
      </c>
      <c r="E682" s="55" t="s">
        <v>1384</v>
      </c>
      <c r="F682" s="27" t="s">
        <v>215</v>
      </c>
      <c r="G682" s="27">
        <v>4015151301</v>
      </c>
      <c r="H682" s="27" t="s">
        <v>662</v>
      </c>
      <c r="I682" s="27"/>
      <c r="J682" s="45" t="s">
        <v>1246</v>
      </c>
      <c r="K682" s="45">
        <v>1</v>
      </c>
      <c r="L682" s="45" t="s">
        <v>557</v>
      </c>
      <c r="M682" s="29">
        <v>67130000</v>
      </c>
      <c r="N682" s="49" t="s">
        <v>903</v>
      </c>
      <c r="O682" s="27" t="s">
        <v>904</v>
      </c>
      <c r="P682" s="27" t="s">
        <v>905</v>
      </c>
      <c r="Q682" s="27" t="s">
        <v>6529</v>
      </c>
      <c r="R682" s="15"/>
      <c r="S682" s="53"/>
    </row>
    <row r="683" spans="2:19" ht="19.5" customHeight="1" x14ac:dyDescent="0.15">
      <c r="B683" s="25">
        <v>2021</v>
      </c>
      <c r="C683" s="27">
        <v>2</v>
      </c>
      <c r="D683" s="27" t="s">
        <v>14</v>
      </c>
      <c r="E683" s="55" t="s">
        <v>2053</v>
      </c>
      <c r="F683" s="27" t="s">
        <v>215</v>
      </c>
      <c r="G683" s="27">
        <v>3023170102</v>
      </c>
      <c r="H683" s="27" t="s">
        <v>1991</v>
      </c>
      <c r="I683" s="27" t="s">
        <v>6648</v>
      </c>
      <c r="J683" s="45" t="s">
        <v>601</v>
      </c>
      <c r="K683" s="45">
        <v>168</v>
      </c>
      <c r="L683" s="45" t="s">
        <v>588</v>
      </c>
      <c r="M683" s="29">
        <v>66718000</v>
      </c>
      <c r="N683" s="49" t="s">
        <v>1435</v>
      </c>
      <c r="O683" s="27" t="s">
        <v>1652</v>
      </c>
      <c r="P683" s="27" t="s">
        <v>1653</v>
      </c>
      <c r="Q683" s="27" t="s">
        <v>6529</v>
      </c>
      <c r="R683" s="15"/>
      <c r="S683" s="53"/>
    </row>
    <row r="684" spans="2:19" ht="19.5" customHeight="1" x14ac:dyDescent="0.15">
      <c r="B684" s="25">
        <v>2021</v>
      </c>
      <c r="C684" s="27">
        <v>2</v>
      </c>
      <c r="D684" s="27" t="s">
        <v>14</v>
      </c>
      <c r="E684" s="55" t="s">
        <v>573</v>
      </c>
      <c r="F684" s="27" t="s">
        <v>215</v>
      </c>
      <c r="G684" s="27">
        <v>3010161901</v>
      </c>
      <c r="H684" s="27" t="s">
        <v>218</v>
      </c>
      <c r="I684" s="27" t="s">
        <v>6649</v>
      </c>
      <c r="J684" s="45" t="s">
        <v>568</v>
      </c>
      <c r="K684" s="45">
        <v>100</v>
      </c>
      <c r="L684" s="45" t="s">
        <v>574</v>
      </c>
      <c r="M684" s="29">
        <v>66600000</v>
      </c>
      <c r="N684" s="49" t="s">
        <v>235</v>
      </c>
      <c r="O684" s="27" t="s">
        <v>420</v>
      </c>
      <c r="P684" s="27" t="s">
        <v>421</v>
      </c>
      <c r="Q684" s="27" t="s">
        <v>6529</v>
      </c>
      <c r="R684" s="15"/>
      <c r="S684" s="53"/>
    </row>
    <row r="685" spans="2:19" ht="19.5" customHeight="1" x14ac:dyDescent="0.15">
      <c r="B685" s="25">
        <v>2021</v>
      </c>
      <c r="C685" s="27">
        <v>2</v>
      </c>
      <c r="D685" s="27" t="s">
        <v>14</v>
      </c>
      <c r="E685" s="55" t="s">
        <v>1296</v>
      </c>
      <c r="F685" s="27" t="s">
        <v>62</v>
      </c>
      <c r="G685" s="27">
        <v>3013150201</v>
      </c>
      <c r="H685" s="27" t="s">
        <v>1297</v>
      </c>
      <c r="I685" s="27" t="s">
        <v>6650</v>
      </c>
      <c r="J685" s="45" t="s">
        <v>16</v>
      </c>
      <c r="K685" s="45">
        <v>2764</v>
      </c>
      <c r="L685" s="45" t="s">
        <v>1272</v>
      </c>
      <c r="M685" s="29">
        <v>66500000</v>
      </c>
      <c r="N685" s="49" t="s">
        <v>811</v>
      </c>
      <c r="O685" s="27" t="s">
        <v>1298</v>
      </c>
      <c r="P685" s="27" t="s">
        <v>1299</v>
      </c>
      <c r="Q685" s="27" t="s">
        <v>6529</v>
      </c>
      <c r="R685" s="15"/>
      <c r="S685" s="53"/>
    </row>
    <row r="686" spans="2:19" ht="19.5" customHeight="1" x14ac:dyDescent="0.15">
      <c r="B686" s="25">
        <v>2021</v>
      </c>
      <c r="C686" s="27">
        <v>2</v>
      </c>
      <c r="D686" s="27" t="s">
        <v>15</v>
      </c>
      <c r="E686" s="55" t="s">
        <v>1993</v>
      </c>
      <c r="F686" s="27" t="s">
        <v>215</v>
      </c>
      <c r="G686" s="27">
        <v>3011150501</v>
      </c>
      <c r="H686" s="27" t="s">
        <v>216</v>
      </c>
      <c r="I686" s="27" t="s">
        <v>6651</v>
      </c>
      <c r="J686" s="45" t="s">
        <v>17</v>
      </c>
      <c r="K686" s="45">
        <v>1240</v>
      </c>
      <c r="L686" s="45" t="s">
        <v>217</v>
      </c>
      <c r="M686" s="29">
        <v>66399375</v>
      </c>
      <c r="N686" s="49" t="s">
        <v>1585</v>
      </c>
      <c r="O686" s="27" t="s">
        <v>1586</v>
      </c>
      <c r="P686" s="27" t="s">
        <v>1587</v>
      </c>
      <c r="Q686" s="27" t="s">
        <v>6529</v>
      </c>
      <c r="R686" s="15"/>
      <c r="S686" s="53"/>
    </row>
    <row r="687" spans="2:19" ht="19.5" customHeight="1" x14ac:dyDescent="0.15">
      <c r="B687" s="25">
        <v>2021</v>
      </c>
      <c r="C687" s="27">
        <v>2</v>
      </c>
      <c r="D687" s="27" t="s">
        <v>15</v>
      </c>
      <c r="E687" s="55" t="s">
        <v>4260</v>
      </c>
      <c r="F687" s="27" t="s">
        <v>215</v>
      </c>
      <c r="G687" s="27">
        <v>3011150501</v>
      </c>
      <c r="H687" s="27" t="s">
        <v>216</v>
      </c>
      <c r="I687" s="27" t="s">
        <v>6652</v>
      </c>
      <c r="J687" s="45" t="s">
        <v>17</v>
      </c>
      <c r="K687" s="45">
        <v>952</v>
      </c>
      <c r="L687" s="45" t="s">
        <v>217</v>
      </c>
      <c r="M687" s="29">
        <v>66202412</v>
      </c>
      <c r="N687" s="49" t="s">
        <v>3943</v>
      </c>
      <c r="O687" s="27" t="s">
        <v>3957</v>
      </c>
      <c r="P687" s="27" t="s">
        <v>3958</v>
      </c>
      <c r="Q687" s="27" t="s">
        <v>6529</v>
      </c>
      <c r="R687" s="15"/>
      <c r="S687" s="53"/>
    </row>
    <row r="688" spans="2:19" ht="19.5" customHeight="1" x14ac:dyDescent="0.15">
      <c r="B688" s="25">
        <v>2021</v>
      </c>
      <c r="C688" s="27">
        <v>2</v>
      </c>
      <c r="D688" s="27" t="s">
        <v>14</v>
      </c>
      <c r="E688" s="55" t="s">
        <v>3574</v>
      </c>
      <c r="F688" s="27" t="s">
        <v>215</v>
      </c>
      <c r="G688" s="27">
        <v>2410160201</v>
      </c>
      <c r="H688" s="27" t="s">
        <v>3585</v>
      </c>
      <c r="I688" s="27" t="s">
        <v>6540</v>
      </c>
      <c r="J688" s="45" t="s">
        <v>630</v>
      </c>
      <c r="K688" s="45">
        <v>1</v>
      </c>
      <c r="L688" s="45" t="s">
        <v>223</v>
      </c>
      <c r="M688" s="29">
        <v>65936142</v>
      </c>
      <c r="N688" s="49" t="s">
        <v>3058</v>
      </c>
      <c r="O688" s="27" t="s">
        <v>3576</v>
      </c>
      <c r="P688" s="27" t="s">
        <v>3577</v>
      </c>
      <c r="Q688" s="27" t="s">
        <v>6529</v>
      </c>
      <c r="R688" s="15"/>
      <c r="S688" s="53"/>
    </row>
    <row r="689" spans="2:19" ht="19.5" customHeight="1" x14ac:dyDescent="0.15">
      <c r="B689" s="25">
        <v>2021</v>
      </c>
      <c r="C689" s="27">
        <v>2</v>
      </c>
      <c r="D689" s="27" t="s">
        <v>15</v>
      </c>
      <c r="E689" s="55" t="s">
        <v>2881</v>
      </c>
      <c r="F689" s="27" t="s">
        <v>215</v>
      </c>
      <c r="G689" s="27">
        <v>4010178702</v>
      </c>
      <c r="H689" s="27" t="s">
        <v>1239</v>
      </c>
      <c r="I689" s="27"/>
      <c r="J689" s="45" t="s">
        <v>37</v>
      </c>
      <c r="K689" s="45">
        <v>1</v>
      </c>
      <c r="L689" s="45" t="s">
        <v>223</v>
      </c>
      <c r="M689" s="29">
        <v>65838670</v>
      </c>
      <c r="N689" s="49" t="s">
        <v>2392</v>
      </c>
      <c r="O689" s="27" t="s">
        <v>2404</v>
      </c>
      <c r="P689" s="27" t="s">
        <v>2405</v>
      </c>
      <c r="Q689" s="27" t="s">
        <v>6529</v>
      </c>
      <c r="R689" s="15"/>
      <c r="S689" s="53"/>
    </row>
    <row r="690" spans="2:19" ht="19.5" customHeight="1" x14ac:dyDescent="0.15">
      <c r="B690" s="25">
        <v>2021</v>
      </c>
      <c r="C690" s="27">
        <v>2</v>
      </c>
      <c r="D690" s="27" t="s">
        <v>14</v>
      </c>
      <c r="E690" s="55" t="s">
        <v>3571</v>
      </c>
      <c r="F690" s="27" t="s">
        <v>215</v>
      </c>
      <c r="G690" s="27">
        <v>3010161901</v>
      </c>
      <c r="H690" s="27" t="s">
        <v>218</v>
      </c>
      <c r="I690" s="27" t="s">
        <v>6577</v>
      </c>
      <c r="J690" s="45" t="s">
        <v>16</v>
      </c>
      <c r="K690" s="45">
        <v>93</v>
      </c>
      <c r="L690" s="45" t="s">
        <v>675</v>
      </c>
      <c r="M690" s="29">
        <v>65813185</v>
      </c>
      <c r="N690" s="49" t="s">
        <v>3058</v>
      </c>
      <c r="O690" s="27" t="s">
        <v>3343</v>
      </c>
      <c r="P690" s="27" t="s">
        <v>3344</v>
      </c>
      <c r="Q690" s="27" t="s">
        <v>6529</v>
      </c>
      <c r="R690" s="15"/>
      <c r="S690" s="53"/>
    </row>
    <row r="691" spans="2:19" ht="19.5" customHeight="1" x14ac:dyDescent="0.15">
      <c r="B691" s="25">
        <v>2021</v>
      </c>
      <c r="C691" s="27">
        <v>2</v>
      </c>
      <c r="D691" s="27" t="s">
        <v>15</v>
      </c>
      <c r="E691" s="55" t="s">
        <v>2879</v>
      </c>
      <c r="F691" s="27" t="s">
        <v>215</v>
      </c>
      <c r="G691" s="27">
        <v>3015200101</v>
      </c>
      <c r="H691" s="27" t="s">
        <v>2880</v>
      </c>
      <c r="I691" s="27" t="s">
        <v>6653</v>
      </c>
      <c r="J691" s="45" t="s">
        <v>16</v>
      </c>
      <c r="K691" s="45">
        <v>349</v>
      </c>
      <c r="L691" s="45" t="s">
        <v>225</v>
      </c>
      <c r="M691" s="29">
        <v>65332800</v>
      </c>
      <c r="N691" s="49" t="s">
        <v>2392</v>
      </c>
      <c r="O691" s="27" t="s">
        <v>2404</v>
      </c>
      <c r="P691" s="27" t="s">
        <v>2405</v>
      </c>
      <c r="Q691" s="27" t="s">
        <v>6529</v>
      </c>
      <c r="R691" s="15"/>
      <c r="S691" s="53"/>
    </row>
    <row r="692" spans="2:19" ht="19.5" customHeight="1" x14ac:dyDescent="0.15">
      <c r="B692" s="25">
        <v>2021</v>
      </c>
      <c r="C692" s="27">
        <v>2</v>
      </c>
      <c r="D692" s="27" t="s">
        <v>15</v>
      </c>
      <c r="E692" s="55" t="s">
        <v>4743</v>
      </c>
      <c r="F692" s="27" t="s">
        <v>215</v>
      </c>
      <c r="G692" s="27">
        <v>4014219702</v>
      </c>
      <c r="H692" s="27" t="s">
        <v>1337</v>
      </c>
      <c r="I692" s="27" t="s">
        <v>6654</v>
      </c>
      <c r="J692" s="45" t="s">
        <v>4746</v>
      </c>
      <c r="K692" s="45">
        <v>966</v>
      </c>
      <c r="L692" s="45" t="s">
        <v>4747</v>
      </c>
      <c r="M692" s="29">
        <v>65272102</v>
      </c>
      <c r="N692" s="49" t="s">
        <v>4696</v>
      </c>
      <c r="O692" s="27" t="s">
        <v>4728</v>
      </c>
      <c r="P692" s="27" t="s">
        <v>4729</v>
      </c>
      <c r="Q692" s="27" t="s">
        <v>6529</v>
      </c>
      <c r="R692" s="15"/>
      <c r="S692" s="53"/>
    </row>
    <row r="693" spans="2:19" ht="19.5" customHeight="1" x14ac:dyDescent="0.15">
      <c r="B693" s="25">
        <v>2021</v>
      </c>
      <c r="C693" s="27">
        <v>2</v>
      </c>
      <c r="D693" s="27" t="s">
        <v>14</v>
      </c>
      <c r="E693" s="55" t="s">
        <v>1390</v>
      </c>
      <c r="F693" s="27" t="s">
        <v>215</v>
      </c>
      <c r="G693" s="27">
        <v>4014219401</v>
      </c>
      <c r="H693" s="27" t="s">
        <v>1394</v>
      </c>
      <c r="I693" s="27"/>
      <c r="J693" s="45" t="s">
        <v>1391</v>
      </c>
      <c r="K693" s="45">
        <v>954</v>
      </c>
      <c r="L693" s="45" t="s">
        <v>225</v>
      </c>
      <c r="M693" s="29">
        <v>64383000</v>
      </c>
      <c r="N693" s="49" t="s">
        <v>903</v>
      </c>
      <c r="O693" s="27" t="s">
        <v>909</v>
      </c>
      <c r="P693" s="27" t="s">
        <v>910</v>
      </c>
      <c r="Q693" s="27" t="s">
        <v>6529</v>
      </c>
      <c r="R693" s="15"/>
      <c r="S693" s="53"/>
    </row>
    <row r="694" spans="2:19" ht="19.5" customHeight="1" x14ac:dyDescent="0.15">
      <c r="B694" s="25">
        <v>2021</v>
      </c>
      <c r="C694" s="27">
        <v>2</v>
      </c>
      <c r="D694" s="27" t="s">
        <v>15</v>
      </c>
      <c r="E694" s="55" t="s">
        <v>2034</v>
      </c>
      <c r="F694" s="27" t="s">
        <v>215</v>
      </c>
      <c r="G694" s="27">
        <v>3011150501</v>
      </c>
      <c r="H694" s="27" t="s">
        <v>216</v>
      </c>
      <c r="I694" s="27" t="s">
        <v>6651</v>
      </c>
      <c r="J694" s="45" t="s">
        <v>16</v>
      </c>
      <c r="K694" s="45">
        <v>1008</v>
      </c>
      <c r="L694" s="45" t="s">
        <v>217</v>
      </c>
      <c r="M694" s="29">
        <v>64380960</v>
      </c>
      <c r="N694" s="49" t="s">
        <v>1426</v>
      </c>
      <c r="O694" s="27" t="s">
        <v>1619</v>
      </c>
      <c r="P694" s="27" t="s">
        <v>1620</v>
      </c>
      <c r="Q694" s="27" t="s">
        <v>6529</v>
      </c>
      <c r="R694" s="15"/>
      <c r="S694" s="53"/>
    </row>
    <row r="695" spans="2:19" ht="19.5" customHeight="1" x14ac:dyDescent="0.15">
      <c r="B695" s="25">
        <v>2021</v>
      </c>
      <c r="C695" s="27">
        <v>2</v>
      </c>
      <c r="D695" s="27" t="s">
        <v>15</v>
      </c>
      <c r="E695" s="55" t="s">
        <v>2881</v>
      </c>
      <c r="F695" s="27" t="s">
        <v>215</v>
      </c>
      <c r="G695" s="27">
        <v>4617162201</v>
      </c>
      <c r="H695" s="27" t="s">
        <v>2886</v>
      </c>
      <c r="I695" s="27"/>
      <c r="J695" s="45" t="s">
        <v>38</v>
      </c>
      <c r="K695" s="45">
        <v>1</v>
      </c>
      <c r="L695" s="45" t="s">
        <v>223</v>
      </c>
      <c r="M695" s="29">
        <v>63965400</v>
      </c>
      <c r="N695" s="49" t="s">
        <v>2392</v>
      </c>
      <c r="O695" s="27" t="s">
        <v>2404</v>
      </c>
      <c r="P695" s="27" t="s">
        <v>2405</v>
      </c>
      <c r="Q695" s="27" t="s">
        <v>6529</v>
      </c>
      <c r="R695" s="15"/>
      <c r="S695" s="53"/>
    </row>
    <row r="696" spans="2:19" ht="19.5" customHeight="1" x14ac:dyDescent="0.15">
      <c r="B696" s="25">
        <v>2021</v>
      </c>
      <c r="C696" s="27">
        <v>2</v>
      </c>
      <c r="D696" s="27" t="s">
        <v>15</v>
      </c>
      <c r="E696" s="55" t="s">
        <v>3531</v>
      </c>
      <c r="F696" s="27" t="s">
        <v>215</v>
      </c>
      <c r="G696" s="27">
        <v>3011150501</v>
      </c>
      <c r="H696" s="27" t="s">
        <v>218</v>
      </c>
      <c r="I696" s="27" t="s">
        <v>6655</v>
      </c>
      <c r="J696" s="45" t="s">
        <v>16</v>
      </c>
      <c r="K696" s="45">
        <v>92.8</v>
      </c>
      <c r="L696" s="45" t="s">
        <v>169</v>
      </c>
      <c r="M696" s="29">
        <v>63681000</v>
      </c>
      <c r="N696" s="49" t="s">
        <v>3527</v>
      </c>
      <c r="O696" s="27" t="s">
        <v>3280</v>
      </c>
      <c r="P696" s="27" t="s">
        <v>3281</v>
      </c>
      <c r="Q696" s="27" t="s">
        <v>6529</v>
      </c>
      <c r="R696" s="15"/>
      <c r="S696" s="53" t="s">
        <v>3528</v>
      </c>
    </row>
    <row r="697" spans="2:19" ht="19.5" customHeight="1" x14ac:dyDescent="0.15">
      <c r="B697" s="25">
        <v>2021</v>
      </c>
      <c r="C697" s="27">
        <v>2</v>
      </c>
      <c r="D697" s="27" t="s">
        <v>15</v>
      </c>
      <c r="E697" s="55" t="s">
        <v>2422</v>
      </c>
      <c r="F697" s="27" t="s">
        <v>62</v>
      </c>
      <c r="G697" s="27"/>
      <c r="H697" s="27" t="s">
        <v>2918</v>
      </c>
      <c r="I697" s="27" t="s">
        <v>6582</v>
      </c>
      <c r="J697" s="45" t="s">
        <v>630</v>
      </c>
      <c r="K697" s="45">
        <v>4</v>
      </c>
      <c r="L697" s="45" t="s">
        <v>557</v>
      </c>
      <c r="M697" s="29">
        <v>63668000</v>
      </c>
      <c r="N697" s="49" t="s">
        <v>2411</v>
      </c>
      <c r="O697" s="27" t="s">
        <v>2415</v>
      </c>
      <c r="P697" s="27" t="s">
        <v>2399</v>
      </c>
      <c r="Q697" s="27" t="s">
        <v>6529</v>
      </c>
      <c r="R697" s="15"/>
      <c r="S697" s="53"/>
    </row>
    <row r="698" spans="2:19" ht="19.5" customHeight="1" x14ac:dyDescent="0.15">
      <c r="B698" s="25">
        <v>2021</v>
      </c>
      <c r="C698" s="27">
        <v>2</v>
      </c>
      <c r="D698" s="27" t="s">
        <v>15</v>
      </c>
      <c r="E698" s="55" t="s">
        <v>608</v>
      </c>
      <c r="F698" s="27" t="s">
        <v>215</v>
      </c>
      <c r="G698" s="27">
        <v>4014178203</v>
      </c>
      <c r="H698" s="27" t="s">
        <v>611</v>
      </c>
      <c r="I698" s="27" t="s">
        <v>6656</v>
      </c>
      <c r="J698" s="45" t="s">
        <v>612</v>
      </c>
      <c r="K698" s="45">
        <v>240</v>
      </c>
      <c r="L698" s="45" t="s">
        <v>174</v>
      </c>
      <c r="M698" s="29">
        <v>63336000</v>
      </c>
      <c r="N698" s="49" t="s">
        <v>327</v>
      </c>
      <c r="O698" s="27" t="s">
        <v>457</v>
      </c>
      <c r="P698" s="27" t="s">
        <v>458</v>
      </c>
      <c r="Q698" s="27" t="s">
        <v>6529</v>
      </c>
      <c r="R698" s="15"/>
      <c r="S698" s="53"/>
    </row>
    <row r="699" spans="2:19" ht="19.5" customHeight="1" x14ac:dyDescent="0.15">
      <c r="B699" s="25">
        <v>2021</v>
      </c>
      <c r="C699" s="27">
        <v>2</v>
      </c>
      <c r="D699" s="27" t="s">
        <v>15</v>
      </c>
      <c r="E699" s="55" t="s">
        <v>1940</v>
      </c>
      <c r="F699" s="27" t="s">
        <v>215</v>
      </c>
      <c r="G699" s="27">
        <v>3912100104</v>
      </c>
      <c r="H699" s="27" t="s">
        <v>2140</v>
      </c>
      <c r="I699" s="27" t="s">
        <v>6657</v>
      </c>
      <c r="J699" s="45" t="s">
        <v>37</v>
      </c>
      <c r="K699" s="45">
        <v>1</v>
      </c>
      <c r="L699" s="45" t="s">
        <v>223</v>
      </c>
      <c r="M699" s="29">
        <v>62833000</v>
      </c>
      <c r="N699" s="49" t="s">
        <v>1585</v>
      </c>
      <c r="O699" s="27" t="s">
        <v>1873</v>
      </c>
      <c r="P699" s="27" t="s">
        <v>2141</v>
      </c>
      <c r="Q699" s="27" t="s">
        <v>6529</v>
      </c>
      <c r="R699" s="15"/>
      <c r="S699" s="53"/>
    </row>
    <row r="700" spans="2:19" ht="19.5" customHeight="1" x14ac:dyDescent="0.15">
      <c r="B700" s="25">
        <v>2021</v>
      </c>
      <c r="C700" s="27">
        <v>2</v>
      </c>
      <c r="D700" s="27" t="s">
        <v>15</v>
      </c>
      <c r="E700" s="55" t="s">
        <v>3588</v>
      </c>
      <c r="F700" s="27" t="s">
        <v>215</v>
      </c>
      <c r="G700" s="27">
        <v>3011150501</v>
      </c>
      <c r="H700" s="27" t="s">
        <v>216</v>
      </c>
      <c r="I700" s="27" t="s">
        <v>6658</v>
      </c>
      <c r="J700" s="45" t="s">
        <v>16</v>
      </c>
      <c r="K700" s="45">
        <v>931</v>
      </c>
      <c r="L700" s="45" t="s">
        <v>217</v>
      </c>
      <c r="M700" s="29">
        <v>62777330</v>
      </c>
      <c r="N700" s="49" t="s">
        <v>3082</v>
      </c>
      <c r="O700" s="27" t="s">
        <v>3364</v>
      </c>
      <c r="P700" s="27" t="s">
        <v>3365</v>
      </c>
      <c r="Q700" s="27" t="s">
        <v>6529</v>
      </c>
      <c r="R700" s="15"/>
      <c r="S700" s="53"/>
    </row>
    <row r="701" spans="2:19" ht="19.5" customHeight="1" x14ac:dyDescent="0.15">
      <c r="B701" s="25">
        <v>2021</v>
      </c>
      <c r="C701" s="27">
        <v>2</v>
      </c>
      <c r="D701" s="27" t="s">
        <v>15</v>
      </c>
      <c r="E701" s="55" t="s">
        <v>2018</v>
      </c>
      <c r="F701" s="27" t="s">
        <v>62</v>
      </c>
      <c r="G701" s="27">
        <v>4511178401</v>
      </c>
      <c r="H701" s="27" t="s">
        <v>2019</v>
      </c>
      <c r="I701" s="27" t="s">
        <v>6544</v>
      </c>
      <c r="J701" s="45" t="s">
        <v>38</v>
      </c>
      <c r="K701" s="45">
        <v>1</v>
      </c>
      <c r="L701" s="45" t="s">
        <v>223</v>
      </c>
      <c r="M701" s="29">
        <v>62000000</v>
      </c>
      <c r="N701" s="49" t="s">
        <v>1426</v>
      </c>
      <c r="O701" s="27" t="s">
        <v>1427</v>
      </c>
      <c r="P701" s="27" t="s">
        <v>1428</v>
      </c>
      <c r="Q701" s="27" t="s">
        <v>6529</v>
      </c>
      <c r="R701" s="15"/>
      <c r="S701" s="53"/>
    </row>
    <row r="702" spans="2:19" ht="19.5" customHeight="1" x14ac:dyDescent="0.15">
      <c r="B702" s="25">
        <v>2021</v>
      </c>
      <c r="C702" s="27">
        <v>2</v>
      </c>
      <c r="D702" s="27" t="s">
        <v>15</v>
      </c>
      <c r="E702" s="55" t="s">
        <v>4223</v>
      </c>
      <c r="F702" s="27" t="s">
        <v>215</v>
      </c>
      <c r="G702" s="27">
        <v>3010161901</v>
      </c>
      <c r="H702" s="27" t="s">
        <v>2889</v>
      </c>
      <c r="I702" s="27" t="s">
        <v>6659</v>
      </c>
      <c r="J702" s="45" t="s">
        <v>17</v>
      </c>
      <c r="K702" s="45">
        <v>96</v>
      </c>
      <c r="L702" s="45" t="s">
        <v>697</v>
      </c>
      <c r="M702" s="29">
        <v>61599265</v>
      </c>
      <c r="N702" s="49" t="s">
        <v>3880</v>
      </c>
      <c r="O702" s="27" t="s">
        <v>3884</v>
      </c>
      <c r="P702" s="27" t="s">
        <v>3885</v>
      </c>
      <c r="Q702" s="27" t="s">
        <v>6529</v>
      </c>
      <c r="R702" s="15"/>
      <c r="S702" s="53"/>
    </row>
    <row r="703" spans="2:19" ht="19.5" customHeight="1" x14ac:dyDescent="0.15">
      <c r="B703" s="25">
        <v>2021</v>
      </c>
      <c r="C703" s="27">
        <v>2</v>
      </c>
      <c r="D703" s="27" t="s">
        <v>14</v>
      </c>
      <c r="E703" s="55" t="s">
        <v>3134</v>
      </c>
      <c r="F703" s="27" t="s">
        <v>215</v>
      </c>
      <c r="G703" s="27">
        <v>4010178702</v>
      </c>
      <c r="H703" s="27" t="s">
        <v>1239</v>
      </c>
      <c r="I703" s="27" t="s">
        <v>6569</v>
      </c>
      <c r="J703" s="45" t="s">
        <v>1339</v>
      </c>
      <c r="K703" s="45">
        <v>1</v>
      </c>
      <c r="L703" s="45" t="s">
        <v>1343</v>
      </c>
      <c r="M703" s="29">
        <v>61397887</v>
      </c>
      <c r="N703" s="49" t="s">
        <v>2944</v>
      </c>
      <c r="O703" s="27" t="s">
        <v>3135</v>
      </c>
      <c r="P703" s="27" t="s">
        <v>3136</v>
      </c>
      <c r="Q703" s="27" t="s">
        <v>6529</v>
      </c>
      <c r="R703" s="15"/>
      <c r="S703" s="53"/>
    </row>
    <row r="704" spans="2:19" ht="19.5" customHeight="1" x14ac:dyDescent="0.15">
      <c r="B704" s="25">
        <v>2021</v>
      </c>
      <c r="C704" s="27">
        <v>2</v>
      </c>
      <c r="D704" s="27" t="s">
        <v>14</v>
      </c>
      <c r="E704" s="55" t="s">
        <v>2054</v>
      </c>
      <c r="F704" s="27" t="s">
        <v>215</v>
      </c>
      <c r="G704" s="27">
        <v>3010161901</v>
      </c>
      <c r="H704" s="27" t="s">
        <v>737</v>
      </c>
      <c r="I704" s="27" t="s">
        <v>6660</v>
      </c>
      <c r="J704" s="45" t="s">
        <v>16</v>
      </c>
      <c r="K704" s="45">
        <v>100</v>
      </c>
      <c r="L704" s="45" t="s">
        <v>169</v>
      </c>
      <c r="M704" s="29">
        <v>60000000</v>
      </c>
      <c r="N704" s="49" t="s">
        <v>1490</v>
      </c>
      <c r="O704" s="27" t="s">
        <v>1764</v>
      </c>
      <c r="P704" s="27" t="s">
        <v>1765</v>
      </c>
      <c r="Q704" s="27" t="s">
        <v>6529</v>
      </c>
      <c r="R704" s="15"/>
      <c r="S704" s="53"/>
    </row>
    <row r="705" spans="2:19" ht="19.5" customHeight="1" x14ac:dyDescent="0.15">
      <c r="B705" s="25">
        <v>2021</v>
      </c>
      <c r="C705" s="27">
        <v>2</v>
      </c>
      <c r="D705" s="27" t="s">
        <v>14</v>
      </c>
      <c r="E705" s="55" t="s">
        <v>1937</v>
      </c>
      <c r="F705" s="27" t="s">
        <v>215</v>
      </c>
      <c r="G705" s="27">
        <v>3010161901</v>
      </c>
      <c r="H705" s="27" t="s">
        <v>737</v>
      </c>
      <c r="I705" s="27" t="s">
        <v>6660</v>
      </c>
      <c r="J705" s="45" t="s">
        <v>16</v>
      </c>
      <c r="K705" s="45">
        <v>100</v>
      </c>
      <c r="L705" s="45" t="s">
        <v>169</v>
      </c>
      <c r="M705" s="29">
        <v>60000000</v>
      </c>
      <c r="N705" s="49" t="s">
        <v>1490</v>
      </c>
      <c r="O705" s="27" t="s">
        <v>1764</v>
      </c>
      <c r="P705" s="27" t="s">
        <v>1765</v>
      </c>
      <c r="Q705" s="27" t="s">
        <v>6529</v>
      </c>
      <c r="R705" s="15"/>
      <c r="S705" s="53"/>
    </row>
    <row r="706" spans="2:19" ht="19.5" customHeight="1" x14ac:dyDescent="0.15">
      <c r="B706" s="25">
        <v>2021</v>
      </c>
      <c r="C706" s="27">
        <v>2</v>
      </c>
      <c r="D706" s="27" t="s">
        <v>15</v>
      </c>
      <c r="E706" s="55" t="s">
        <v>5043</v>
      </c>
      <c r="F706" s="27" t="s">
        <v>215</v>
      </c>
      <c r="G706" s="27">
        <v>3011150501</v>
      </c>
      <c r="H706" s="27" t="s">
        <v>216</v>
      </c>
      <c r="I706" s="27" t="s">
        <v>6566</v>
      </c>
      <c r="J706" s="45" t="s">
        <v>16</v>
      </c>
      <c r="K706" s="45">
        <v>860</v>
      </c>
      <c r="L706" s="45" t="s">
        <v>217</v>
      </c>
      <c r="M706" s="29">
        <v>60000000</v>
      </c>
      <c r="N706" s="49" t="s">
        <v>5038</v>
      </c>
      <c r="O706" s="27" t="s">
        <v>5044</v>
      </c>
      <c r="P706" s="27" t="s">
        <v>5045</v>
      </c>
      <c r="Q706" s="27" t="s">
        <v>6529</v>
      </c>
      <c r="R706" s="15"/>
      <c r="S706" s="53"/>
    </row>
    <row r="707" spans="2:19" ht="19.5" customHeight="1" x14ac:dyDescent="0.15">
      <c r="B707" s="25">
        <v>2021</v>
      </c>
      <c r="C707" s="27">
        <v>2</v>
      </c>
      <c r="D707" s="27" t="s">
        <v>14</v>
      </c>
      <c r="E707" s="55" t="s">
        <v>3208</v>
      </c>
      <c r="F707" s="27" t="s">
        <v>215</v>
      </c>
      <c r="G707" s="27">
        <v>3010161901</v>
      </c>
      <c r="H707" s="27" t="s">
        <v>218</v>
      </c>
      <c r="I707" s="27"/>
      <c r="J707" s="45"/>
      <c r="K707" s="45"/>
      <c r="L707" s="45"/>
      <c r="M707" s="29">
        <v>60000000</v>
      </c>
      <c r="N707" s="49" t="s">
        <v>2970</v>
      </c>
      <c r="O707" s="27" t="s">
        <v>3209</v>
      </c>
      <c r="P707" s="27" t="s">
        <v>3210</v>
      </c>
      <c r="Q707" s="27" t="s">
        <v>6529</v>
      </c>
      <c r="R707" s="15"/>
      <c r="S707" s="53"/>
    </row>
    <row r="708" spans="2:19" ht="19.5" customHeight="1" x14ac:dyDescent="0.15">
      <c r="B708" s="25">
        <v>2021</v>
      </c>
      <c r="C708" s="27">
        <v>2</v>
      </c>
      <c r="D708" s="27" t="s">
        <v>14</v>
      </c>
      <c r="E708" s="55" t="s">
        <v>3214</v>
      </c>
      <c r="F708" s="27" t="s">
        <v>215</v>
      </c>
      <c r="G708" s="27">
        <v>3010161901</v>
      </c>
      <c r="H708" s="27" t="s">
        <v>218</v>
      </c>
      <c r="I708" s="27"/>
      <c r="J708" s="45"/>
      <c r="K708" s="45"/>
      <c r="L708" s="45"/>
      <c r="M708" s="29">
        <v>60000000</v>
      </c>
      <c r="N708" s="49" t="s">
        <v>2970</v>
      </c>
      <c r="O708" s="27" t="s">
        <v>3206</v>
      </c>
      <c r="P708" s="27" t="s">
        <v>3207</v>
      </c>
      <c r="Q708" s="27" t="s">
        <v>6529</v>
      </c>
      <c r="R708" s="15"/>
      <c r="S708" s="53"/>
    </row>
    <row r="709" spans="2:19" ht="19.5" customHeight="1" x14ac:dyDescent="0.15">
      <c r="B709" s="25">
        <v>2021</v>
      </c>
      <c r="C709" s="27">
        <v>2</v>
      </c>
      <c r="D709" s="27" t="s">
        <v>14</v>
      </c>
      <c r="E709" s="55" t="s">
        <v>3579</v>
      </c>
      <c r="F709" s="27" t="s">
        <v>215</v>
      </c>
      <c r="G709" s="27">
        <v>3010161901</v>
      </c>
      <c r="H709" s="27" t="s">
        <v>218</v>
      </c>
      <c r="I709" s="27" t="s">
        <v>6540</v>
      </c>
      <c r="J709" s="45" t="s">
        <v>609</v>
      </c>
      <c r="K709" s="45"/>
      <c r="L709" s="45" t="s">
        <v>579</v>
      </c>
      <c r="M709" s="29">
        <v>60000000</v>
      </c>
      <c r="N709" s="49" t="s">
        <v>3062</v>
      </c>
      <c r="O709" s="27" t="s">
        <v>3338</v>
      </c>
      <c r="P709" s="27" t="s">
        <v>3339</v>
      </c>
      <c r="Q709" s="27" t="s">
        <v>6529</v>
      </c>
      <c r="R709" s="15"/>
      <c r="S709" s="53"/>
    </row>
    <row r="710" spans="2:19" ht="19.5" customHeight="1" x14ac:dyDescent="0.15">
      <c r="B710" s="25">
        <v>2021</v>
      </c>
      <c r="C710" s="27">
        <v>2</v>
      </c>
      <c r="D710" s="27" t="s">
        <v>14</v>
      </c>
      <c r="E710" s="55" t="s">
        <v>3078</v>
      </c>
      <c r="F710" s="27" t="s">
        <v>215</v>
      </c>
      <c r="G710" s="27">
        <v>3011150501</v>
      </c>
      <c r="H710" s="27" t="s">
        <v>216</v>
      </c>
      <c r="I710" s="27" t="s">
        <v>6569</v>
      </c>
      <c r="J710" s="45" t="s">
        <v>16</v>
      </c>
      <c r="K710" s="45" t="s">
        <v>559</v>
      </c>
      <c r="L710" s="45" t="s">
        <v>217</v>
      </c>
      <c r="M710" s="29">
        <v>60000000</v>
      </c>
      <c r="N710" s="49" t="s">
        <v>3071</v>
      </c>
      <c r="O710" s="27" t="s">
        <v>3079</v>
      </c>
      <c r="P710" s="27" t="s">
        <v>3080</v>
      </c>
      <c r="Q710" s="27" t="s">
        <v>6529</v>
      </c>
      <c r="R710" s="15"/>
      <c r="S710" s="53"/>
    </row>
    <row r="711" spans="2:19" ht="19.5" customHeight="1" x14ac:dyDescent="0.15">
      <c r="B711" s="25">
        <v>2021</v>
      </c>
      <c r="C711" s="27">
        <v>2</v>
      </c>
      <c r="D711" s="27" t="s">
        <v>14</v>
      </c>
      <c r="E711" s="55" t="s">
        <v>631</v>
      </c>
      <c r="F711" s="27" t="s">
        <v>215</v>
      </c>
      <c r="G711" s="27">
        <v>4014162001</v>
      </c>
      <c r="H711" s="27" t="s">
        <v>632</v>
      </c>
      <c r="I711" s="27" t="s">
        <v>6661</v>
      </c>
      <c r="J711" s="45" t="s">
        <v>630</v>
      </c>
      <c r="K711" s="45">
        <v>1</v>
      </c>
      <c r="L711" s="45" t="s">
        <v>223</v>
      </c>
      <c r="M711" s="29">
        <v>59927670</v>
      </c>
      <c r="N711" s="49" t="s">
        <v>327</v>
      </c>
      <c r="O711" s="27" t="s">
        <v>328</v>
      </c>
      <c r="P711" s="27" t="s">
        <v>329</v>
      </c>
      <c r="Q711" s="27" t="s">
        <v>6529</v>
      </c>
      <c r="R711" s="15"/>
      <c r="S711" s="53"/>
    </row>
    <row r="712" spans="2:19" ht="19.5" customHeight="1" x14ac:dyDescent="0.15">
      <c r="B712" s="25">
        <v>2021</v>
      </c>
      <c r="C712" s="27">
        <v>2</v>
      </c>
      <c r="D712" s="27" t="s">
        <v>14</v>
      </c>
      <c r="E712" s="55" t="s">
        <v>2136</v>
      </c>
      <c r="F712" s="27" t="s">
        <v>215</v>
      </c>
      <c r="G712" s="27">
        <v>3013160202</v>
      </c>
      <c r="H712" s="27" t="s">
        <v>2153</v>
      </c>
      <c r="I712" s="27" t="s">
        <v>6662</v>
      </c>
      <c r="J712" s="45" t="s">
        <v>16</v>
      </c>
      <c r="K712" s="45">
        <v>166133</v>
      </c>
      <c r="L712" s="45" t="s">
        <v>1270</v>
      </c>
      <c r="M712" s="29">
        <v>59807880</v>
      </c>
      <c r="N712" s="49" t="s">
        <v>1594</v>
      </c>
      <c r="O712" s="27" t="s">
        <v>1601</v>
      </c>
      <c r="P712" s="27" t="s">
        <v>1602</v>
      </c>
      <c r="Q712" s="27" t="s">
        <v>6529</v>
      </c>
      <c r="R712" s="15"/>
      <c r="S712" s="53"/>
    </row>
    <row r="713" spans="2:19" ht="19.5" customHeight="1" x14ac:dyDescent="0.15">
      <c r="B713" s="25">
        <v>2021</v>
      </c>
      <c r="C713" s="27">
        <v>2</v>
      </c>
      <c r="D713" s="27" t="s">
        <v>15</v>
      </c>
      <c r="E713" s="55" t="s">
        <v>3590</v>
      </c>
      <c r="F713" s="27" t="s">
        <v>215</v>
      </c>
      <c r="G713" s="27">
        <v>3010161901</v>
      </c>
      <c r="H713" s="27" t="s">
        <v>2889</v>
      </c>
      <c r="I713" s="27"/>
      <c r="J713" s="45" t="s">
        <v>173</v>
      </c>
      <c r="K713" s="45">
        <v>83</v>
      </c>
      <c r="L713" s="45" t="s">
        <v>574</v>
      </c>
      <c r="M713" s="29">
        <v>59558000</v>
      </c>
      <c r="N713" s="49" t="s">
        <v>3086</v>
      </c>
      <c r="O713" s="27" t="s">
        <v>3376</v>
      </c>
      <c r="P713" s="27" t="s">
        <v>3377</v>
      </c>
      <c r="Q713" s="27" t="s">
        <v>6529</v>
      </c>
      <c r="R713" s="15"/>
      <c r="S713" s="53"/>
    </row>
    <row r="714" spans="2:19" ht="19.5" customHeight="1" x14ac:dyDescent="0.15">
      <c r="B714" s="25">
        <v>2021</v>
      </c>
      <c r="C714" s="27">
        <v>2</v>
      </c>
      <c r="D714" s="27" t="s">
        <v>14</v>
      </c>
      <c r="E714" s="55" t="s">
        <v>3568</v>
      </c>
      <c r="F714" s="27" t="s">
        <v>215</v>
      </c>
      <c r="G714" s="27">
        <v>3010161901</v>
      </c>
      <c r="H714" s="27" t="s">
        <v>218</v>
      </c>
      <c r="I714" s="27" t="s">
        <v>6663</v>
      </c>
      <c r="J714" s="45" t="s">
        <v>16</v>
      </c>
      <c r="K714" s="45">
        <v>88.204999999999998</v>
      </c>
      <c r="L714" s="45" t="s">
        <v>169</v>
      </c>
      <c r="M714" s="29">
        <v>59135278.149999999</v>
      </c>
      <c r="N714" s="49" t="s">
        <v>3058</v>
      </c>
      <c r="O714" s="27" t="s">
        <v>3348</v>
      </c>
      <c r="P714" s="27" t="s">
        <v>3570</v>
      </c>
      <c r="Q714" s="27" t="s">
        <v>6529</v>
      </c>
      <c r="R714" s="15"/>
      <c r="S714" s="53"/>
    </row>
    <row r="715" spans="2:19" ht="19.5" customHeight="1" x14ac:dyDescent="0.15">
      <c r="B715" s="25">
        <v>2021</v>
      </c>
      <c r="C715" s="27">
        <v>2</v>
      </c>
      <c r="D715" s="27" t="s">
        <v>14</v>
      </c>
      <c r="E715" s="55" t="s">
        <v>5195</v>
      </c>
      <c r="F715" s="27" t="s">
        <v>221</v>
      </c>
      <c r="G715" s="27">
        <v>3012171601</v>
      </c>
      <c r="H715" s="27" t="s">
        <v>5230</v>
      </c>
      <c r="I715" s="27" t="s">
        <v>6664</v>
      </c>
      <c r="J715" s="45" t="s">
        <v>16</v>
      </c>
      <c r="K715" s="45">
        <v>72</v>
      </c>
      <c r="L715" s="45" t="s">
        <v>577</v>
      </c>
      <c r="M715" s="29">
        <v>58739490</v>
      </c>
      <c r="N715" s="49" t="s">
        <v>5173</v>
      </c>
      <c r="O715" s="27" t="s">
        <v>1455</v>
      </c>
      <c r="P715" s="27" t="s">
        <v>5194</v>
      </c>
      <c r="Q715" s="27" t="s">
        <v>6529</v>
      </c>
      <c r="R715" s="15"/>
      <c r="S715" s="53"/>
    </row>
    <row r="716" spans="2:19" ht="19.5" customHeight="1" x14ac:dyDescent="0.15">
      <c r="B716" s="25">
        <v>2021</v>
      </c>
      <c r="C716" s="27">
        <v>2</v>
      </c>
      <c r="D716" s="27" t="s">
        <v>15</v>
      </c>
      <c r="E716" s="55" t="s">
        <v>3310</v>
      </c>
      <c r="F716" s="27" t="s">
        <v>215</v>
      </c>
      <c r="G716" s="27">
        <v>3012999701</v>
      </c>
      <c r="H716" s="27" t="s">
        <v>3552</v>
      </c>
      <c r="I716" s="27" t="s">
        <v>6665</v>
      </c>
      <c r="J716" s="45" t="s">
        <v>3553</v>
      </c>
      <c r="K716" s="45">
        <v>1804</v>
      </c>
      <c r="L716" s="45" t="s">
        <v>588</v>
      </c>
      <c r="M716" s="29">
        <v>58583000</v>
      </c>
      <c r="N716" s="49" t="s">
        <v>3028</v>
      </c>
      <c r="O716" s="27" t="s">
        <v>3033</v>
      </c>
      <c r="P716" s="27" t="s">
        <v>3034</v>
      </c>
      <c r="Q716" s="27" t="s">
        <v>6529</v>
      </c>
      <c r="R716" s="15"/>
      <c r="S716" s="53"/>
    </row>
    <row r="717" spans="2:19" ht="19.5" customHeight="1" x14ac:dyDescent="0.15">
      <c r="B717" s="25">
        <v>2021</v>
      </c>
      <c r="C717" s="27">
        <v>2</v>
      </c>
      <c r="D717" s="27" t="s">
        <v>15</v>
      </c>
      <c r="E717" s="55" t="s">
        <v>2016</v>
      </c>
      <c r="F717" s="27" t="s">
        <v>62</v>
      </c>
      <c r="G717" s="27">
        <v>4322261201</v>
      </c>
      <c r="H717" s="27" t="s">
        <v>2017</v>
      </c>
      <c r="I717" s="27" t="s">
        <v>6544</v>
      </c>
      <c r="J717" s="45" t="s">
        <v>38</v>
      </c>
      <c r="K717" s="45">
        <v>1</v>
      </c>
      <c r="L717" s="45" t="s">
        <v>223</v>
      </c>
      <c r="M717" s="29">
        <v>58000000</v>
      </c>
      <c r="N717" s="49" t="s">
        <v>1426</v>
      </c>
      <c r="O717" s="27" t="s">
        <v>1427</v>
      </c>
      <c r="P717" s="27" t="s">
        <v>1428</v>
      </c>
      <c r="Q717" s="27" t="s">
        <v>6529</v>
      </c>
      <c r="R717" s="15"/>
      <c r="S717" s="53"/>
    </row>
    <row r="718" spans="2:19" ht="19.5" customHeight="1" x14ac:dyDescent="0.15">
      <c r="B718" s="25">
        <v>2021</v>
      </c>
      <c r="C718" s="27">
        <v>2</v>
      </c>
      <c r="D718" s="27" t="s">
        <v>14</v>
      </c>
      <c r="E718" s="55" t="s">
        <v>517</v>
      </c>
      <c r="F718" s="27" t="s">
        <v>62</v>
      </c>
      <c r="G718" s="27">
        <v>3015200102</v>
      </c>
      <c r="H718" s="27" t="s">
        <v>718</v>
      </c>
      <c r="I718" s="27" t="s">
        <v>6666</v>
      </c>
      <c r="J718" s="45" t="s">
        <v>719</v>
      </c>
      <c r="K718" s="45">
        <v>679</v>
      </c>
      <c r="L718" s="45" t="s">
        <v>702</v>
      </c>
      <c r="M718" s="29">
        <v>57986600</v>
      </c>
      <c r="N718" s="49" t="s">
        <v>375</v>
      </c>
      <c r="O718" s="27" t="s">
        <v>518</v>
      </c>
      <c r="P718" s="27" t="s">
        <v>519</v>
      </c>
      <c r="Q718" s="27" t="s">
        <v>6529</v>
      </c>
      <c r="R718" s="15"/>
      <c r="S718" s="53"/>
    </row>
    <row r="719" spans="2:19" ht="19.5" customHeight="1" x14ac:dyDescent="0.15">
      <c r="B719" s="25">
        <v>2021</v>
      </c>
      <c r="C719" s="27">
        <v>2</v>
      </c>
      <c r="D719" s="27" t="s">
        <v>15</v>
      </c>
      <c r="E719" s="55" t="s">
        <v>202</v>
      </c>
      <c r="F719" s="27" t="s">
        <v>215</v>
      </c>
      <c r="G719" s="27">
        <v>4014219702</v>
      </c>
      <c r="H719" s="27" t="s">
        <v>224</v>
      </c>
      <c r="I719" s="27" t="s">
        <v>6667</v>
      </c>
      <c r="J719" s="45" t="s">
        <v>16</v>
      </c>
      <c r="K719" s="45">
        <v>436</v>
      </c>
      <c r="L719" s="45" t="s">
        <v>225</v>
      </c>
      <c r="M719" s="29">
        <v>57948760</v>
      </c>
      <c r="N719" s="49" t="s">
        <v>194</v>
      </c>
      <c r="O719" s="27" t="s">
        <v>203</v>
      </c>
      <c r="P719" s="27" t="s">
        <v>204</v>
      </c>
      <c r="Q719" s="27" t="s">
        <v>6529</v>
      </c>
      <c r="R719" s="15"/>
      <c r="S719" s="53"/>
    </row>
    <row r="720" spans="2:19" s="14" customFormat="1" ht="19.5" customHeight="1" x14ac:dyDescent="0.15">
      <c r="B720" s="25">
        <v>2021</v>
      </c>
      <c r="C720" s="27">
        <v>2</v>
      </c>
      <c r="D720" s="27" t="s">
        <v>14</v>
      </c>
      <c r="E720" s="55" t="s">
        <v>4536</v>
      </c>
      <c r="F720" s="27" t="s">
        <v>215</v>
      </c>
      <c r="G720" s="27">
        <v>3911210201</v>
      </c>
      <c r="H720" s="27" t="s">
        <v>4543</v>
      </c>
      <c r="I720" s="27" t="s">
        <v>6668</v>
      </c>
      <c r="J720" s="45" t="s">
        <v>37</v>
      </c>
      <c r="K720" s="45">
        <v>1</v>
      </c>
      <c r="L720" s="45" t="s">
        <v>223</v>
      </c>
      <c r="M720" s="29">
        <v>57711600</v>
      </c>
      <c r="N720" s="49" t="s">
        <v>4277</v>
      </c>
      <c r="O720" s="27" t="s">
        <v>4278</v>
      </c>
      <c r="P720" s="27" t="s">
        <v>4279</v>
      </c>
      <c r="Q720" s="27" t="s">
        <v>6529</v>
      </c>
      <c r="R720" s="15"/>
      <c r="S720" s="53"/>
    </row>
    <row r="721" spans="2:19" ht="19.5" customHeight="1" x14ac:dyDescent="0.15">
      <c r="B721" s="25">
        <v>2021</v>
      </c>
      <c r="C721" s="27">
        <v>2</v>
      </c>
      <c r="D721" s="27" t="s">
        <v>15</v>
      </c>
      <c r="E721" s="55" t="s">
        <v>1993</v>
      </c>
      <c r="F721" s="27" t="s">
        <v>215</v>
      </c>
      <c r="G721" s="27">
        <v>3023170103</v>
      </c>
      <c r="H721" s="27" t="s">
        <v>2056</v>
      </c>
      <c r="I721" s="27" t="s">
        <v>6669</v>
      </c>
      <c r="J721" s="45" t="s">
        <v>601</v>
      </c>
      <c r="K721" s="45">
        <v>127</v>
      </c>
      <c r="L721" s="45" t="s">
        <v>588</v>
      </c>
      <c r="M721" s="29">
        <v>57458610</v>
      </c>
      <c r="N721" s="49" t="s">
        <v>1585</v>
      </c>
      <c r="O721" s="27" t="s">
        <v>1586</v>
      </c>
      <c r="P721" s="27" t="s">
        <v>1587</v>
      </c>
      <c r="Q721" s="27" t="s">
        <v>6529</v>
      </c>
      <c r="R721" s="15"/>
      <c r="S721" s="53"/>
    </row>
    <row r="722" spans="2:19" ht="19.5" customHeight="1" x14ac:dyDescent="0.15">
      <c r="B722" s="25">
        <v>2021</v>
      </c>
      <c r="C722" s="27">
        <v>2</v>
      </c>
      <c r="D722" s="27" t="s">
        <v>15</v>
      </c>
      <c r="E722" s="55" t="s">
        <v>1974</v>
      </c>
      <c r="F722" s="27" t="s">
        <v>215</v>
      </c>
      <c r="G722" s="27">
        <v>4322269602</v>
      </c>
      <c r="H722" s="27" t="s">
        <v>1978</v>
      </c>
      <c r="I722" s="27" t="s">
        <v>6544</v>
      </c>
      <c r="J722" s="45" t="s">
        <v>16</v>
      </c>
      <c r="K722" s="45">
        <v>172</v>
      </c>
      <c r="L722" s="45" t="s">
        <v>1979</v>
      </c>
      <c r="M722" s="29">
        <v>57010000</v>
      </c>
      <c r="N722" s="49" t="s">
        <v>1530</v>
      </c>
      <c r="O722" s="27" t="s">
        <v>1975</v>
      </c>
      <c r="P722" s="27" t="s">
        <v>1976</v>
      </c>
      <c r="Q722" s="27" t="s">
        <v>6529</v>
      </c>
      <c r="R722" s="15"/>
      <c r="S722" s="53"/>
    </row>
    <row r="723" spans="2:19" ht="19.5" customHeight="1" x14ac:dyDescent="0.15">
      <c r="B723" s="25">
        <v>2021</v>
      </c>
      <c r="C723" s="27">
        <v>2</v>
      </c>
      <c r="D723" s="27" t="s">
        <v>15</v>
      </c>
      <c r="E723" s="55" t="s">
        <v>5049</v>
      </c>
      <c r="F723" s="27" t="s">
        <v>215</v>
      </c>
      <c r="G723" s="27">
        <v>3011150501</v>
      </c>
      <c r="H723" s="27" t="s">
        <v>216</v>
      </c>
      <c r="I723" s="27" t="s">
        <v>6566</v>
      </c>
      <c r="J723" s="45" t="s">
        <v>16</v>
      </c>
      <c r="K723" s="45">
        <v>1000</v>
      </c>
      <c r="L723" s="45" t="s">
        <v>217</v>
      </c>
      <c r="M723" s="29">
        <v>57000000</v>
      </c>
      <c r="N723" s="49" t="s">
        <v>5038</v>
      </c>
      <c r="O723" s="27" t="s">
        <v>5050</v>
      </c>
      <c r="P723" s="27" t="s">
        <v>5051</v>
      </c>
      <c r="Q723" s="27" t="s">
        <v>6529</v>
      </c>
      <c r="R723" s="15"/>
      <c r="S723" s="53"/>
    </row>
    <row r="724" spans="2:19" ht="19.5" customHeight="1" x14ac:dyDescent="0.15">
      <c r="B724" s="25">
        <v>2021</v>
      </c>
      <c r="C724" s="27">
        <v>2</v>
      </c>
      <c r="D724" s="27" t="s">
        <v>2843</v>
      </c>
      <c r="E724" s="55" t="s">
        <v>4743</v>
      </c>
      <c r="F724" s="27" t="s">
        <v>215</v>
      </c>
      <c r="G724" s="27">
        <v>3011150501</v>
      </c>
      <c r="H724" s="27" t="s">
        <v>1249</v>
      </c>
      <c r="I724" s="27" t="s">
        <v>6322</v>
      </c>
      <c r="J724" s="45" t="s">
        <v>4744</v>
      </c>
      <c r="K724" s="45">
        <v>775</v>
      </c>
      <c r="L724" s="45" t="s">
        <v>1250</v>
      </c>
      <c r="M724" s="29">
        <v>56861445</v>
      </c>
      <c r="N724" s="49" t="s">
        <v>4696</v>
      </c>
      <c r="O724" s="27" t="s">
        <v>4728</v>
      </c>
      <c r="P724" s="27" t="s">
        <v>4729</v>
      </c>
      <c r="Q724" s="27" t="s">
        <v>6529</v>
      </c>
      <c r="R724" s="15"/>
      <c r="S724" s="53"/>
    </row>
    <row r="725" spans="2:19" ht="19.5" customHeight="1" x14ac:dyDescent="0.15">
      <c r="B725" s="25">
        <v>2021</v>
      </c>
      <c r="C725" s="27">
        <v>2</v>
      </c>
      <c r="D725" s="27" t="s">
        <v>14</v>
      </c>
      <c r="E725" s="55" t="s">
        <v>1384</v>
      </c>
      <c r="F725" s="27" t="s">
        <v>215</v>
      </c>
      <c r="G725" s="27">
        <v>3011150501</v>
      </c>
      <c r="H725" s="27" t="s">
        <v>216</v>
      </c>
      <c r="I725" s="27"/>
      <c r="J725" s="45" t="s">
        <v>609</v>
      </c>
      <c r="K725" s="45">
        <v>809</v>
      </c>
      <c r="L725" s="45" t="s">
        <v>217</v>
      </c>
      <c r="M725" s="29">
        <v>56267000</v>
      </c>
      <c r="N725" s="49" t="s">
        <v>903</v>
      </c>
      <c r="O725" s="27" t="s">
        <v>904</v>
      </c>
      <c r="P725" s="27" t="s">
        <v>905</v>
      </c>
      <c r="Q725" s="27" t="s">
        <v>6529</v>
      </c>
      <c r="R725" s="15"/>
      <c r="S725" s="53"/>
    </row>
    <row r="726" spans="2:19" ht="19.5" customHeight="1" x14ac:dyDescent="0.15">
      <c r="B726" s="25">
        <v>2021</v>
      </c>
      <c r="C726" s="27">
        <v>2</v>
      </c>
      <c r="D726" s="27" t="s">
        <v>14</v>
      </c>
      <c r="E726" s="55" t="s">
        <v>2080</v>
      </c>
      <c r="F726" s="27" t="s">
        <v>215</v>
      </c>
      <c r="G726" s="27">
        <v>3010161901</v>
      </c>
      <c r="H726" s="27" t="s">
        <v>737</v>
      </c>
      <c r="I726" s="27" t="s">
        <v>6577</v>
      </c>
      <c r="J726" s="45" t="s">
        <v>16</v>
      </c>
      <c r="K726" s="45">
        <v>80</v>
      </c>
      <c r="L726" s="45" t="s">
        <v>169</v>
      </c>
      <c r="M726" s="29">
        <v>56150000</v>
      </c>
      <c r="N726" s="49" t="s">
        <v>1503</v>
      </c>
      <c r="O726" s="27" t="s">
        <v>1798</v>
      </c>
      <c r="P726" s="27" t="s">
        <v>1799</v>
      </c>
      <c r="Q726" s="27" t="s">
        <v>6529</v>
      </c>
      <c r="R726" s="15"/>
      <c r="S726" s="53"/>
    </row>
    <row r="727" spans="2:19" ht="19.5" customHeight="1" x14ac:dyDescent="0.15">
      <c r="B727" s="25">
        <v>2021</v>
      </c>
      <c r="C727" s="27">
        <v>2</v>
      </c>
      <c r="D727" s="27" t="s">
        <v>15</v>
      </c>
      <c r="E727" s="55" t="s">
        <v>1957</v>
      </c>
      <c r="F727" s="27" t="s">
        <v>215</v>
      </c>
      <c r="G727" s="27">
        <v>3011150501</v>
      </c>
      <c r="H727" s="27" t="s">
        <v>216</v>
      </c>
      <c r="I727" s="27" t="s">
        <v>6670</v>
      </c>
      <c r="J727" s="45" t="s">
        <v>17</v>
      </c>
      <c r="K727" s="45">
        <v>827</v>
      </c>
      <c r="L727" s="45" t="s">
        <v>217</v>
      </c>
      <c r="M727" s="29">
        <v>56070600</v>
      </c>
      <c r="N727" s="49" t="s">
        <v>1426</v>
      </c>
      <c r="O727" s="27" t="s">
        <v>1432</v>
      </c>
      <c r="P727" s="27" t="s">
        <v>1433</v>
      </c>
      <c r="Q727" s="27" t="s">
        <v>6529</v>
      </c>
      <c r="R727" s="15"/>
      <c r="S727" s="53"/>
    </row>
    <row r="728" spans="2:19" ht="19.5" customHeight="1" x14ac:dyDescent="0.15">
      <c r="B728" s="25">
        <v>2021</v>
      </c>
      <c r="C728" s="27">
        <v>2</v>
      </c>
      <c r="D728" s="27" t="s">
        <v>15</v>
      </c>
      <c r="E728" s="55" t="s">
        <v>3085</v>
      </c>
      <c r="F728" s="27" t="s">
        <v>215</v>
      </c>
      <c r="G728" s="27">
        <v>3010161901</v>
      </c>
      <c r="H728" s="27" t="s">
        <v>2889</v>
      </c>
      <c r="I728" s="27"/>
      <c r="J728" s="45" t="s">
        <v>173</v>
      </c>
      <c r="K728" s="45">
        <v>82.5</v>
      </c>
      <c r="L728" s="45" t="s">
        <v>574</v>
      </c>
      <c r="M728" s="29">
        <v>55786000</v>
      </c>
      <c r="N728" s="49" t="s">
        <v>3086</v>
      </c>
      <c r="O728" s="27" t="s">
        <v>3087</v>
      </c>
      <c r="P728" s="27" t="s">
        <v>3088</v>
      </c>
      <c r="Q728" s="27" t="s">
        <v>6529</v>
      </c>
      <c r="R728" s="15"/>
      <c r="S728" s="53"/>
    </row>
    <row r="729" spans="2:19" ht="19.5" customHeight="1" x14ac:dyDescent="0.15">
      <c r="B729" s="25">
        <v>2021</v>
      </c>
      <c r="C729" s="27">
        <v>2</v>
      </c>
      <c r="D729" s="27" t="s">
        <v>15</v>
      </c>
      <c r="E729" s="55" t="s">
        <v>2422</v>
      </c>
      <c r="F729" s="27" t="s">
        <v>62</v>
      </c>
      <c r="G729" s="27"/>
      <c r="H729" s="27" t="s">
        <v>2139</v>
      </c>
      <c r="I729" s="27" t="s">
        <v>6671</v>
      </c>
      <c r="J729" s="45" t="s">
        <v>37</v>
      </c>
      <c r="K729" s="45">
        <v>1</v>
      </c>
      <c r="L729" s="45" t="s">
        <v>223</v>
      </c>
      <c r="M729" s="29">
        <v>55514000</v>
      </c>
      <c r="N729" s="49" t="s">
        <v>2411</v>
      </c>
      <c r="O729" s="27" t="s">
        <v>2417</v>
      </c>
      <c r="P729" s="27" t="s">
        <v>2418</v>
      </c>
      <c r="Q729" s="27" t="s">
        <v>6529</v>
      </c>
      <c r="R729" s="15"/>
      <c r="S729" s="53"/>
    </row>
    <row r="730" spans="2:19" ht="19.5" customHeight="1" x14ac:dyDescent="0.15">
      <c r="B730" s="25">
        <v>2021</v>
      </c>
      <c r="C730" s="27">
        <v>2</v>
      </c>
      <c r="D730" s="27" t="s">
        <v>15</v>
      </c>
      <c r="E730" s="55" t="s">
        <v>1993</v>
      </c>
      <c r="F730" s="27" t="s">
        <v>215</v>
      </c>
      <c r="G730" s="27">
        <v>3011159501</v>
      </c>
      <c r="H730" s="27" t="s">
        <v>1382</v>
      </c>
      <c r="I730" s="27" t="s">
        <v>6672</v>
      </c>
      <c r="J730" s="45" t="s">
        <v>601</v>
      </c>
      <c r="K730" s="45">
        <v>1596</v>
      </c>
      <c r="L730" s="45" t="s">
        <v>588</v>
      </c>
      <c r="M730" s="29">
        <v>55359334</v>
      </c>
      <c r="N730" s="49" t="s">
        <v>1585</v>
      </c>
      <c r="O730" s="27" t="s">
        <v>1586</v>
      </c>
      <c r="P730" s="27" t="s">
        <v>1587</v>
      </c>
      <c r="Q730" s="27" t="s">
        <v>6529</v>
      </c>
      <c r="R730" s="15"/>
      <c r="S730" s="53"/>
    </row>
    <row r="731" spans="2:19" ht="19.5" customHeight="1" x14ac:dyDescent="0.15">
      <c r="B731" s="25">
        <v>2021</v>
      </c>
      <c r="C731" s="27">
        <v>2</v>
      </c>
      <c r="D731" s="27" t="s">
        <v>14</v>
      </c>
      <c r="E731" s="55" t="s">
        <v>1028</v>
      </c>
      <c r="F731" s="27" t="s">
        <v>215</v>
      </c>
      <c r="G731" s="27">
        <v>3011150501</v>
      </c>
      <c r="H731" s="27" t="s">
        <v>216</v>
      </c>
      <c r="I731" s="27" t="s">
        <v>6670</v>
      </c>
      <c r="J731" s="45" t="s">
        <v>16</v>
      </c>
      <c r="K731" s="45">
        <v>768</v>
      </c>
      <c r="L731" s="45" t="s">
        <v>217</v>
      </c>
      <c r="M731" s="29">
        <v>55203000</v>
      </c>
      <c r="N731" s="49" t="s">
        <v>791</v>
      </c>
      <c r="O731" s="27" t="s">
        <v>1029</v>
      </c>
      <c r="P731" s="27" t="s">
        <v>1030</v>
      </c>
      <c r="Q731" s="27" t="s">
        <v>6529</v>
      </c>
      <c r="R731" s="15"/>
      <c r="S731" s="53"/>
    </row>
    <row r="732" spans="2:19" ht="19.5" customHeight="1" x14ac:dyDescent="0.15">
      <c r="B732" s="25">
        <v>2021</v>
      </c>
      <c r="C732" s="27">
        <v>2</v>
      </c>
      <c r="D732" s="27" t="s">
        <v>15</v>
      </c>
      <c r="E732" s="55" t="s">
        <v>1248</v>
      </c>
      <c r="F732" s="27" t="s">
        <v>221</v>
      </c>
      <c r="G732" s="27">
        <v>3010161901</v>
      </c>
      <c r="H732" s="27" t="s">
        <v>218</v>
      </c>
      <c r="I732" s="27" t="s">
        <v>6673</v>
      </c>
      <c r="J732" s="45" t="s">
        <v>1246</v>
      </c>
      <c r="K732" s="45">
        <v>80</v>
      </c>
      <c r="L732" s="45" t="s">
        <v>675</v>
      </c>
      <c r="M732" s="29">
        <v>55200000</v>
      </c>
      <c r="N732" s="49" t="s">
        <v>781</v>
      </c>
      <c r="O732" s="27" t="s">
        <v>788</v>
      </c>
      <c r="P732" s="27" t="s">
        <v>789</v>
      </c>
      <c r="Q732" s="27" t="s">
        <v>6529</v>
      </c>
      <c r="R732" s="15"/>
      <c r="S732" s="53"/>
    </row>
    <row r="733" spans="2:19" ht="19.5" customHeight="1" x14ac:dyDescent="0.15">
      <c r="B733" s="25">
        <v>2021</v>
      </c>
      <c r="C733" s="27">
        <v>2</v>
      </c>
      <c r="D733" s="27" t="s">
        <v>14</v>
      </c>
      <c r="E733" s="55" t="s">
        <v>3568</v>
      </c>
      <c r="F733" s="27" t="s">
        <v>215</v>
      </c>
      <c r="G733" s="27">
        <v>3010161901</v>
      </c>
      <c r="H733" s="27" t="s">
        <v>218</v>
      </c>
      <c r="I733" s="27" t="s">
        <v>6674</v>
      </c>
      <c r="J733" s="45" t="s">
        <v>16</v>
      </c>
      <c r="K733" s="45">
        <v>80.355999999999995</v>
      </c>
      <c r="L733" s="45" t="s">
        <v>169</v>
      </c>
      <c r="M733" s="29">
        <v>54293334.960000001</v>
      </c>
      <c r="N733" s="49" t="s">
        <v>3058</v>
      </c>
      <c r="O733" s="27" t="s">
        <v>3348</v>
      </c>
      <c r="P733" s="27" t="s">
        <v>3569</v>
      </c>
      <c r="Q733" s="27" t="s">
        <v>6529</v>
      </c>
      <c r="R733" s="15"/>
      <c r="S733" s="53"/>
    </row>
    <row r="734" spans="2:19" ht="19.5" customHeight="1" x14ac:dyDescent="0.15">
      <c r="B734" s="25">
        <v>2021</v>
      </c>
      <c r="C734" s="27">
        <v>2</v>
      </c>
      <c r="D734" s="27" t="s">
        <v>14</v>
      </c>
      <c r="E734" s="55" t="s">
        <v>2133</v>
      </c>
      <c r="F734" s="27" t="s">
        <v>215</v>
      </c>
      <c r="G734" s="27">
        <v>3011150501</v>
      </c>
      <c r="H734" s="27" t="s">
        <v>216</v>
      </c>
      <c r="I734" s="27" t="s">
        <v>6633</v>
      </c>
      <c r="J734" s="45" t="s">
        <v>16</v>
      </c>
      <c r="K734" s="45">
        <v>801.6</v>
      </c>
      <c r="L734" s="45" t="s">
        <v>217</v>
      </c>
      <c r="M734" s="29">
        <v>53843472</v>
      </c>
      <c r="N734" s="49" t="s">
        <v>1594</v>
      </c>
      <c r="O734" s="27" t="s">
        <v>1601</v>
      </c>
      <c r="P734" s="27" t="s">
        <v>1602</v>
      </c>
      <c r="Q734" s="27" t="s">
        <v>6529</v>
      </c>
      <c r="R734" s="15"/>
      <c r="S734" s="53"/>
    </row>
    <row r="735" spans="2:19" ht="19.5" customHeight="1" x14ac:dyDescent="0.15">
      <c r="B735" s="25">
        <v>2021</v>
      </c>
      <c r="C735" s="27">
        <v>2</v>
      </c>
      <c r="D735" s="27" t="s">
        <v>15</v>
      </c>
      <c r="E735" s="55" t="s">
        <v>3085</v>
      </c>
      <c r="F735" s="27" t="s">
        <v>215</v>
      </c>
      <c r="G735" s="27">
        <v>3011150501</v>
      </c>
      <c r="H735" s="27" t="s">
        <v>216</v>
      </c>
      <c r="I735" s="27"/>
      <c r="J735" s="45" t="s">
        <v>173</v>
      </c>
      <c r="K735" s="45">
        <v>726</v>
      </c>
      <c r="L735" s="45" t="s">
        <v>217</v>
      </c>
      <c r="M735" s="29">
        <v>53550000</v>
      </c>
      <c r="N735" s="49" t="s">
        <v>3086</v>
      </c>
      <c r="O735" s="27" t="s">
        <v>3087</v>
      </c>
      <c r="P735" s="27" t="s">
        <v>3088</v>
      </c>
      <c r="Q735" s="27" t="s">
        <v>6529</v>
      </c>
      <c r="R735" s="15"/>
      <c r="S735" s="53"/>
    </row>
    <row r="736" spans="2:19" ht="19.5" customHeight="1" x14ac:dyDescent="0.15">
      <c r="B736" s="25">
        <v>2021</v>
      </c>
      <c r="C736" s="27">
        <v>2</v>
      </c>
      <c r="D736" s="27" t="s">
        <v>15</v>
      </c>
      <c r="E736" s="55" t="s">
        <v>608</v>
      </c>
      <c r="F736" s="27" t="s">
        <v>215</v>
      </c>
      <c r="G736" s="27">
        <v>4014178203</v>
      </c>
      <c r="H736" s="27" t="s">
        <v>614</v>
      </c>
      <c r="I736" s="27" t="s">
        <v>6675</v>
      </c>
      <c r="J736" s="45" t="s">
        <v>612</v>
      </c>
      <c r="K736" s="45">
        <v>270</v>
      </c>
      <c r="L736" s="45" t="s">
        <v>174</v>
      </c>
      <c r="M736" s="29">
        <v>52461000</v>
      </c>
      <c r="N736" s="49" t="s">
        <v>327</v>
      </c>
      <c r="O736" s="27" t="s">
        <v>457</v>
      </c>
      <c r="P736" s="27" t="s">
        <v>458</v>
      </c>
      <c r="Q736" s="27" t="s">
        <v>6529</v>
      </c>
      <c r="R736" s="15"/>
      <c r="S736" s="53"/>
    </row>
    <row r="737" spans="2:19" ht="19.5" customHeight="1" x14ac:dyDescent="0.15">
      <c r="B737" s="25">
        <v>2021</v>
      </c>
      <c r="C737" s="27">
        <v>2</v>
      </c>
      <c r="D737" s="27" t="s">
        <v>15</v>
      </c>
      <c r="E737" s="55" t="s">
        <v>4753</v>
      </c>
      <c r="F737" s="27" t="s">
        <v>215</v>
      </c>
      <c r="G737" s="27">
        <v>23734421</v>
      </c>
      <c r="H737" s="27" t="s">
        <v>4758</v>
      </c>
      <c r="I737" s="27" t="s">
        <v>6305</v>
      </c>
      <c r="J737" s="45" t="s">
        <v>565</v>
      </c>
      <c r="K737" s="45">
        <v>830</v>
      </c>
      <c r="L737" s="45" t="s">
        <v>217</v>
      </c>
      <c r="M737" s="29">
        <v>52196265</v>
      </c>
      <c r="N737" s="49" t="s">
        <v>4696</v>
      </c>
      <c r="O737" s="27" t="s">
        <v>4728</v>
      </c>
      <c r="P737" s="27" t="s">
        <v>4729</v>
      </c>
      <c r="Q737" s="27" t="s">
        <v>6529</v>
      </c>
      <c r="R737" s="15"/>
      <c r="S737" s="53"/>
    </row>
    <row r="738" spans="2:19" ht="19.5" customHeight="1" x14ac:dyDescent="0.15">
      <c r="B738" s="25">
        <v>2021</v>
      </c>
      <c r="C738" s="27">
        <v>2</v>
      </c>
      <c r="D738" s="27" t="s">
        <v>15</v>
      </c>
      <c r="E738" s="55" t="s">
        <v>3743</v>
      </c>
      <c r="F738" s="27" t="s">
        <v>215</v>
      </c>
      <c r="G738" s="27">
        <v>4014179801</v>
      </c>
      <c r="H738" s="27" t="s">
        <v>3744</v>
      </c>
      <c r="I738" s="27" t="s">
        <v>6676</v>
      </c>
      <c r="J738" s="45" t="s">
        <v>3745</v>
      </c>
      <c r="K738" s="45">
        <v>8</v>
      </c>
      <c r="L738" s="45" t="s">
        <v>640</v>
      </c>
      <c r="M738" s="29">
        <v>51950000</v>
      </c>
      <c r="N738" s="49" t="s">
        <v>3645</v>
      </c>
      <c r="O738" s="27" t="s">
        <v>3646</v>
      </c>
      <c r="P738" s="27" t="s">
        <v>3647</v>
      </c>
      <c r="Q738" s="27" t="s">
        <v>6529</v>
      </c>
      <c r="R738" s="15"/>
      <c r="S738" s="53"/>
    </row>
    <row r="739" spans="2:19" ht="19.5" customHeight="1" x14ac:dyDescent="0.15">
      <c r="B739" s="25">
        <v>2021</v>
      </c>
      <c r="C739" s="27">
        <v>2</v>
      </c>
      <c r="D739" s="27" t="s">
        <v>15</v>
      </c>
      <c r="E739" s="55" t="s">
        <v>4778</v>
      </c>
      <c r="F739" s="27" t="s">
        <v>215</v>
      </c>
      <c r="G739" s="27">
        <v>23375092</v>
      </c>
      <c r="H739" s="27" t="s">
        <v>4781</v>
      </c>
      <c r="I739" s="27" t="s">
        <v>6677</v>
      </c>
      <c r="J739" s="45" t="s">
        <v>565</v>
      </c>
      <c r="K739" s="45">
        <v>5</v>
      </c>
      <c r="L739" s="45" t="s">
        <v>640</v>
      </c>
      <c r="M739" s="29">
        <v>51698170</v>
      </c>
      <c r="N739" s="49" t="s">
        <v>4696</v>
      </c>
      <c r="O739" s="27" t="s">
        <v>4728</v>
      </c>
      <c r="P739" s="27" t="s">
        <v>4729</v>
      </c>
      <c r="Q739" s="27" t="s">
        <v>6529</v>
      </c>
      <c r="R739" s="15"/>
      <c r="S739" s="53"/>
    </row>
    <row r="740" spans="2:19" ht="19.5" customHeight="1" x14ac:dyDescent="0.15">
      <c r="B740" s="25">
        <v>2021</v>
      </c>
      <c r="C740" s="27">
        <v>2</v>
      </c>
      <c r="D740" s="27" t="s">
        <v>15</v>
      </c>
      <c r="E740" s="55" t="s">
        <v>2863</v>
      </c>
      <c r="F740" s="27" t="s">
        <v>215</v>
      </c>
      <c r="G740" s="27">
        <v>2611160701</v>
      </c>
      <c r="H740" s="27" t="s">
        <v>2868</v>
      </c>
      <c r="I740" s="27" t="s">
        <v>6678</v>
      </c>
      <c r="J740" s="45" t="s">
        <v>37</v>
      </c>
      <c r="K740" s="45">
        <v>1</v>
      </c>
      <c r="L740" s="45" t="s">
        <v>223</v>
      </c>
      <c r="M740" s="29">
        <v>51582000</v>
      </c>
      <c r="N740" s="49" t="s">
        <v>2392</v>
      </c>
      <c r="O740" s="27" t="s">
        <v>2706</v>
      </c>
      <c r="P740" s="27" t="s">
        <v>2707</v>
      </c>
      <c r="Q740" s="27" t="s">
        <v>6529</v>
      </c>
      <c r="R740" s="15"/>
      <c r="S740" s="53"/>
    </row>
    <row r="741" spans="2:19" ht="19.5" customHeight="1" x14ac:dyDescent="0.15">
      <c r="B741" s="25">
        <v>2021</v>
      </c>
      <c r="C741" s="27">
        <v>2</v>
      </c>
      <c r="D741" s="27" t="s">
        <v>14</v>
      </c>
      <c r="E741" s="55" t="s">
        <v>3497</v>
      </c>
      <c r="F741" s="27" t="s">
        <v>62</v>
      </c>
      <c r="G741" s="27">
        <v>3011150501</v>
      </c>
      <c r="H741" s="27" t="s">
        <v>216</v>
      </c>
      <c r="I741" s="27" t="s">
        <v>6530</v>
      </c>
      <c r="J741" s="45" t="s">
        <v>16</v>
      </c>
      <c r="K741" s="45">
        <v>765</v>
      </c>
      <c r="L741" s="45" t="s">
        <v>217</v>
      </c>
      <c r="M741" s="29">
        <v>51408000</v>
      </c>
      <c r="N741" s="49" t="s">
        <v>2985</v>
      </c>
      <c r="O741" s="27" t="s">
        <v>3255</v>
      </c>
      <c r="P741" s="27" t="s">
        <v>3256</v>
      </c>
      <c r="Q741" s="27" t="s">
        <v>6529</v>
      </c>
      <c r="R741" s="15"/>
      <c r="S741" s="53"/>
    </row>
    <row r="742" spans="2:19" ht="19.5" customHeight="1" x14ac:dyDescent="0.15">
      <c r="B742" s="25">
        <v>2021</v>
      </c>
      <c r="C742" s="27">
        <v>2</v>
      </c>
      <c r="D742" s="27" t="s">
        <v>14</v>
      </c>
      <c r="E742" s="55" t="s">
        <v>2053</v>
      </c>
      <c r="F742" s="27" t="s">
        <v>215</v>
      </c>
      <c r="G742" s="27">
        <v>2410160101</v>
      </c>
      <c r="H742" s="27" t="s">
        <v>1198</v>
      </c>
      <c r="I742" s="27" t="s">
        <v>6679</v>
      </c>
      <c r="J742" s="45" t="s">
        <v>17</v>
      </c>
      <c r="K742" s="45">
        <v>1</v>
      </c>
      <c r="L742" s="45" t="s">
        <v>557</v>
      </c>
      <c r="M742" s="29">
        <v>51358000</v>
      </c>
      <c r="N742" s="49" t="s">
        <v>1435</v>
      </c>
      <c r="O742" s="27" t="s">
        <v>1652</v>
      </c>
      <c r="P742" s="27" t="s">
        <v>1653</v>
      </c>
      <c r="Q742" s="27" t="s">
        <v>6529</v>
      </c>
      <c r="R742" s="15"/>
      <c r="S742" s="53"/>
    </row>
    <row r="743" spans="2:19" ht="19.5" customHeight="1" x14ac:dyDescent="0.15">
      <c r="B743" s="25">
        <v>2021</v>
      </c>
      <c r="C743" s="27">
        <v>2</v>
      </c>
      <c r="D743" s="27" t="s">
        <v>14</v>
      </c>
      <c r="E743" s="55" t="s">
        <v>1946</v>
      </c>
      <c r="F743" s="27" t="s">
        <v>215</v>
      </c>
      <c r="G743" s="27">
        <v>4015151301</v>
      </c>
      <c r="H743" s="27" t="s">
        <v>1262</v>
      </c>
      <c r="I743" s="27" t="s">
        <v>6680</v>
      </c>
      <c r="J743" s="45" t="s">
        <v>630</v>
      </c>
      <c r="K743" s="45">
        <v>1</v>
      </c>
      <c r="L743" s="45" t="s">
        <v>223</v>
      </c>
      <c r="M743" s="29">
        <v>51318160</v>
      </c>
      <c r="N743" s="49" t="s">
        <v>1841</v>
      </c>
      <c r="O743" s="27" t="s">
        <v>1565</v>
      </c>
      <c r="P743" s="27" t="s">
        <v>1566</v>
      </c>
      <c r="Q743" s="27" t="s">
        <v>6529</v>
      </c>
      <c r="R743" s="15"/>
      <c r="S743" s="53"/>
    </row>
    <row r="744" spans="2:19" ht="19.5" customHeight="1" x14ac:dyDescent="0.15">
      <c r="B744" s="25">
        <v>2021</v>
      </c>
      <c r="C744" s="27">
        <v>2</v>
      </c>
      <c r="D744" s="27" t="s">
        <v>15</v>
      </c>
      <c r="E744" s="55" t="s">
        <v>4778</v>
      </c>
      <c r="F744" s="27" t="s">
        <v>215</v>
      </c>
      <c r="G744" s="27">
        <v>20479953</v>
      </c>
      <c r="H744" s="27" t="s">
        <v>4786</v>
      </c>
      <c r="I744" s="27" t="s">
        <v>6681</v>
      </c>
      <c r="J744" s="45" t="s">
        <v>565</v>
      </c>
      <c r="K744" s="45">
        <v>71</v>
      </c>
      <c r="L744" s="45" t="s">
        <v>557</v>
      </c>
      <c r="M744" s="29">
        <v>50775012</v>
      </c>
      <c r="N744" s="49" t="s">
        <v>4696</v>
      </c>
      <c r="O744" s="27" t="s">
        <v>4728</v>
      </c>
      <c r="P744" s="27" t="s">
        <v>4729</v>
      </c>
      <c r="Q744" s="27" t="s">
        <v>6529</v>
      </c>
      <c r="R744" s="15"/>
      <c r="S744" s="53"/>
    </row>
    <row r="745" spans="2:19" ht="19.5" customHeight="1" x14ac:dyDescent="0.15">
      <c r="B745" s="25">
        <v>2021</v>
      </c>
      <c r="C745" s="27">
        <v>2</v>
      </c>
      <c r="D745" s="27" t="s">
        <v>15</v>
      </c>
      <c r="E745" s="55" t="s">
        <v>1960</v>
      </c>
      <c r="F745" s="27" t="s">
        <v>215</v>
      </c>
      <c r="G745" s="27">
        <v>3015200101</v>
      </c>
      <c r="H745" s="27" t="s">
        <v>1284</v>
      </c>
      <c r="I745" s="27" t="s">
        <v>6682</v>
      </c>
      <c r="J745" s="45" t="s">
        <v>601</v>
      </c>
      <c r="K745" s="45">
        <v>270</v>
      </c>
      <c r="L745" s="45" t="s">
        <v>225</v>
      </c>
      <c r="M745" s="29">
        <v>50219730</v>
      </c>
      <c r="N745" s="49" t="s">
        <v>1585</v>
      </c>
      <c r="O745" s="27" t="s">
        <v>1586</v>
      </c>
      <c r="P745" s="27" t="s">
        <v>1587</v>
      </c>
      <c r="Q745" s="27" t="s">
        <v>6529</v>
      </c>
      <c r="R745" s="15"/>
      <c r="S745" s="53"/>
    </row>
    <row r="746" spans="2:19" ht="19.5" customHeight="1" x14ac:dyDescent="0.15">
      <c r="B746" s="25">
        <v>2021</v>
      </c>
      <c r="C746" s="27">
        <v>2</v>
      </c>
      <c r="D746" s="27" t="s">
        <v>14</v>
      </c>
      <c r="E746" s="55" t="s">
        <v>2053</v>
      </c>
      <c r="F746" s="27" t="s">
        <v>215</v>
      </c>
      <c r="G746" s="27">
        <v>3011150501</v>
      </c>
      <c r="H746" s="27" t="s">
        <v>216</v>
      </c>
      <c r="I746" s="27" t="s">
        <v>6670</v>
      </c>
      <c r="J746" s="45" t="s">
        <v>17</v>
      </c>
      <c r="K746" s="45">
        <v>714</v>
      </c>
      <c r="L746" s="45" t="s">
        <v>217</v>
      </c>
      <c r="M746" s="29">
        <v>50199000</v>
      </c>
      <c r="N746" s="49" t="s">
        <v>1435</v>
      </c>
      <c r="O746" s="27" t="s">
        <v>1652</v>
      </c>
      <c r="P746" s="27" t="s">
        <v>1653</v>
      </c>
      <c r="Q746" s="27" t="s">
        <v>6529</v>
      </c>
      <c r="R746" s="15"/>
      <c r="S746" s="53"/>
    </row>
    <row r="747" spans="2:19" ht="19.5" customHeight="1" x14ac:dyDescent="0.15">
      <c r="B747" s="25">
        <v>2021</v>
      </c>
      <c r="C747" s="27">
        <v>2</v>
      </c>
      <c r="D747" s="27" t="s">
        <v>14</v>
      </c>
      <c r="E747" s="55" t="s">
        <v>3734</v>
      </c>
      <c r="F747" s="27" t="s">
        <v>215</v>
      </c>
      <c r="G747" s="27">
        <v>3011150501</v>
      </c>
      <c r="H747" s="27" t="s">
        <v>216</v>
      </c>
      <c r="I747" s="27" t="s">
        <v>6683</v>
      </c>
      <c r="J747" s="45" t="s">
        <v>16</v>
      </c>
      <c r="K747" s="45">
        <v>599</v>
      </c>
      <c r="L747" s="45" t="s">
        <v>217</v>
      </c>
      <c r="M747" s="29">
        <v>50128210</v>
      </c>
      <c r="N747" s="49" t="s">
        <v>3735</v>
      </c>
      <c r="O747" s="27" t="s">
        <v>3687</v>
      </c>
      <c r="P747" s="27" t="s">
        <v>5129</v>
      </c>
      <c r="Q747" s="27" t="s">
        <v>6529</v>
      </c>
      <c r="R747" s="15"/>
      <c r="S747" s="53"/>
    </row>
    <row r="748" spans="2:19" ht="19.5" customHeight="1" x14ac:dyDescent="0.15">
      <c r="B748" s="25">
        <v>2021</v>
      </c>
      <c r="C748" s="27">
        <v>2</v>
      </c>
      <c r="D748" s="27" t="s">
        <v>14</v>
      </c>
      <c r="E748" s="55" t="s">
        <v>446</v>
      </c>
      <c r="F748" s="27" t="s">
        <v>215</v>
      </c>
      <c r="G748" s="27">
        <v>4014178203</v>
      </c>
      <c r="H748" s="27" t="s">
        <v>597</v>
      </c>
      <c r="I748" s="27" t="s">
        <v>6684</v>
      </c>
      <c r="J748" s="45" t="s">
        <v>598</v>
      </c>
      <c r="K748" s="45">
        <v>200</v>
      </c>
      <c r="L748" s="45" t="s">
        <v>174</v>
      </c>
      <c r="M748" s="29">
        <v>50000000</v>
      </c>
      <c r="N748" s="49" t="s">
        <v>309</v>
      </c>
      <c r="O748" s="27" t="s">
        <v>447</v>
      </c>
      <c r="P748" s="27" t="s">
        <v>448</v>
      </c>
      <c r="Q748" s="27" t="s">
        <v>6529</v>
      </c>
      <c r="R748" s="15"/>
      <c r="S748" s="53"/>
    </row>
    <row r="749" spans="2:19" ht="19.5" customHeight="1" x14ac:dyDescent="0.15">
      <c r="B749" s="25">
        <v>2021</v>
      </c>
      <c r="C749" s="27">
        <v>2</v>
      </c>
      <c r="D749" s="27" t="s">
        <v>15</v>
      </c>
      <c r="E749" s="55" t="s">
        <v>4222</v>
      </c>
      <c r="F749" s="27" t="s">
        <v>215</v>
      </c>
      <c r="G749" s="27">
        <v>3011150501</v>
      </c>
      <c r="H749" s="27" t="s">
        <v>216</v>
      </c>
      <c r="I749" s="27" t="s">
        <v>6685</v>
      </c>
      <c r="J749" s="45" t="s">
        <v>16</v>
      </c>
      <c r="K749" s="45">
        <v>730</v>
      </c>
      <c r="L749" s="45" t="s">
        <v>217</v>
      </c>
      <c r="M749" s="29">
        <v>50000000</v>
      </c>
      <c r="N749" s="49" t="s">
        <v>3880</v>
      </c>
      <c r="O749" s="27" t="s">
        <v>3881</v>
      </c>
      <c r="P749" s="27" t="s">
        <v>3882</v>
      </c>
      <c r="Q749" s="27" t="s">
        <v>6529</v>
      </c>
      <c r="R749" s="15"/>
      <c r="S749" s="53"/>
    </row>
    <row r="750" spans="2:19" ht="19.5" customHeight="1" x14ac:dyDescent="0.15">
      <c r="B750" s="25">
        <v>2021</v>
      </c>
      <c r="C750" s="27">
        <v>2</v>
      </c>
      <c r="D750" s="27" t="s">
        <v>15</v>
      </c>
      <c r="E750" s="55" t="s">
        <v>4248</v>
      </c>
      <c r="F750" s="27" t="s">
        <v>215</v>
      </c>
      <c r="G750" s="27">
        <v>3011150501</v>
      </c>
      <c r="H750" s="27" t="s">
        <v>216</v>
      </c>
      <c r="I750" s="27" t="s">
        <v>6670</v>
      </c>
      <c r="J750" s="45" t="s">
        <v>3453</v>
      </c>
      <c r="K750" s="45">
        <v>800</v>
      </c>
      <c r="L750" s="45" t="s">
        <v>4220</v>
      </c>
      <c r="M750" s="29">
        <v>50000000</v>
      </c>
      <c r="N750" s="49" t="s">
        <v>3923</v>
      </c>
      <c r="O750" s="27" t="s">
        <v>3940</v>
      </c>
      <c r="P750" s="27" t="s">
        <v>3941</v>
      </c>
      <c r="Q750" s="27" t="s">
        <v>6529</v>
      </c>
      <c r="R750" s="15"/>
      <c r="S750" s="53"/>
    </row>
    <row r="751" spans="2:19" ht="19.5" customHeight="1" x14ac:dyDescent="0.15">
      <c r="B751" s="25">
        <v>2021</v>
      </c>
      <c r="C751" s="27">
        <v>2</v>
      </c>
      <c r="D751" s="27" t="s">
        <v>14</v>
      </c>
      <c r="E751" s="55" t="s">
        <v>3584</v>
      </c>
      <c r="F751" s="27" t="s">
        <v>215</v>
      </c>
      <c r="G751" s="27">
        <v>3012160101</v>
      </c>
      <c r="H751" s="27" t="s">
        <v>679</v>
      </c>
      <c r="I751" s="27" t="s">
        <v>6540</v>
      </c>
      <c r="J751" s="45" t="s">
        <v>16</v>
      </c>
      <c r="K751" s="45">
        <v>580</v>
      </c>
      <c r="L751" s="45" t="s">
        <v>169</v>
      </c>
      <c r="M751" s="29">
        <v>50000000</v>
      </c>
      <c r="N751" s="49" t="s">
        <v>3062</v>
      </c>
      <c r="O751" s="27" t="s">
        <v>3324</v>
      </c>
      <c r="P751" s="27" t="s">
        <v>3325</v>
      </c>
      <c r="Q751" s="27" t="s">
        <v>6529</v>
      </c>
      <c r="R751" s="15"/>
      <c r="S751" s="53"/>
    </row>
    <row r="752" spans="2:19" ht="19.5" customHeight="1" x14ac:dyDescent="0.15">
      <c r="B752" s="25">
        <v>2021</v>
      </c>
      <c r="C752" s="27">
        <v>2</v>
      </c>
      <c r="D752" s="27" t="s">
        <v>15</v>
      </c>
      <c r="E752" s="55" t="s">
        <v>2414</v>
      </c>
      <c r="F752" s="27" t="s">
        <v>62</v>
      </c>
      <c r="G752" s="27"/>
      <c r="H752" s="27" t="s">
        <v>2893</v>
      </c>
      <c r="I752" s="27" t="s">
        <v>6644</v>
      </c>
      <c r="J752" s="45" t="s">
        <v>630</v>
      </c>
      <c r="K752" s="45">
        <v>3</v>
      </c>
      <c r="L752" s="45" t="s">
        <v>557</v>
      </c>
      <c r="M752" s="29">
        <v>49948800.000000007</v>
      </c>
      <c r="N752" s="49" t="s">
        <v>2411</v>
      </c>
      <c r="O752" s="27" t="s">
        <v>2415</v>
      </c>
      <c r="P752" s="27" t="s">
        <v>2894</v>
      </c>
      <c r="Q752" s="27" t="s">
        <v>6529</v>
      </c>
      <c r="R752" s="15"/>
      <c r="S752" s="53"/>
    </row>
    <row r="753" spans="2:19" ht="19.5" customHeight="1" x14ac:dyDescent="0.15">
      <c r="B753" s="25">
        <v>2021</v>
      </c>
      <c r="C753" s="27">
        <v>2</v>
      </c>
      <c r="D753" s="27" t="s">
        <v>15</v>
      </c>
      <c r="E753" s="55" t="s">
        <v>1995</v>
      </c>
      <c r="F753" s="27" t="s">
        <v>62</v>
      </c>
      <c r="G753" s="27">
        <v>2410160101</v>
      </c>
      <c r="H753" s="27" t="s">
        <v>1198</v>
      </c>
      <c r="I753" s="27" t="s">
        <v>6686</v>
      </c>
      <c r="J753" s="45" t="s">
        <v>17</v>
      </c>
      <c r="K753" s="45">
        <v>1</v>
      </c>
      <c r="L753" s="45" t="s">
        <v>557</v>
      </c>
      <c r="M753" s="29">
        <v>49775000</v>
      </c>
      <c r="N753" s="49" t="s">
        <v>1503</v>
      </c>
      <c r="O753" s="27" t="s">
        <v>1795</v>
      </c>
      <c r="P753" s="27" t="s">
        <v>1996</v>
      </c>
      <c r="Q753" s="27" t="s">
        <v>6529</v>
      </c>
      <c r="R753" s="15"/>
      <c r="S753" s="53"/>
    </row>
    <row r="754" spans="2:19" ht="19.5" customHeight="1" x14ac:dyDescent="0.15">
      <c r="B754" s="25">
        <v>2021</v>
      </c>
      <c r="C754" s="27">
        <v>2</v>
      </c>
      <c r="D754" s="27" t="s">
        <v>14</v>
      </c>
      <c r="E754" s="55" t="s">
        <v>4753</v>
      </c>
      <c r="F754" s="27" t="s">
        <v>2795</v>
      </c>
      <c r="G754" s="27" t="s">
        <v>4734</v>
      </c>
      <c r="H754" s="27" t="s">
        <v>4756</v>
      </c>
      <c r="I754" s="27" t="s">
        <v>6477</v>
      </c>
      <c r="J754" s="45" t="s">
        <v>565</v>
      </c>
      <c r="K754" s="45">
        <v>61</v>
      </c>
      <c r="L754" s="45" t="s">
        <v>577</v>
      </c>
      <c r="M754" s="29">
        <v>49382433</v>
      </c>
      <c r="N754" s="49" t="s">
        <v>4696</v>
      </c>
      <c r="O754" s="27" t="s">
        <v>4728</v>
      </c>
      <c r="P754" s="27" t="s">
        <v>4729</v>
      </c>
      <c r="Q754" s="27" t="s">
        <v>6529</v>
      </c>
      <c r="R754" s="15"/>
      <c r="S754" s="53" t="s">
        <v>4735</v>
      </c>
    </row>
    <row r="755" spans="2:19" ht="19.5" customHeight="1" x14ac:dyDescent="0.15">
      <c r="B755" s="25">
        <v>2021</v>
      </c>
      <c r="C755" s="27">
        <v>2</v>
      </c>
      <c r="D755" s="27" t="s">
        <v>15</v>
      </c>
      <c r="E755" s="55" t="s">
        <v>3366</v>
      </c>
      <c r="F755" s="27" t="s">
        <v>215</v>
      </c>
      <c r="G755" s="27">
        <v>3011150501</v>
      </c>
      <c r="H755" s="27" t="s">
        <v>216</v>
      </c>
      <c r="I755" s="27" t="s">
        <v>6566</v>
      </c>
      <c r="J755" s="45" t="s">
        <v>16</v>
      </c>
      <c r="K755" s="45">
        <v>725</v>
      </c>
      <c r="L755" s="45" t="s">
        <v>217</v>
      </c>
      <c r="M755" s="29">
        <v>48807000</v>
      </c>
      <c r="N755" s="49" t="s">
        <v>3082</v>
      </c>
      <c r="O755" s="27" t="s">
        <v>3367</v>
      </c>
      <c r="P755" s="27" t="s">
        <v>3368</v>
      </c>
      <c r="Q755" s="27" t="s">
        <v>6529</v>
      </c>
      <c r="R755" s="15"/>
      <c r="S755" s="53"/>
    </row>
    <row r="756" spans="2:19" ht="19.5" customHeight="1" x14ac:dyDescent="0.15">
      <c r="B756" s="25">
        <v>2021</v>
      </c>
      <c r="C756" s="27">
        <v>2</v>
      </c>
      <c r="D756" s="27" t="s">
        <v>14</v>
      </c>
      <c r="E756" s="55" t="s">
        <v>2082</v>
      </c>
      <c r="F756" s="27" t="s">
        <v>215</v>
      </c>
      <c r="G756" s="27">
        <v>3011150501</v>
      </c>
      <c r="H756" s="27" t="s">
        <v>216</v>
      </c>
      <c r="I756" s="27" t="s">
        <v>6687</v>
      </c>
      <c r="J756" s="45" t="s">
        <v>16</v>
      </c>
      <c r="K756" s="45">
        <v>677</v>
      </c>
      <c r="L756" s="45" t="s">
        <v>217</v>
      </c>
      <c r="M756" s="29">
        <v>48700000</v>
      </c>
      <c r="N756" s="49" t="s">
        <v>1503</v>
      </c>
      <c r="O756" s="27" t="s">
        <v>1504</v>
      </c>
      <c r="P756" s="27" t="s">
        <v>1505</v>
      </c>
      <c r="Q756" s="27" t="s">
        <v>6529</v>
      </c>
      <c r="R756" s="15"/>
      <c r="S756" s="53"/>
    </row>
    <row r="757" spans="2:19" ht="19.5" customHeight="1" x14ac:dyDescent="0.15">
      <c r="B757" s="25">
        <v>2021</v>
      </c>
      <c r="C757" s="27">
        <v>2</v>
      </c>
      <c r="D757" s="27" t="s">
        <v>14</v>
      </c>
      <c r="E757" s="55" t="s">
        <v>2099</v>
      </c>
      <c r="F757" s="27" t="s">
        <v>215</v>
      </c>
      <c r="G757" s="27">
        <v>3911169701</v>
      </c>
      <c r="H757" s="27" t="s">
        <v>739</v>
      </c>
      <c r="I757" s="27" t="s">
        <v>6688</v>
      </c>
      <c r="J757" s="45" t="s">
        <v>1399</v>
      </c>
      <c r="K757" s="45">
        <v>10</v>
      </c>
      <c r="L757" s="45" t="s">
        <v>1979</v>
      </c>
      <c r="M757" s="29">
        <v>48490000</v>
      </c>
      <c r="N757" s="49" t="s">
        <v>1435</v>
      </c>
      <c r="O757" s="27" t="s">
        <v>1644</v>
      </c>
      <c r="P757" s="27" t="s">
        <v>1645</v>
      </c>
      <c r="Q757" s="27" t="s">
        <v>6529</v>
      </c>
      <c r="R757" s="15"/>
      <c r="S757" s="53"/>
    </row>
    <row r="758" spans="2:19" ht="19.5" customHeight="1" x14ac:dyDescent="0.15">
      <c r="B758" s="25">
        <v>2021</v>
      </c>
      <c r="C758" s="27">
        <v>2</v>
      </c>
      <c r="D758" s="27" t="s">
        <v>15</v>
      </c>
      <c r="E758" s="55" t="s">
        <v>5064</v>
      </c>
      <c r="F758" s="27" t="s">
        <v>221</v>
      </c>
      <c r="G758" s="27">
        <v>2011150501</v>
      </c>
      <c r="H758" s="27" t="s">
        <v>5065</v>
      </c>
      <c r="I758" s="27" t="s">
        <v>6301</v>
      </c>
      <c r="J758" s="45" t="s">
        <v>5066</v>
      </c>
      <c r="K758" s="45">
        <v>632</v>
      </c>
      <c r="L758" s="45" t="s">
        <v>5067</v>
      </c>
      <c r="M758" s="29">
        <v>48356000</v>
      </c>
      <c r="N758" s="49" t="s">
        <v>5068</v>
      </c>
      <c r="O758" s="27" t="s">
        <v>5069</v>
      </c>
      <c r="P758" s="27" t="s">
        <v>5070</v>
      </c>
      <c r="Q758" s="27" t="s">
        <v>6529</v>
      </c>
      <c r="R758" s="15"/>
      <c r="S758" s="53"/>
    </row>
    <row r="759" spans="2:19" ht="19.5" customHeight="1" x14ac:dyDescent="0.15">
      <c r="B759" s="25">
        <v>2021</v>
      </c>
      <c r="C759" s="27">
        <v>2</v>
      </c>
      <c r="D759" s="27" t="s">
        <v>15</v>
      </c>
      <c r="E759" s="55" t="s">
        <v>4753</v>
      </c>
      <c r="F759" s="27" t="s">
        <v>215</v>
      </c>
      <c r="G759" s="27">
        <v>22869145</v>
      </c>
      <c r="H759" s="27" t="s">
        <v>4760</v>
      </c>
      <c r="I759" s="27" t="s">
        <v>6285</v>
      </c>
      <c r="J759" s="45" t="s">
        <v>565</v>
      </c>
      <c r="K759" s="45">
        <v>20</v>
      </c>
      <c r="L759" s="45" t="s">
        <v>227</v>
      </c>
      <c r="M759" s="29">
        <v>48347715</v>
      </c>
      <c r="N759" s="49" t="s">
        <v>4696</v>
      </c>
      <c r="O759" s="27" t="s">
        <v>4728</v>
      </c>
      <c r="P759" s="27" t="s">
        <v>4729</v>
      </c>
      <c r="Q759" s="27" t="s">
        <v>6529</v>
      </c>
      <c r="R759" s="15"/>
      <c r="S759" s="53"/>
    </row>
    <row r="760" spans="2:19" ht="19.5" customHeight="1" x14ac:dyDescent="0.15">
      <c r="B760" s="25">
        <v>2021</v>
      </c>
      <c r="C760" s="27">
        <v>2</v>
      </c>
      <c r="D760" s="27" t="s">
        <v>14</v>
      </c>
      <c r="E760" s="55" t="s">
        <v>4223</v>
      </c>
      <c r="F760" s="27" t="s">
        <v>64</v>
      </c>
      <c r="G760" s="27">
        <v>3010369901</v>
      </c>
      <c r="H760" s="27" t="s">
        <v>3705</v>
      </c>
      <c r="I760" s="27" t="s">
        <v>6689</v>
      </c>
      <c r="J760" s="45" t="s">
        <v>601</v>
      </c>
      <c r="K760" s="45">
        <v>352</v>
      </c>
      <c r="L760" s="45" t="s">
        <v>588</v>
      </c>
      <c r="M760" s="29">
        <v>48300000</v>
      </c>
      <c r="N760" s="49" t="s">
        <v>3880</v>
      </c>
      <c r="O760" s="27" t="s">
        <v>3884</v>
      </c>
      <c r="P760" s="27" t="s">
        <v>3885</v>
      </c>
      <c r="Q760" s="27" t="s">
        <v>6529</v>
      </c>
      <c r="R760" s="15"/>
      <c r="S760" s="53" t="s">
        <v>94</v>
      </c>
    </row>
    <row r="761" spans="2:19" ht="19.5" customHeight="1" x14ac:dyDescent="0.15">
      <c r="B761" s="25">
        <v>2021</v>
      </c>
      <c r="C761" s="27">
        <v>2</v>
      </c>
      <c r="D761" s="27" t="s">
        <v>15</v>
      </c>
      <c r="E761" s="55" t="s">
        <v>2013</v>
      </c>
      <c r="F761" s="27" t="s">
        <v>62</v>
      </c>
      <c r="G761" s="27">
        <v>3911160501</v>
      </c>
      <c r="H761" s="27" t="s">
        <v>2015</v>
      </c>
      <c r="I761" s="27" t="s">
        <v>6544</v>
      </c>
      <c r="J761" s="45" t="s">
        <v>37</v>
      </c>
      <c r="K761" s="45">
        <v>1</v>
      </c>
      <c r="L761" s="45" t="s">
        <v>223</v>
      </c>
      <c r="M761" s="29">
        <v>48000000</v>
      </c>
      <c r="N761" s="49" t="s">
        <v>1426</v>
      </c>
      <c r="O761" s="27" t="s">
        <v>1427</v>
      </c>
      <c r="P761" s="27" t="s">
        <v>1428</v>
      </c>
      <c r="Q761" s="27" t="s">
        <v>6529</v>
      </c>
      <c r="R761" s="15"/>
      <c r="S761" s="53"/>
    </row>
    <row r="762" spans="2:19" ht="19.5" customHeight="1" x14ac:dyDescent="0.15">
      <c r="B762" s="25">
        <v>2021</v>
      </c>
      <c r="C762" s="27">
        <v>2</v>
      </c>
      <c r="D762" s="27" t="s">
        <v>14</v>
      </c>
      <c r="E762" s="55" t="s">
        <v>4628</v>
      </c>
      <c r="F762" s="27" t="s">
        <v>2795</v>
      </c>
      <c r="G762" s="27">
        <v>5215150301</v>
      </c>
      <c r="H762" s="27" t="s">
        <v>4629</v>
      </c>
      <c r="I762" s="27" t="s">
        <v>6292</v>
      </c>
      <c r="J762" s="45"/>
      <c r="K762" s="45">
        <v>800</v>
      </c>
      <c r="L762" s="45" t="s">
        <v>1979</v>
      </c>
      <c r="M762" s="29">
        <v>47670400</v>
      </c>
      <c r="N762" s="49" t="s">
        <v>5274</v>
      </c>
      <c r="O762" s="27" t="s">
        <v>4630</v>
      </c>
      <c r="P762" s="27" t="s">
        <v>4631</v>
      </c>
      <c r="Q762" s="27" t="s">
        <v>6529</v>
      </c>
      <c r="R762" s="15"/>
      <c r="S762" s="53"/>
    </row>
    <row r="763" spans="2:19" ht="19.5" customHeight="1" x14ac:dyDescent="0.15">
      <c r="B763" s="25">
        <v>2021</v>
      </c>
      <c r="C763" s="27">
        <v>2</v>
      </c>
      <c r="D763" s="27" t="s">
        <v>15</v>
      </c>
      <c r="E763" s="55" t="s">
        <v>3717</v>
      </c>
      <c r="F763" s="27" t="s">
        <v>215</v>
      </c>
      <c r="G763" s="27">
        <v>3011157901</v>
      </c>
      <c r="H763" s="27" t="s">
        <v>3728</v>
      </c>
      <c r="I763" s="27" t="s">
        <v>6531</v>
      </c>
      <c r="J763" s="45" t="s">
        <v>3729</v>
      </c>
      <c r="K763" s="45">
        <v>576.29999999999995</v>
      </c>
      <c r="L763" s="45" t="s">
        <v>169</v>
      </c>
      <c r="M763" s="29">
        <v>47668226</v>
      </c>
      <c r="N763" s="49" t="s">
        <v>3640</v>
      </c>
      <c r="O763" s="27" t="s">
        <v>3683</v>
      </c>
      <c r="P763" s="27" t="s">
        <v>3684</v>
      </c>
      <c r="Q763" s="27" t="s">
        <v>6529</v>
      </c>
      <c r="R763" s="15"/>
      <c r="S763" s="53"/>
    </row>
    <row r="764" spans="2:19" ht="19.5" customHeight="1" x14ac:dyDescent="0.15">
      <c r="B764" s="25">
        <v>2021</v>
      </c>
      <c r="C764" s="27">
        <v>2</v>
      </c>
      <c r="D764" s="27" t="s">
        <v>15</v>
      </c>
      <c r="E764" s="55" t="s">
        <v>2422</v>
      </c>
      <c r="F764" s="27" t="s">
        <v>62</v>
      </c>
      <c r="G764" s="27"/>
      <c r="H764" s="27" t="s">
        <v>2897</v>
      </c>
      <c r="I764" s="27" t="s">
        <v>6690</v>
      </c>
      <c r="J764" s="45" t="s">
        <v>630</v>
      </c>
      <c r="K764" s="45">
        <v>1</v>
      </c>
      <c r="L764" s="45" t="s">
        <v>557</v>
      </c>
      <c r="M764" s="29">
        <v>47642000</v>
      </c>
      <c r="N764" s="49" t="s">
        <v>2411</v>
      </c>
      <c r="O764" s="27" t="s">
        <v>2415</v>
      </c>
      <c r="P764" s="27" t="s">
        <v>2399</v>
      </c>
      <c r="Q764" s="27" t="s">
        <v>6529</v>
      </c>
      <c r="R764" s="15"/>
      <c r="S764" s="53"/>
    </row>
    <row r="765" spans="2:19" ht="19.5" customHeight="1" x14ac:dyDescent="0.15">
      <c r="B765" s="25">
        <v>2021</v>
      </c>
      <c r="C765" s="27">
        <v>2</v>
      </c>
      <c r="D765" s="27" t="s">
        <v>15</v>
      </c>
      <c r="E765" s="55" t="s">
        <v>2414</v>
      </c>
      <c r="F765" s="27" t="s">
        <v>62</v>
      </c>
      <c r="G765" s="27"/>
      <c r="H765" s="27" t="s">
        <v>1325</v>
      </c>
      <c r="I765" s="27"/>
      <c r="J765" s="45" t="s">
        <v>1325</v>
      </c>
      <c r="K765" s="45">
        <v>1</v>
      </c>
      <c r="L765" s="45" t="s">
        <v>223</v>
      </c>
      <c r="M765" s="29">
        <v>47452000</v>
      </c>
      <c r="N765" s="49" t="s">
        <v>2411</v>
      </c>
      <c r="O765" s="27" t="s">
        <v>2417</v>
      </c>
      <c r="P765" s="27" t="s">
        <v>2418</v>
      </c>
      <c r="Q765" s="27" t="s">
        <v>6529</v>
      </c>
      <c r="R765" s="15"/>
      <c r="S765" s="53"/>
    </row>
    <row r="766" spans="2:19" ht="19.5" customHeight="1" x14ac:dyDescent="0.15">
      <c r="B766" s="25">
        <v>2021</v>
      </c>
      <c r="C766" s="27">
        <v>2</v>
      </c>
      <c r="D766" s="27" t="s">
        <v>15</v>
      </c>
      <c r="E766" s="55" t="s">
        <v>3310</v>
      </c>
      <c r="F766" s="27" t="s">
        <v>215</v>
      </c>
      <c r="G766" s="27">
        <v>3013150301</v>
      </c>
      <c r="H766" s="27" t="s">
        <v>3555</v>
      </c>
      <c r="I766" s="27" t="s">
        <v>6691</v>
      </c>
      <c r="J766" s="45" t="s">
        <v>3556</v>
      </c>
      <c r="K766" s="45">
        <v>2244</v>
      </c>
      <c r="L766" s="45" t="s">
        <v>577</v>
      </c>
      <c r="M766" s="29">
        <v>47338000</v>
      </c>
      <c r="N766" s="49" t="s">
        <v>3028</v>
      </c>
      <c r="O766" s="27" t="s">
        <v>3033</v>
      </c>
      <c r="P766" s="27" t="s">
        <v>3034</v>
      </c>
      <c r="Q766" s="27" t="s">
        <v>6529</v>
      </c>
      <c r="R766" s="15"/>
      <c r="S766" s="53"/>
    </row>
    <row r="767" spans="2:19" ht="19.5" customHeight="1" x14ac:dyDescent="0.15">
      <c r="B767" s="25">
        <v>2021</v>
      </c>
      <c r="C767" s="27">
        <v>2</v>
      </c>
      <c r="D767" s="27" t="s">
        <v>14</v>
      </c>
      <c r="E767" s="55" t="s">
        <v>1388</v>
      </c>
      <c r="F767" s="27" t="s">
        <v>221</v>
      </c>
      <c r="G767" s="27"/>
      <c r="H767" s="27" t="s">
        <v>1389</v>
      </c>
      <c r="I767" s="27"/>
      <c r="J767" s="45" t="s">
        <v>1246</v>
      </c>
      <c r="K767" s="45">
        <v>2</v>
      </c>
      <c r="L767" s="45" t="s">
        <v>223</v>
      </c>
      <c r="M767" s="29">
        <v>46607684</v>
      </c>
      <c r="N767" s="49" t="s">
        <v>903</v>
      </c>
      <c r="O767" s="27" t="s">
        <v>909</v>
      </c>
      <c r="P767" s="27" t="s">
        <v>910</v>
      </c>
      <c r="Q767" s="27" t="s">
        <v>6529</v>
      </c>
      <c r="R767" s="15"/>
      <c r="S767" s="53"/>
    </row>
    <row r="768" spans="2:19" ht="19.5" customHeight="1" x14ac:dyDescent="0.15">
      <c r="B768" s="25">
        <v>2021</v>
      </c>
      <c r="C768" s="27">
        <v>2</v>
      </c>
      <c r="D768" s="27" t="s">
        <v>14</v>
      </c>
      <c r="E768" s="55" t="s">
        <v>2061</v>
      </c>
      <c r="F768" s="27" t="s">
        <v>215</v>
      </c>
      <c r="G768" s="27">
        <v>3023160202</v>
      </c>
      <c r="H768" s="27" t="s">
        <v>1930</v>
      </c>
      <c r="I768" s="27" t="s">
        <v>6692</v>
      </c>
      <c r="J768" s="45" t="s">
        <v>601</v>
      </c>
      <c r="K768" s="45">
        <v>1</v>
      </c>
      <c r="L768" s="45" t="s">
        <v>1979</v>
      </c>
      <c r="M768" s="29">
        <v>46500000</v>
      </c>
      <c r="N768" s="49" t="s">
        <v>1841</v>
      </c>
      <c r="O768" s="27" t="s">
        <v>1562</v>
      </c>
      <c r="P768" s="27" t="s">
        <v>1563</v>
      </c>
      <c r="Q768" s="27" t="s">
        <v>6529</v>
      </c>
      <c r="R768" s="15"/>
      <c r="S768" s="53"/>
    </row>
    <row r="769" spans="2:19" ht="19.5" customHeight="1" x14ac:dyDescent="0.15">
      <c r="B769" s="25">
        <v>2021</v>
      </c>
      <c r="C769" s="27">
        <v>2</v>
      </c>
      <c r="D769" s="27" t="s">
        <v>15</v>
      </c>
      <c r="E769" s="55" t="s">
        <v>1980</v>
      </c>
      <c r="F769" s="27" t="s">
        <v>215</v>
      </c>
      <c r="G769" s="27">
        <v>3013150301</v>
      </c>
      <c r="H769" s="27" t="s">
        <v>1981</v>
      </c>
      <c r="I769" s="27" t="s">
        <v>6544</v>
      </c>
      <c r="J769" s="45" t="s">
        <v>16</v>
      </c>
      <c r="K769" s="45">
        <v>2496</v>
      </c>
      <c r="L769" s="45" t="s">
        <v>1979</v>
      </c>
      <c r="M769" s="29">
        <v>46118680</v>
      </c>
      <c r="N769" s="49" t="s">
        <v>1530</v>
      </c>
      <c r="O769" s="27" t="s">
        <v>1975</v>
      </c>
      <c r="P769" s="27" t="s">
        <v>1976</v>
      </c>
      <c r="Q769" s="27" t="s">
        <v>6529</v>
      </c>
      <c r="R769" s="15"/>
      <c r="S769" s="53"/>
    </row>
    <row r="770" spans="2:19" ht="19.5" customHeight="1" x14ac:dyDescent="0.15">
      <c r="B770" s="25">
        <v>2021</v>
      </c>
      <c r="C770" s="27">
        <v>2</v>
      </c>
      <c r="D770" s="27" t="s">
        <v>15</v>
      </c>
      <c r="E770" s="55" t="s">
        <v>1956</v>
      </c>
      <c r="F770" s="27" t="s">
        <v>215</v>
      </c>
      <c r="G770" s="27">
        <v>3010161901</v>
      </c>
      <c r="H770" s="27" t="s">
        <v>737</v>
      </c>
      <c r="I770" s="27" t="s">
        <v>6630</v>
      </c>
      <c r="J770" s="45" t="s">
        <v>17</v>
      </c>
      <c r="K770" s="45">
        <v>61.783000000000001</v>
      </c>
      <c r="L770" s="45" t="s">
        <v>169</v>
      </c>
      <c r="M770" s="29">
        <v>45925157</v>
      </c>
      <c r="N770" s="49" t="s">
        <v>1426</v>
      </c>
      <c r="O770" s="27" t="s">
        <v>1622</v>
      </c>
      <c r="P770" s="27" t="s">
        <v>1623</v>
      </c>
      <c r="Q770" s="27" t="s">
        <v>6529</v>
      </c>
      <c r="R770" s="15"/>
      <c r="S770" s="53"/>
    </row>
    <row r="771" spans="2:19" ht="19.5" customHeight="1" x14ac:dyDescent="0.15">
      <c r="B771" s="25">
        <v>2021</v>
      </c>
      <c r="C771" s="27">
        <v>2</v>
      </c>
      <c r="D771" s="27" t="s">
        <v>14</v>
      </c>
      <c r="E771" s="55" t="s">
        <v>1942</v>
      </c>
      <c r="F771" s="27" t="s">
        <v>64</v>
      </c>
      <c r="G771" s="27">
        <v>3912110401</v>
      </c>
      <c r="H771" s="27" t="s">
        <v>2055</v>
      </c>
      <c r="I771" s="27" t="s">
        <v>6693</v>
      </c>
      <c r="J771" s="45" t="s">
        <v>1246</v>
      </c>
      <c r="K771" s="45">
        <v>1</v>
      </c>
      <c r="L771" s="45" t="s">
        <v>223</v>
      </c>
      <c r="M771" s="29">
        <v>45727000</v>
      </c>
      <c r="N771" s="49" t="s">
        <v>1609</v>
      </c>
      <c r="O771" s="27" t="s">
        <v>1615</v>
      </c>
      <c r="P771" s="27" t="s">
        <v>1616</v>
      </c>
      <c r="Q771" s="27" t="s">
        <v>6529</v>
      </c>
      <c r="R771" s="15"/>
      <c r="S771" s="53" t="s">
        <v>1962</v>
      </c>
    </row>
    <row r="772" spans="2:19" ht="19.5" customHeight="1" x14ac:dyDescent="0.15">
      <c r="B772" s="25">
        <v>2021</v>
      </c>
      <c r="C772" s="27">
        <v>2</v>
      </c>
      <c r="D772" s="27" t="s">
        <v>15</v>
      </c>
      <c r="E772" s="55" t="s">
        <v>1960</v>
      </c>
      <c r="F772" s="27" t="s">
        <v>215</v>
      </c>
      <c r="G772" s="27">
        <v>3011159701</v>
      </c>
      <c r="H772" s="27" t="s">
        <v>1934</v>
      </c>
      <c r="I772" s="27" t="s">
        <v>6694</v>
      </c>
      <c r="J772" s="45" t="s">
        <v>16</v>
      </c>
      <c r="K772" s="45">
        <v>589</v>
      </c>
      <c r="L772" s="45" t="s">
        <v>169</v>
      </c>
      <c r="M772" s="29">
        <v>45384721</v>
      </c>
      <c r="N772" s="49" t="s">
        <v>1585</v>
      </c>
      <c r="O772" s="27" t="s">
        <v>1586</v>
      </c>
      <c r="P772" s="27" t="s">
        <v>1587</v>
      </c>
      <c r="Q772" s="27" t="s">
        <v>6529</v>
      </c>
      <c r="R772" s="15"/>
      <c r="S772" s="53"/>
    </row>
    <row r="773" spans="2:19" ht="19.5" customHeight="1" x14ac:dyDescent="0.15">
      <c r="B773" s="25">
        <v>2021</v>
      </c>
      <c r="C773" s="27">
        <v>2</v>
      </c>
      <c r="D773" s="27" t="s">
        <v>15</v>
      </c>
      <c r="E773" s="55" t="s">
        <v>1995</v>
      </c>
      <c r="F773" s="27" t="s">
        <v>62</v>
      </c>
      <c r="G773" s="27">
        <v>3011150501</v>
      </c>
      <c r="H773" s="27" t="s">
        <v>216</v>
      </c>
      <c r="I773" s="27" t="s">
        <v>6602</v>
      </c>
      <c r="J773" s="45" t="s">
        <v>17</v>
      </c>
      <c r="K773" s="45">
        <v>639</v>
      </c>
      <c r="L773" s="45" t="s">
        <v>217</v>
      </c>
      <c r="M773" s="29">
        <v>45369000</v>
      </c>
      <c r="N773" s="49" t="s">
        <v>1503</v>
      </c>
      <c r="O773" s="27" t="s">
        <v>1795</v>
      </c>
      <c r="P773" s="27" t="s">
        <v>1996</v>
      </c>
      <c r="Q773" s="27" t="s">
        <v>6529</v>
      </c>
      <c r="R773" s="15"/>
      <c r="S773" s="53"/>
    </row>
    <row r="774" spans="2:19" ht="19.5" customHeight="1" x14ac:dyDescent="0.15">
      <c r="B774" s="25">
        <v>2021</v>
      </c>
      <c r="C774" s="27">
        <v>2</v>
      </c>
      <c r="D774" s="27" t="s">
        <v>14</v>
      </c>
      <c r="E774" s="55" t="s">
        <v>5193</v>
      </c>
      <c r="F774" s="27" t="s">
        <v>221</v>
      </c>
      <c r="G774" s="27">
        <v>4014210901</v>
      </c>
      <c r="H774" s="27" t="s">
        <v>618</v>
      </c>
      <c r="I774" s="27" t="s">
        <v>6695</v>
      </c>
      <c r="J774" s="45" t="s">
        <v>16</v>
      </c>
      <c r="K774" s="45">
        <v>165</v>
      </c>
      <c r="L774" s="45" t="s">
        <v>227</v>
      </c>
      <c r="M774" s="29">
        <v>45352731</v>
      </c>
      <c r="N774" s="49" t="s">
        <v>5173</v>
      </c>
      <c r="O774" s="27" t="s">
        <v>1455</v>
      </c>
      <c r="P774" s="27" t="s">
        <v>5194</v>
      </c>
      <c r="Q774" s="27" t="s">
        <v>6529</v>
      </c>
      <c r="R774" s="15"/>
      <c r="S774" s="53"/>
    </row>
    <row r="775" spans="2:19" ht="19.5" customHeight="1" x14ac:dyDescent="0.15">
      <c r="B775" s="25">
        <v>2021</v>
      </c>
      <c r="C775" s="27">
        <v>2</v>
      </c>
      <c r="D775" s="27" t="s">
        <v>15</v>
      </c>
      <c r="E775" s="55" t="s">
        <v>1960</v>
      </c>
      <c r="F775" s="27" t="s">
        <v>215</v>
      </c>
      <c r="G775" s="27">
        <v>3023170103</v>
      </c>
      <c r="H775" s="27" t="s">
        <v>2056</v>
      </c>
      <c r="I775" s="27" t="s">
        <v>6669</v>
      </c>
      <c r="J775" s="45" t="s">
        <v>601</v>
      </c>
      <c r="K775" s="45">
        <v>110</v>
      </c>
      <c r="L775" s="45" t="s">
        <v>588</v>
      </c>
      <c r="M775" s="29">
        <v>45343540</v>
      </c>
      <c r="N775" s="49" t="s">
        <v>1585</v>
      </c>
      <c r="O775" s="27" t="s">
        <v>1586</v>
      </c>
      <c r="P775" s="27" t="s">
        <v>1587</v>
      </c>
      <c r="Q775" s="27" t="s">
        <v>6529</v>
      </c>
      <c r="R775" s="15"/>
      <c r="S775" s="53"/>
    </row>
    <row r="776" spans="2:19" ht="19.5" customHeight="1" x14ac:dyDescent="0.15">
      <c r="B776" s="25">
        <v>2021</v>
      </c>
      <c r="C776" s="27">
        <v>2</v>
      </c>
      <c r="D776" s="27" t="s">
        <v>15</v>
      </c>
      <c r="E776" s="55" t="s">
        <v>2863</v>
      </c>
      <c r="F776" s="27" t="s">
        <v>215</v>
      </c>
      <c r="G776" s="27">
        <v>2410160101</v>
      </c>
      <c r="H776" s="27" t="s">
        <v>2867</v>
      </c>
      <c r="I776" s="27" t="s">
        <v>6696</v>
      </c>
      <c r="J776" s="45" t="s">
        <v>630</v>
      </c>
      <c r="K776" s="45">
        <v>1</v>
      </c>
      <c r="L776" s="45" t="s">
        <v>223</v>
      </c>
      <c r="M776" s="29">
        <v>45130000</v>
      </c>
      <c r="N776" s="49" t="s">
        <v>2392</v>
      </c>
      <c r="O776" s="27" t="s">
        <v>2706</v>
      </c>
      <c r="P776" s="27" t="s">
        <v>2707</v>
      </c>
      <c r="Q776" s="27" t="s">
        <v>6529</v>
      </c>
      <c r="R776" s="15"/>
      <c r="S776" s="53"/>
    </row>
    <row r="777" spans="2:19" ht="19.5" customHeight="1" x14ac:dyDescent="0.15">
      <c r="B777" s="25">
        <v>2021</v>
      </c>
      <c r="C777" s="27">
        <v>2</v>
      </c>
      <c r="D777" s="27" t="s">
        <v>15</v>
      </c>
      <c r="E777" s="55" t="s">
        <v>2040</v>
      </c>
      <c r="F777" s="27" t="s">
        <v>215</v>
      </c>
      <c r="G777" s="27">
        <v>4924151101</v>
      </c>
      <c r="H777" s="27" t="s">
        <v>2103</v>
      </c>
      <c r="I777" s="27" t="s">
        <v>6697</v>
      </c>
      <c r="J777" s="45" t="s">
        <v>601</v>
      </c>
      <c r="K777" s="45">
        <v>5</v>
      </c>
      <c r="L777" s="45" t="s">
        <v>640</v>
      </c>
      <c r="M777" s="29">
        <v>45000000</v>
      </c>
      <c r="N777" s="49" t="s">
        <v>1461</v>
      </c>
      <c r="O777" s="27" t="s">
        <v>1473</v>
      </c>
      <c r="P777" s="27" t="s">
        <v>1474</v>
      </c>
      <c r="Q777" s="27" t="s">
        <v>6529</v>
      </c>
      <c r="R777" s="15"/>
      <c r="S777" s="53"/>
    </row>
    <row r="778" spans="2:19" ht="19.5" customHeight="1" x14ac:dyDescent="0.15">
      <c r="B778" s="25">
        <v>2021</v>
      </c>
      <c r="C778" s="27">
        <v>2</v>
      </c>
      <c r="D778" s="27" t="s">
        <v>14</v>
      </c>
      <c r="E778" s="55" t="s">
        <v>1405</v>
      </c>
      <c r="F778" s="27" t="s">
        <v>62</v>
      </c>
      <c r="G778" s="27">
        <v>3912110301</v>
      </c>
      <c r="H778" s="27" t="s">
        <v>1409</v>
      </c>
      <c r="I778" s="27" t="s">
        <v>6604</v>
      </c>
      <c r="J778" s="45" t="s">
        <v>1407</v>
      </c>
      <c r="K778" s="45">
        <v>1</v>
      </c>
      <c r="L778" s="45" t="s">
        <v>1343</v>
      </c>
      <c r="M778" s="29">
        <v>45000000</v>
      </c>
      <c r="N778" s="49" t="s">
        <v>1408</v>
      </c>
      <c r="O778" s="27" t="s">
        <v>942</v>
      </c>
      <c r="P778" s="27" t="s">
        <v>943</v>
      </c>
      <c r="Q778" s="27" t="s">
        <v>6529</v>
      </c>
      <c r="R778" s="15"/>
      <c r="S778" s="53"/>
    </row>
    <row r="779" spans="2:19" ht="19.5" customHeight="1" x14ac:dyDescent="0.15">
      <c r="B779" s="25">
        <v>2021</v>
      </c>
      <c r="C779" s="27">
        <v>2</v>
      </c>
      <c r="D779" s="27" t="s">
        <v>15</v>
      </c>
      <c r="E779" s="55" t="s">
        <v>2881</v>
      </c>
      <c r="F779" s="27" t="s">
        <v>215</v>
      </c>
      <c r="G779" s="27">
        <v>3013150201</v>
      </c>
      <c r="H779" s="27" t="s">
        <v>2883</v>
      </c>
      <c r="I779" s="27" t="s">
        <v>6698</v>
      </c>
      <c r="J779" s="45" t="s">
        <v>16</v>
      </c>
      <c r="K779" s="45">
        <v>1609</v>
      </c>
      <c r="L779" s="45" t="s">
        <v>588</v>
      </c>
      <c r="M779" s="29">
        <v>44247500</v>
      </c>
      <c r="N779" s="49" t="s">
        <v>2392</v>
      </c>
      <c r="O779" s="27" t="s">
        <v>2404</v>
      </c>
      <c r="P779" s="27" t="s">
        <v>2405</v>
      </c>
      <c r="Q779" s="27" t="s">
        <v>6529</v>
      </c>
      <c r="R779" s="15"/>
      <c r="S779" s="53"/>
    </row>
    <row r="780" spans="2:19" ht="19.5" customHeight="1" x14ac:dyDescent="0.15">
      <c r="B780" s="25">
        <v>2021</v>
      </c>
      <c r="C780" s="27">
        <v>2</v>
      </c>
      <c r="D780" s="27" t="s">
        <v>15</v>
      </c>
      <c r="E780" s="55" t="s">
        <v>4260</v>
      </c>
      <c r="F780" s="27" t="s">
        <v>215</v>
      </c>
      <c r="G780" s="27">
        <v>3010161901</v>
      </c>
      <c r="H780" s="27" t="s">
        <v>218</v>
      </c>
      <c r="I780" s="27" t="s">
        <v>6699</v>
      </c>
      <c r="J780" s="45" t="s">
        <v>17</v>
      </c>
      <c r="K780" s="45">
        <v>64.66</v>
      </c>
      <c r="L780" s="45" t="s">
        <v>223</v>
      </c>
      <c r="M780" s="29">
        <v>44015918</v>
      </c>
      <c r="N780" s="49" t="s">
        <v>3943</v>
      </c>
      <c r="O780" s="27" t="s">
        <v>3957</v>
      </c>
      <c r="P780" s="27" t="s">
        <v>3958</v>
      </c>
      <c r="Q780" s="27" t="s">
        <v>6529</v>
      </c>
      <c r="R780" s="15"/>
      <c r="S780" s="53"/>
    </row>
    <row r="781" spans="2:19" ht="19.5" customHeight="1" x14ac:dyDescent="0.15">
      <c r="B781" s="25">
        <v>2021</v>
      </c>
      <c r="C781" s="27">
        <v>2</v>
      </c>
      <c r="D781" s="27" t="s">
        <v>15</v>
      </c>
      <c r="E781" s="55" t="s">
        <v>2016</v>
      </c>
      <c r="F781" s="27" t="s">
        <v>62</v>
      </c>
      <c r="G781" s="27">
        <v>3911160501</v>
      </c>
      <c r="H781" s="27" t="s">
        <v>2015</v>
      </c>
      <c r="I781" s="27" t="s">
        <v>6544</v>
      </c>
      <c r="J781" s="45" t="s">
        <v>37</v>
      </c>
      <c r="K781" s="45">
        <v>1</v>
      </c>
      <c r="L781" s="45" t="s">
        <v>223</v>
      </c>
      <c r="M781" s="29">
        <v>44000000</v>
      </c>
      <c r="N781" s="49" t="s">
        <v>1426</v>
      </c>
      <c r="O781" s="27" t="s">
        <v>1427</v>
      </c>
      <c r="P781" s="27" t="s">
        <v>1428</v>
      </c>
      <c r="Q781" s="27" t="s">
        <v>6529</v>
      </c>
      <c r="R781" s="15"/>
      <c r="S781" s="53"/>
    </row>
    <row r="782" spans="2:19" ht="19.5" customHeight="1" x14ac:dyDescent="0.15">
      <c r="B782" s="25">
        <v>2021</v>
      </c>
      <c r="C782" s="27">
        <v>2</v>
      </c>
      <c r="D782" s="27" t="s">
        <v>14</v>
      </c>
      <c r="E782" s="55" t="s">
        <v>3498</v>
      </c>
      <c r="F782" s="27" t="s">
        <v>62</v>
      </c>
      <c r="G782" s="27">
        <v>3011150501</v>
      </c>
      <c r="H782" s="27" t="s">
        <v>216</v>
      </c>
      <c r="I782" s="27" t="s">
        <v>6700</v>
      </c>
      <c r="J782" s="45" t="s">
        <v>16</v>
      </c>
      <c r="K782" s="45">
        <v>1118.0899999999999</v>
      </c>
      <c r="L782" s="45" t="s">
        <v>217</v>
      </c>
      <c r="M782" s="29">
        <v>43216727</v>
      </c>
      <c r="N782" s="49" t="s">
        <v>2985</v>
      </c>
      <c r="O782" s="27" t="s">
        <v>3255</v>
      </c>
      <c r="P782" s="27" t="s">
        <v>3256</v>
      </c>
      <c r="Q782" s="27" t="s">
        <v>6529</v>
      </c>
      <c r="R782" s="15"/>
      <c r="S782" s="53"/>
    </row>
    <row r="783" spans="2:19" ht="19.5" customHeight="1" x14ac:dyDescent="0.15">
      <c r="B783" s="25">
        <v>2021</v>
      </c>
      <c r="C783" s="27">
        <v>2</v>
      </c>
      <c r="D783" s="27" t="s">
        <v>14</v>
      </c>
      <c r="E783" s="55" t="s">
        <v>3261</v>
      </c>
      <c r="F783" s="27" t="s">
        <v>62</v>
      </c>
      <c r="G783" s="27">
        <v>3912118901</v>
      </c>
      <c r="H783" s="27" t="s">
        <v>3518</v>
      </c>
      <c r="I783" s="27" t="s">
        <v>6614</v>
      </c>
      <c r="J783" s="45" t="s">
        <v>3510</v>
      </c>
      <c r="K783" s="45">
        <v>1</v>
      </c>
      <c r="L783" s="45" t="s">
        <v>3511</v>
      </c>
      <c r="M783" s="29">
        <v>43000000</v>
      </c>
      <c r="N783" s="49" t="s">
        <v>2998</v>
      </c>
      <c r="O783" s="27" t="s">
        <v>3512</v>
      </c>
      <c r="P783" s="27" t="s">
        <v>3513</v>
      </c>
      <c r="Q783" s="27" t="s">
        <v>6529</v>
      </c>
      <c r="R783" s="15"/>
      <c r="S783" s="53"/>
    </row>
    <row r="784" spans="2:19" ht="19.5" customHeight="1" x14ac:dyDescent="0.15">
      <c r="B784" s="25">
        <v>2021</v>
      </c>
      <c r="C784" s="27">
        <v>2</v>
      </c>
      <c r="D784" s="27" t="s">
        <v>14</v>
      </c>
      <c r="E784" s="55" t="s">
        <v>3261</v>
      </c>
      <c r="F784" s="27" t="s">
        <v>62</v>
      </c>
      <c r="G784" s="27">
        <v>3912118901</v>
      </c>
      <c r="H784" s="27" t="s">
        <v>3504</v>
      </c>
      <c r="I784" s="27" t="s">
        <v>6701</v>
      </c>
      <c r="J784" s="45" t="s">
        <v>3515</v>
      </c>
      <c r="K784" s="45">
        <v>1</v>
      </c>
      <c r="L784" s="45" t="s">
        <v>3511</v>
      </c>
      <c r="M784" s="29">
        <v>43000000</v>
      </c>
      <c r="N784" s="49" t="s">
        <v>2998</v>
      </c>
      <c r="O784" s="27" t="s">
        <v>3512</v>
      </c>
      <c r="P784" s="27" t="s">
        <v>3513</v>
      </c>
      <c r="Q784" s="27" t="s">
        <v>6529</v>
      </c>
      <c r="R784" s="15"/>
      <c r="S784" s="53"/>
    </row>
    <row r="785" spans="2:19" ht="19.5" customHeight="1" x14ac:dyDescent="0.15">
      <c r="B785" s="25">
        <v>2021</v>
      </c>
      <c r="C785" s="27">
        <v>2</v>
      </c>
      <c r="D785" s="27" t="s">
        <v>14</v>
      </c>
      <c r="E785" s="55" t="s">
        <v>1946</v>
      </c>
      <c r="F785" s="27" t="s">
        <v>215</v>
      </c>
      <c r="G785" s="27">
        <v>4015151301</v>
      </c>
      <c r="H785" s="27" t="s">
        <v>1262</v>
      </c>
      <c r="I785" s="27" t="s">
        <v>6702</v>
      </c>
      <c r="J785" s="45" t="s">
        <v>630</v>
      </c>
      <c r="K785" s="45">
        <v>1</v>
      </c>
      <c r="L785" s="45" t="s">
        <v>223</v>
      </c>
      <c r="M785" s="29">
        <v>42507000</v>
      </c>
      <c r="N785" s="49" t="s">
        <v>1841</v>
      </c>
      <c r="O785" s="27" t="s">
        <v>1565</v>
      </c>
      <c r="P785" s="27" t="s">
        <v>1566</v>
      </c>
      <c r="Q785" s="27" t="s">
        <v>6529</v>
      </c>
      <c r="R785" s="15"/>
      <c r="S785" s="53"/>
    </row>
    <row r="786" spans="2:19" ht="19.5" customHeight="1" x14ac:dyDescent="0.15">
      <c r="B786" s="25">
        <v>2021</v>
      </c>
      <c r="C786" s="27">
        <v>2</v>
      </c>
      <c r="D786" s="27" t="s">
        <v>15</v>
      </c>
      <c r="E786" s="55" t="s">
        <v>2034</v>
      </c>
      <c r="F786" s="27" t="s">
        <v>215</v>
      </c>
      <c r="G786" s="27">
        <v>4014218502</v>
      </c>
      <c r="H786" s="27" t="s">
        <v>2094</v>
      </c>
      <c r="I786" s="27" t="s">
        <v>6703</v>
      </c>
      <c r="J786" s="45" t="s">
        <v>16</v>
      </c>
      <c r="K786" s="45">
        <v>202</v>
      </c>
      <c r="L786" s="45" t="s">
        <v>227</v>
      </c>
      <c r="M786" s="29">
        <v>42476560</v>
      </c>
      <c r="N786" s="49" t="s">
        <v>1426</v>
      </c>
      <c r="O786" s="27" t="s">
        <v>1619</v>
      </c>
      <c r="P786" s="27" t="s">
        <v>1620</v>
      </c>
      <c r="Q786" s="27" t="s">
        <v>6529</v>
      </c>
      <c r="R786" s="15"/>
      <c r="S786" s="53"/>
    </row>
    <row r="787" spans="2:19" ht="19.5" customHeight="1" x14ac:dyDescent="0.15">
      <c r="B787" s="25">
        <v>2021</v>
      </c>
      <c r="C787" s="27">
        <v>2</v>
      </c>
      <c r="D787" s="27" t="s">
        <v>15</v>
      </c>
      <c r="E787" s="55" t="s">
        <v>1245</v>
      </c>
      <c r="F787" s="27" t="s">
        <v>221</v>
      </c>
      <c r="G787" s="27">
        <v>3011150501</v>
      </c>
      <c r="H787" s="27" t="s">
        <v>216</v>
      </c>
      <c r="I787" s="27" t="s">
        <v>6601</v>
      </c>
      <c r="J787" s="45" t="s">
        <v>1246</v>
      </c>
      <c r="K787" s="45">
        <v>711</v>
      </c>
      <c r="L787" s="45" t="s">
        <v>217</v>
      </c>
      <c r="M787" s="29">
        <v>42400770</v>
      </c>
      <c r="N787" s="49" t="s">
        <v>781</v>
      </c>
      <c r="O787" s="27" t="s">
        <v>788</v>
      </c>
      <c r="P787" s="27" t="s">
        <v>789</v>
      </c>
      <c r="Q787" s="27" t="s">
        <v>6529</v>
      </c>
      <c r="R787" s="15"/>
      <c r="S787" s="53"/>
    </row>
    <row r="788" spans="2:19" ht="19.5" customHeight="1" x14ac:dyDescent="0.15">
      <c r="B788" s="25">
        <v>2021</v>
      </c>
      <c r="C788" s="27">
        <v>2</v>
      </c>
      <c r="D788" s="27" t="s">
        <v>15</v>
      </c>
      <c r="E788" s="55" t="s">
        <v>673</v>
      </c>
      <c r="F788" s="27" t="s">
        <v>62</v>
      </c>
      <c r="G788" s="27">
        <v>3011150501</v>
      </c>
      <c r="H788" s="27" t="s">
        <v>216</v>
      </c>
      <c r="I788" s="27" t="s">
        <v>6687</v>
      </c>
      <c r="J788" s="45" t="s">
        <v>612</v>
      </c>
      <c r="K788" s="45">
        <v>381</v>
      </c>
      <c r="L788" s="45" t="s">
        <v>217</v>
      </c>
      <c r="M788" s="29">
        <v>42089070</v>
      </c>
      <c r="N788" s="49" t="s">
        <v>340</v>
      </c>
      <c r="O788" s="27" t="s">
        <v>492</v>
      </c>
      <c r="P788" s="27" t="s">
        <v>493</v>
      </c>
      <c r="Q788" s="27" t="s">
        <v>6529</v>
      </c>
      <c r="R788" s="15"/>
      <c r="S788" s="53"/>
    </row>
    <row r="789" spans="2:19" ht="19.5" customHeight="1" x14ac:dyDescent="0.15">
      <c r="B789" s="25">
        <v>2021</v>
      </c>
      <c r="C789" s="27">
        <v>2</v>
      </c>
      <c r="D789" s="27" t="s">
        <v>14</v>
      </c>
      <c r="E789" s="55" t="s">
        <v>2061</v>
      </c>
      <c r="F789" s="27" t="s">
        <v>215</v>
      </c>
      <c r="G789" s="27">
        <v>4924151101</v>
      </c>
      <c r="H789" s="27" t="s">
        <v>2103</v>
      </c>
      <c r="I789" s="27" t="s">
        <v>6704</v>
      </c>
      <c r="J789" s="45" t="s">
        <v>601</v>
      </c>
      <c r="K789" s="45">
        <v>1</v>
      </c>
      <c r="L789" s="45" t="s">
        <v>1979</v>
      </c>
      <c r="M789" s="29">
        <v>42000000</v>
      </c>
      <c r="N789" s="49" t="s">
        <v>1841</v>
      </c>
      <c r="O789" s="27" t="s">
        <v>1562</v>
      </c>
      <c r="P789" s="27" t="s">
        <v>1563</v>
      </c>
      <c r="Q789" s="27" t="s">
        <v>6529</v>
      </c>
      <c r="R789" s="15"/>
      <c r="S789" s="53"/>
    </row>
    <row r="790" spans="2:19" ht="19.5" customHeight="1" x14ac:dyDescent="0.15">
      <c r="B790" s="25">
        <v>2021</v>
      </c>
      <c r="C790" s="27">
        <v>2</v>
      </c>
      <c r="D790" s="27" t="s">
        <v>14</v>
      </c>
      <c r="E790" s="55" t="s">
        <v>3571</v>
      </c>
      <c r="F790" s="27" t="s">
        <v>215</v>
      </c>
      <c r="G790" s="27">
        <v>4014178203</v>
      </c>
      <c r="H790" s="27" t="s">
        <v>226</v>
      </c>
      <c r="I790" s="27" t="s">
        <v>6705</v>
      </c>
      <c r="J790" s="45" t="s">
        <v>16</v>
      </c>
      <c r="K790" s="45">
        <v>166</v>
      </c>
      <c r="L790" s="45" t="s">
        <v>3573</v>
      </c>
      <c r="M790" s="29">
        <v>41964800</v>
      </c>
      <c r="N790" s="49" t="s">
        <v>3058</v>
      </c>
      <c r="O790" s="27" t="s">
        <v>3343</v>
      </c>
      <c r="P790" s="27" t="s">
        <v>3344</v>
      </c>
      <c r="Q790" s="27" t="s">
        <v>6529</v>
      </c>
      <c r="R790" s="15"/>
      <c r="S790" s="53"/>
    </row>
    <row r="791" spans="2:19" ht="19.5" customHeight="1" x14ac:dyDescent="0.15">
      <c r="B791" s="25">
        <v>2021</v>
      </c>
      <c r="C791" s="27">
        <v>2</v>
      </c>
      <c r="D791" s="27" t="s">
        <v>15</v>
      </c>
      <c r="E791" s="55" t="s">
        <v>3366</v>
      </c>
      <c r="F791" s="27" t="s">
        <v>215</v>
      </c>
      <c r="G791" s="27">
        <v>3011150501</v>
      </c>
      <c r="H791" s="27" t="s">
        <v>216</v>
      </c>
      <c r="I791" s="27" t="s">
        <v>6633</v>
      </c>
      <c r="J791" s="45" t="s">
        <v>16</v>
      </c>
      <c r="K791" s="45">
        <v>655</v>
      </c>
      <c r="L791" s="45" t="s">
        <v>217</v>
      </c>
      <c r="M791" s="29">
        <v>41815200</v>
      </c>
      <c r="N791" s="49" t="s">
        <v>3082</v>
      </c>
      <c r="O791" s="27" t="s">
        <v>3367</v>
      </c>
      <c r="P791" s="27" t="s">
        <v>3368</v>
      </c>
      <c r="Q791" s="27" t="s">
        <v>6529</v>
      </c>
      <c r="R791" s="15"/>
      <c r="S791" s="53"/>
    </row>
    <row r="792" spans="2:19" ht="19.5" customHeight="1" x14ac:dyDescent="0.15">
      <c r="B792" s="25">
        <v>2021</v>
      </c>
      <c r="C792" s="27">
        <v>2</v>
      </c>
      <c r="D792" s="27" t="s">
        <v>14</v>
      </c>
      <c r="E792" s="55" t="s">
        <v>3567</v>
      </c>
      <c r="F792" s="27" t="s">
        <v>215</v>
      </c>
      <c r="G792" s="27">
        <v>3015200101</v>
      </c>
      <c r="H792" s="27" t="s">
        <v>3566</v>
      </c>
      <c r="I792" s="27" t="s">
        <v>6706</v>
      </c>
      <c r="J792" s="45" t="s">
        <v>16</v>
      </c>
      <c r="K792" s="45">
        <v>145</v>
      </c>
      <c r="L792" s="45" t="s">
        <v>225</v>
      </c>
      <c r="M792" s="29">
        <v>41680000</v>
      </c>
      <c r="N792" s="49" t="s">
        <v>3058</v>
      </c>
      <c r="O792" s="27" t="s">
        <v>3348</v>
      </c>
      <c r="P792" s="27" t="s">
        <v>3349</v>
      </c>
      <c r="Q792" s="27" t="s">
        <v>6529</v>
      </c>
      <c r="R792" s="15"/>
      <c r="S792" s="53"/>
    </row>
    <row r="793" spans="2:19" ht="19.5" customHeight="1" x14ac:dyDescent="0.15">
      <c r="B793" s="25">
        <v>2021</v>
      </c>
      <c r="C793" s="27">
        <v>2</v>
      </c>
      <c r="D793" s="27" t="s">
        <v>14</v>
      </c>
      <c r="E793" s="55" t="s">
        <v>4194</v>
      </c>
      <c r="F793" s="27" t="s">
        <v>62</v>
      </c>
      <c r="G793" s="27">
        <v>2610111501</v>
      </c>
      <c r="H793" s="27" t="s">
        <v>4195</v>
      </c>
      <c r="I793" s="27" t="s">
        <v>6707</v>
      </c>
      <c r="J793" s="45" t="s">
        <v>4193</v>
      </c>
      <c r="K793" s="45">
        <v>1</v>
      </c>
      <c r="L793" s="45" t="s">
        <v>557</v>
      </c>
      <c r="M793" s="29">
        <v>41624000</v>
      </c>
      <c r="N793" s="49" t="s">
        <v>3829</v>
      </c>
      <c r="O793" s="27" t="s">
        <v>3837</v>
      </c>
      <c r="P793" s="27" t="s">
        <v>3838</v>
      </c>
      <c r="Q793" s="27" t="s">
        <v>6529</v>
      </c>
      <c r="R793" s="15"/>
      <c r="S793" s="53"/>
    </row>
    <row r="794" spans="2:19" ht="19.5" customHeight="1" x14ac:dyDescent="0.15">
      <c r="B794" s="25">
        <v>2021</v>
      </c>
      <c r="C794" s="27">
        <v>2</v>
      </c>
      <c r="D794" s="27" t="s">
        <v>15</v>
      </c>
      <c r="E794" s="55" t="s">
        <v>4778</v>
      </c>
      <c r="F794" s="27" t="s">
        <v>215</v>
      </c>
      <c r="G794" s="27">
        <v>22806210</v>
      </c>
      <c r="H794" s="27" t="s">
        <v>4783</v>
      </c>
      <c r="I794" s="27" t="s">
        <v>6708</v>
      </c>
      <c r="J794" s="45" t="s">
        <v>565</v>
      </c>
      <c r="K794" s="45">
        <v>16</v>
      </c>
      <c r="L794" s="45" t="s">
        <v>557</v>
      </c>
      <c r="M794" s="29">
        <v>41342048</v>
      </c>
      <c r="N794" s="49" t="s">
        <v>4696</v>
      </c>
      <c r="O794" s="27" t="s">
        <v>4728</v>
      </c>
      <c r="P794" s="27" t="s">
        <v>4729</v>
      </c>
      <c r="Q794" s="27" t="s">
        <v>6529</v>
      </c>
      <c r="R794" s="15"/>
      <c r="S794" s="53"/>
    </row>
    <row r="795" spans="2:19" ht="19.5" customHeight="1" x14ac:dyDescent="0.15">
      <c r="B795" s="25">
        <v>2021</v>
      </c>
      <c r="C795" s="27">
        <v>2</v>
      </c>
      <c r="D795" s="27" t="s">
        <v>15</v>
      </c>
      <c r="E795" s="55" t="s">
        <v>4778</v>
      </c>
      <c r="F795" s="27" t="s">
        <v>215</v>
      </c>
      <c r="G795" s="27">
        <v>22806208</v>
      </c>
      <c r="H795" s="27" t="s">
        <v>4783</v>
      </c>
      <c r="I795" s="27" t="s">
        <v>6709</v>
      </c>
      <c r="J795" s="45" t="s">
        <v>565</v>
      </c>
      <c r="K795" s="45">
        <v>12</v>
      </c>
      <c r="L795" s="45" t="s">
        <v>557</v>
      </c>
      <c r="M795" s="29">
        <v>41092708</v>
      </c>
      <c r="N795" s="49" t="s">
        <v>4696</v>
      </c>
      <c r="O795" s="27" t="s">
        <v>4728</v>
      </c>
      <c r="P795" s="27" t="s">
        <v>4729</v>
      </c>
      <c r="Q795" s="27" t="s">
        <v>6529</v>
      </c>
      <c r="R795" s="15"/>
      <c r="S795" s="53"/>
    </row>
    <row r="796" spans="2:19" ht="19.5" customHeight="1" x14ac:dyDescent="0.15">
      <c r="B796" s="25">
        <v>2021</v>
      </c>
      <c r="C796" s="27">
        <v>2</v>
      </c>
      <c r="D796" s="27" t="s">
        <v>15</v>
      </c>
      <c r="E796" s="55" t="s">
        <v>673</v>
      </c>
      <c r="F796" s="27" t="s">
        <v>62</v>
      </c>
      <c r="G796" s="27">
        <v>3011150501</v>
      </c>
      <c r="H796" s="27" t="s">
        <v>216</v>
      </c>
      <c r="I796" s="27" t="s">
        <v>6710</v>
      </c>
      <c r="J796" s="45" t="s">
        <v>612</v>
      </c>
      <c r="K796" s="45">
        <v>461</v>
      </c>
      <c r="L796" s="45" t="s">
        <v>217</v>
      </c>
      <c r="M796" s="29">
        <v>40922970</v>
      </c>
      <c r="N796" s="49" t="s">
        <v>340</v>
      </c>
      <c r="O796" s="27" t="s">
        <v>492</v>
      </c>
      <c r="P796" s="27" t="s">
        <v>493</v>
      </c>
      <c r="Q796" s="27" t="s">
        <v>6529</v>
      </c>
      <c r="R796" s="15"/>
      <c r="S796" s="53"/>
    </row>
    <row r="797" spans="2:19" ht="19.5" customHeight="1" x14ac:dyDescent="0.15">
      <c r="B797" s="25">
        <v>2021</v>
      </c>
      <c r="C797" s="27">
        <v>2</v>
      </c>
      <c r="D797" s="27" t="s">
        <v>15</v>
      </c>
      <c r="E797" s="55" t="s">
        <v>4753</v>
      </c>
      <c r="F797" s="27" t="s">
        <v>215</v>
      </c>
      <c r="G797" s="27">
        <v>22869147</v>
      </c>
      <c r="H797" s="27" t="s">
        <v>4760</v>
      </c>
      <c r="I797" s="27" t="s">
        <v>6275</v>
      </c>
      <c r="J797" s="45" t="s">
        <v>565</v>
      </c>
      <c r="K797" s="45">
        <v>15</v>
      </c>
      <c r="L797" s="45" t="s">
        <v>227</v>
      </c>
      <c r="M797" s="29">
        <v>40910380</v>
      </c>
      <c r="N797" s="49" t="s">
        <v>4696</v>
      </c>
      <c r="O797" s="27" t="s">
        <v>4728</v>
      </c>
      <c r="P797" s="27" t="s">
        <v>4729</v>
      </c>
      <c r="Q797" s="27" t="s">
        <v>6529</v>
      </c>
      <c r="R797" s="15"/>
      <c r="S797" s="53"/>
    </row>
    <row r="798" spans="2:19" ht="19.5" customHeight="1" x14ac:dyDescent="0.15">
      <c r="B798" s="25">
        <v>2021</v>
      </c>
      <c r="C798" s="27">
        <v>2</v>
      </c>
      <c r="D798" s="27" t="s">
        <v>15</v>
      </c>
      <c r="E798" s="55" t="s">
        <v>615</v>
      </c>
      <c r="F798" s="27" t="s">
        <v>215</v>
      </c>
      <c r="G798" s="27">
        <v>3010161901</v>
      </c>
      <c r="H798" s="27" t="s">
        <v>617</v>
      </c>
      <c r="I798" s="27" t="s">
        <v>6587</v>
      </c>
      <c r="J798" s="45" t="s">
        <v>612</v>
      </c>
      <c r="K798" s="45">
        <v>55</v>
      </c>
      <c r="L798" s="45" t="s">
        <v>169</v>
      </c>
      <c r="M798" s="29">
        <v>40883150</v>
      </c>
      <c r="N798" s="49" t="s">
        <v>327</v>
      </c>
      <c r="O798" s="27" t="s">
        <v>463</v>
      </c>
      <c r="P798" s="27" t="s">
        <v>464</v>
      </c>
      <c r="Q798" s="27" t="s">
        <v>6529</v>
      </c>
      <c r="R798" s="15"/>
      <c r="S798" s="53"/>
    </row>
    <row r="799" spans="2:19" ht="19.5" customHeight="1" x14ac:dyDescent="0.15">
      <c r="B799" s="25">
        <v>2021</v>
      </c>
      <c r="C799" s="27">
        <v>2</v>
      </c>
      <c r="D799" s="27" t="s">
        <v>15</v>
      </c>
      <c r="E799" s="55" t="s">
        <v>2423</v>
      </c>
      <c r="F799" s="27" t="s">
        <v>62</v>
      </c>
      <c r="G799" s="27"/>
      <c r="H799" s="27" t="s">
        <v>2897</v>
      </c>
      <c r="I799" s="27" t="s">
        <v>6711</v>
      </c>
      <c r="J799" s="45" t="s">
        <v>630</v>
      </c>
      <c r="K799" s="45">
        <v>1</v>
      </c>
      <c r="L799" s="45" t="s">
        <v>557</v>
      </c>
      <c r="M799" s="29">
        <v>40622000</v>
      </c>
      <c r="N799" s="49" t="s">
        <v>2411</v>
      </c>
      <c r="O799" s="27" t="s">
        <v>2415</v>
      </c>
      <c r="P799" s="27" t="s">
        <v>2399</v>
      </c>
      <c r="Q799" s="27" t="s">
        <v>6529</v>
      </c>
      <c r="R799" s="15"/>
      <c r="S799" s="53"/>
    </row>
    <row r="800" spans="2:19" ht="19.5" customHeight="1" x14ac:dyDescent="0.15">
      <c r="B800" s="25">
        <v>2021</v>
      </c>
      <c r="C800" s="27">
        <v>2</v>
      </c>
      <c r="D800" s="27" t="s">
        <v>15</v>
      </c>
      <c r="E800" s="55" t="s">
        <v>2034</v>
      </c>
      <c r="F800" s="27" t="s">
        <v>215</v>
      </c>
      <c r="G800" s="27">
        <v>4014218501</v>
      </c>
      <c r="H800" s="27" t="s">
        <v>2127</v>
      </c>
      <c r="I800" s="27" t="s">
        <v>6712</v>
      </c>
      <c r="J800" s="45" t="s">
        <v>16</v>
      </c>
      <c r="K800" s="45">
        <v>206</v>
      </c>
      <c r="L800" s="45" t="s">
        <v>227</v>
      </c>
      <c r="M800" s="29">
        <v>40347160</v>
      </c>
      <c r="N800" s="49" t="s">
        <v>1426</v>
      </c>
      <c r="O800" s="27" t="s">
        <v>1619</v>
      </c>
      <c r="P800" s="27" t="s">
        <v>1620</v>
      </c>
      <c r="Q800" s="27" t="s">
        <v>6529</v>
      </c>
      <c r="R800" s="15"/>
      <c r="S800" s="53"/>
    </row>
    <row r="801" spans="2:19" ht="19.5" customHeight="1" x14ac:dyDescent="0.15">
      <c r="B801" s="25">
        <v>2021</v>
      </c>
      <c r="C801" s="27">
        <v>2</v>
      </c>
      <c r="D801" s="27" t="s">
        <v>15</v>
      </c>
      <c r="E801" s="55" t="s">
        <v>676</v>
      </c>
      <c r="F801" s="27" t="s">
        <v>215</v>
      </c>
      <c r="G801" s="27">
        <v>3015200101</v>
      </c>
      <c r="H801" s="27" t="s">
        <v>216</v>
      </c>
      <c r="I801" s="27" t="s">
        <v>6597</v>
      </c>
      <c r="J801" s="45" t="s">
        <v>16</v>
      </c>
      <c r="K801" s="45">
        <v>593</v>
      </c>
      <c r="L801" s="45" t="s">
        <v>569</v>
      </c>
      <c r="M801" s="29">
        <v>40341690</v>
      </c>
      <c r="N801" s="49" t="s">
        <v>340</v>
      </c>
      <c r="O801" s="27" t="s">
        <v>496</v>
      </c>
      <c r="P801" s="27" t="s">
        <v>497</v>
      </c>
      <c r="Q801" s="27" t="s">
        <v>6529</v>
      </c>
      <c r="R801" s="15"/>
      <c r="S801" s="53"/>
    </row>
    <row r="802" spans="2:19" ht="19.5" customHeight="1" x14ac:dyDescent="0.15">
      <c r="B802" s="25">
        <v>2021</v>
      </c>
      <c r="C802" s="27">
        <v>2</v>
      </c>
      <c r="D802" s="27" t="s">
        <v>15</v>
      </c>
      <c r="E802" s="55" t="s">
        <v>2119</v>
      </c>
      <c r="F802" s="27" t="s">
        <v>215</v>
      </c>
      <c r="G802" s="27">
        <v>3011160102</v>
      </c>
      <c r="H802" s="27" t="s">
        <v>594</v>
      </c>
      <c r="I802" s="27" t="s">
        <v>6713</v>
      </c>
      <c r="J802" s="45" t="s">
        <v>16</v>
      </c>
      <c r="K802" s="45">
        <v>11915</v>
      </c>
      <c r="L802" s="45" t="s">
        <v>1313</v>
      </c>
      <c r="M802" s="29">
        <v>40000000</v>
      </c>
      <c r="N802" s="49" t="s">
        <v>1590</v>
      </c>
      <c r="O802" s="27" t="s">
        <v>1883</v>
      </c>
      <c r="P802" s="27" t="s">
        <v>1884</v>
      </c>
      <c r="Q802" s="27" t="s">
        <v>6529</v>
      </c>
      <c r="R802" s="15"/>
      <c r="S802" s="53"/>
    </row>
    <row r="803" spans="2:19" ht="19.5" customHeight="1" x14ac:dyDescent="0.15">
      <c r="B803" s="25">
        <v>2021</v>
      </c>
      <c r="C803" s="27">
        <v>2</v>
      </c>
      <c r="D803" s="27" t="s">
        <v>14</v>
      </c>
      <c r="E803" s="55" t="s">
        <v>2132</v>
      </c>
      <c r="F803" s="27" t="s">
        <v>215</v>
      </c>
      <c r="G803" s="27">
        <v>3911210201</v>
      </c>
      <c r="H803" s="27" t="s">
        <v>2058</v>
      </c>
      <c r="I803" s="27" t="s">
        <v>6544</v>
      </c>
      <c r="J803" s="45" t="s">
        <v>37</v>
      </c>
      <c r="K803" s="45">
        <v>1</v>
      </c>
      <c r="L803" s="45" t="s">
        <v>223</v>
      </c>
      <c r="M803" s="29">
        <v>40000000</v>
      </c>
      <c r="N803" s="49" t="s">
        <v>1508</v>
      </c>
      <c r="O803" s="27" t="s">
        <v>1809</v>
      </c>
      <c r="P803" s="27" t="s">
        <v>1810</v>
      </c>
      <c r="Q803" s="27" t="s">
        <v>6529</v>
      </c>
      <c r="R803" s="15"/>
      <c r="S803" s="53"/>
    </row>
    <row r="804" spans="2:19" ht="19.5" customHeight="1" x14ac:dyDescent="0.15">
      <c r="B804" s="25">
        <v>2021</v>
      </c>
      <c r="C804" s="27">
        <v>2</v>
      </c>
      <c r="D804" s="27" t="s">
        <v>14</v>
      </c>
      <c r="E804" s="55" t="s">
        <v>3579</v>
      </c>
      <c r="F804" s="27" t="s">
        <v>215</v>
      </c>
      <c r="G804" s="27">
        <v>3011150501</v>
      </c>
      <c r="H804" s="27" t="s">
        <v>216</v>
      </c>
      <c r="I804" s="27" t="s">
        <v>6540</v>
      </c>
      <c r="J804" s="45" t="s">
        <v>609</v>
      </c>
      <c r="K804" s="45"/>
      <c r="L804" s="45" t="s">
        <v>217</v>
      </c>
      <c r="M804" s="29">
        <v>40000000</v>
      </c>
      <c r="N804" s="49" t="s">
        <v>3062</v>
      </c>
      <c r="O804" s="27" t="s">
        <v>3338</v>
      </c>
      <c r="P804" s="27" t="s">
        <v>3339</v>
      </c>
      <c r="Q804" s="27" t="s">
        <v>6529</v>
      </c>
      <c r="R804" s="15"/>
      <c r="S804" s="53"/>
    </row>
    <row r="805" spans="2:19" ht="19.5" customHeight="1" x14ac:dyDescent="0.15">
      <c r="B805" s="25">
        <v>2021</v>
      </c>
      <c r="C805" s="27">
        <v>2</v>
      </c>
      <c r="D805" s="27" t="s">
        <v>14</v>
      </c>
      <c r="E805" s="55" t="s">
        <v>3078</v>
      </c>
      <c r="F805" s="27" t="s">
        <v>215</v>
      </c>
      <c r="G805" s="27">
        <v>3010161901</v>
      </c>
      <c r="H805" s="27" t="s">
        <v>737</v>
      </c>
      <c r="I805" s="27" t="s">
        <v>6569</v>
      </c>
      <c r="J805" s="45" t="s">
        <v>16</v>
      </c>
      <c r="K805" s="45" t="s">
        <v>559</v>
      </c>
      <c r="L805" s="45" t="s">
        <v>219</v>
      </c>
      <c r="M805" s="29">
        <v>40000000</v>
      </c>
      <c r="N805" s="49" t="s">
        <v>3071</v>
      </c>
      <c r="O805" s="27" t="s">
        <v>3079</v>
      </c>
      <c r="P805" s="27" t="s">
        <v>3080</v>
      </c>
      <c r="Q805" s="27" t="s">
        <v>6529</v>
      </c>
      <c r="R805" s="15"/>
      <c r="S805" s="53"/>
    </row>
    <row r="806" spans="2:19" ht="19.5" customHeight="1" x14ac:dyDescent="0.15">
      <c r="B806" s="25">
        <v>2021</v>
      </c>
      <c r="C806" s="27">
        <v>2</v>
      </c>
      <c r="D806" s="27" t="s">
        <v>14</v>
      </c>
      <c r="E806" s="55" t="s">
        <v>3081</v>
      </c>
      <c r="F806" s="27" t="s">
        <v>215</v>
      </c>
      <c r="G806" s="27">
        <v>4014178201</v>
      </c>
      <c r="H806" s="27" t="s">
        <v>623</v>
      </c>
      <c r="I806" s="27" t="s">
        <v>6569</v>
      </c>
      <c r="J806" s="45" t="s">
        <v>16</v>
      </c>
      <c r="K806" s="45"/>
      <c r="L806" s="45" t="s">
        <v>227</v>
      </c>
      <c r="M806" s="29">
        <v>40000000</v>
      </c>
      <c r="N806" s="49" t="s">
        <v>3071</v>
      </c>
      <c r="O806" s="27" t="s">
        <v>3079</v>
      </c>
      <c r="P806" s="27" t="s">
        <v>3080</v>
      </c>
      <c r="Q806" s="27" t="s">
        <v>6529</v>
      </c>
      <c r="R806" s="15"/>
      <c r="S806" s="53"/>
    </row>
    <row r="807" spans="2:19" ht="19.5" customHeight="1" x14ac:dyDescent="0.15">
      <c r="B807" s="25">
        <v>2021</v>
      </c>
      <c r="C807" s="27">
        <v>2</v>
      </c>
      <c r="D807" s="27" t="s">
        <v>15</v>
      </c>
      <c r="E807" s="55" t="s">
        <v>615</v>
      </c>
      <c r="F807" s="27" t="s">
        <v>215</v>
      </c>
      <c r="G807" s="27">
        <v>3011150501</v>
      </c>
      <c r="H807" s="27" t="s">
        <v>216</v>
      </c>
      <c r="I807" s="27" t="s">
        <v>6530</v>
      </c>
      <c r="J807" s="45" t="s">
        <v>612</v>
      </c>
      <c r="K807" s="45">
        <v>610</v>
      </c>
      <c r="L807" s="45" t="s">
        <v>569</v>
      </c>
      <c r="M807" s="29">
        <v>39668300</v>
      </c>
      <c r="N807" s="49" t="s">
        <v>327</v>
      </c>
      <c r="O807" s="27" t="s">
        <v>463</v>
      </c>
      <c r="P807" s="27" t="s">
        <v>464</v>
      </c>
      <c r="Q807" s="27" t="s">
        <v>6529</v>
      </c>
      <c r="R807" s="15"/>
      <c r="S807" s="53"/>
    </row>
    <row r="808" spans="2:19" ht="19.5" customHeight="1" x14ac:dyDescent="0.15">
      <c r="B808" s="25">
        <v>2021</v>
      </c>
      <c r="C808" s="27">
        <v>2</v>
      </c>
      <c r="D808" s="27" t="s">
        <v>15</v>
      </c>
      <c r="E808" s="55" t="s">
        <v>1974</v>
      </c>
      <c r="F808" s="27" t="s">
        <v>215</v>
      </c>
      <c r="G808" s="27">
        <v>3011159701</v>
      </c>
      <c r="H808" s="27" t="s">
        <v>1934</v>
      </c>
      <c r="I808" s="27" t="s">
        <v>6544</v>
      </c>
      <c r="J808" s="45" t="s">
        <v>16</v>
      </c>
      <c r="K808" s="45">
        <v>542</v>
      </c>
      <c r="L808" s="45" t="s">
        <v>169</v>
      </c>
      <c r="M808" s="29">
        <v>39535200</v>
      </c>
      <c r="N808" s="49" t="s">
        <v>1530</v>
      </c>
      <c r="O808" s="27" t="s">
        <v>1975</v>
      </c>
      <c r="P808" s="27" t="s">
        <v>1976</v>
      </c>
      <c r="Q808" s="27" t="s">
        <v>6529</v>
      </c>
      <c r="R808" s="15"/>
      <c r="S808" s="53"/>
    </row>
    <row r="809" spans="2:19" ht="19.5" customHeight="1" x14ac:dyDescent="0.15">
      <c r="B809" s="25">
        <v>2021</v>
      </c>
      <c r="C809" s="27">
        <v>2</v>
      </c>
      <c r="D809" s="27" t="s">
        <v>15</v>
      </c>
      <c r="E809" s="55" t="s">
        <v>4225</v>
      </c>
      <c r="F809" s="27" t="s">
        <v>215</v>
      </c>
      <c r="G809" s="27">
        <v>3020179601</v>
      </c>
      <c r="H809" s="27" t="s">
        <v>4229</v>
      </c>
      <c r="I809" s="27" t="s">
        <v>6714</v>
      </c>
      <c r="J809" s="45" t="s">
        <v>16</v>
      </c>
      <c r="K809" s="45">
        <v>1</v>
      </c>
      <c r="L809" s="45" t="s">
        <v>1275</v>
      </c>
      <c r="M809" s="29">
        <v>39210600</v>
      </c>
      <c r="N809" s="49" t="s">
        <v>3880</v>
      </c>
      <c r="O809" s="27" t="s">
        <v>3881</v>
      </c>
      <c r="P809" s="27" t="s">
        <v>3890</v>
      </c>
      <c r="Q809" s="27" t="s">
        <v>6529</v>
      </c>
      <c r="R809" s="15"/>
      <c r="S809" s="53"/>
    </row>
    <row r="810" spans="2:19" ht="19.5" customHeight="1" x14ac:dyDescent="0.15">
      <c r="B810" s="25">
        <v>2021</v>
      </c>
      <c r="C810" s="27">
        <v>2</v>
      </c>
      <c r="D810" s="27" t="s">
        <v>14</v>
      </c>
      <c r="E810" s="55" t="s">
        <v>3134</v>
      </c>
      <c r="F810" s="27" t="s">
        <v>64</v>
      </c>
      <c r="G810" s="27">
        <v>3017169801</v>
      </c>
      <c r="H810" s="27" t="s">
        <v>1304</v>
      </c>
      <c r="I810" s="27" t="s">
        <v>6569</v>
      </c>
      <c r="J810" s="45" t="s">
        <v>3455</v>
      </c>
      <c r="K810" s="45">
        <v>1</v>
      </c>
      <c r="L810" s="45" t="s">
        <v>1343</v>
      </c>
      <c r="M810" s="29">
        <v>39041663</v>
      </c>
      <c r="N810" s="49" t="s">
        <v>2944</v>
      </c>
      <c r="O810" s="27" t="s">
        <v>3135</v>
      </c>
      <c r="P810" s="27" t="s">
        <v>3136</v>
      </c>
      <c r="Q810" s="27" t="s">
        <v>6529</v>
      </c>
      <c r="R810" s="15"/>
      <c r="S810" s="53" t="s">
        <v>94</v>
      </c>
    </row>
    <row r="811" spans="2:19" ht="19.5" customHeight="1" x14ac:dyDescent="0.15">
      <c r="B811" s="25">
        <v>2021</v>
      </c>
      <c r="C811" s="27">
        <v>2</v>
      </c>
      <c r="D811" s="27" t="s">
        <v>14</v>
      </c>
      <c r="E811" s="55" t="s">
        <v>1969</v>
      </c>
      <c r="F811" s="27" t="s">
        <v>64</v>
      </c>
      <c r="G811" s="27">
        <v>4920150101</v>
      </c>
      <c r="H811" s="27" t="s">
        <v>1970</v>
      </c>
      <c r="I811" s="27" t="s">
        <v>6544</v>
      </c>
      <c r="J811" s="45" t="s">
        <v>1971</v>
      </c>
      <c r="K811" s="45">
        <v>1</v>
      </c>
      <c r="L811" s="45" t="s">
        <v>223</v>
      </c>
      <c r="M811" s="29">
        <v>39000000</v>
      </c>
      <c r="N811" s="49" t="s">
        <v>1516</v>
      </c>
      <c r="O811" s="27" t="s">
        <v>1972</v>
      </c>
      <c r="P811" s="27" t="s">
        <v>1973</v>
      </c>
      <c r="Q811" s="27" t="s">
        <v>6529</v>
      </c>
      <c r="R811" s="15"/>
      <c r="S811" s="53" t="s">
        <v>1962</v>
      </c>
    </row>
    <row r="812" spans="2:19" ht="19.5" customHeight="1" x14ac:dyDescent="0.15">
      <c r="B812" s="25">
        <v>2021</v>
      </c>
      <c r="C812" s="27">
        <v>2</v>
      </c>
      <c r="D812" s="27" t="s">
        <v>15</v>
      </c>
      <c r="E812" s="55" t="s">
        <v>5071</v>
      </c>
      <c r="F812" s="27" t="s">
        <v>221</v>
      </c>
      <c r="G812" s="27">
        <v>2011150501</v>
      </c>
      <c r="H812" s="27" t="s">
        <v>5065</v>
      </c>
      <c r="I812" s="27" t="s">
        <v>6340</v>
      </c>
      <c r="J812" s="45" t="s">
        <v>5066</v>
      </c>
      <c r="K812" s="45">
        <v>522</v>
      </c>
      <c r="L812" s="45" t="s">
        <v>5067</v>
      </c>
      <c r="M812" s="29">
        <v>38790000</v>
      </c>
      <c r="N812" s="49" t="s">
        <v>5068</v>
      </c>
      <c r="O812" s="27" t="s">
        <v>5069</v>
      </c>
      <c r="P812" s="27" t="s">
        <v>5070</v>
      </c>
      <c r="Q812" s="27" t="s">
        <v>6529</v>
      </c>
      <c r="R812" s="15"/>
      <c r="S812" s="53"/>
    </row>
    <row r="813" spans="2:19" ht="19.5" customHeight="1" x14ac:dyDescent="0.15">
      <c r="B813" s="25">
        <v>2021</v>
      </c>
      <c r="C813" s="27">
        <v>2</v>
      </c>
      <c r="D813" s="27" t="s">
        <v>15</v>
      </c>
      <c r="E813" s="55" t="s">
        <v>3717</v>
      </c>
      <c r="F813" s="27" t="s">
        <v>215</v>
      </c>
      <c r="G813" s="27">
        <v>3011157901</v>
      </c>
      <c r="H813" s="27" t="s">
        <v>3730</v>
      </c>
      <c r="I813" s="27" t="s">
        <v>6531</v>
      </c>
      <c r="J813" s="45" t="s">
        <v>3729</v>
      </c>
      <c r="K813" s="45">
        <v>537.59999999999991</v>
      </c>
      <c r="L813" s="45" t="s">
        <v>169</v>
      </c>
      <c r="M813" s="29">
        <v>38521651</v>
      </c>
      <c r="N813" s="49" t="s">
        <v>3640</v>
      </c>
      <c r="O813" s="27" t="s">
        <v>3683</v>
      </c>
      <c r="P813" s="27" t="s">
        <v>3684</v>
      </c>
      <c r="Q813" s="27" t="s">
        <v>6529</v>
      </c>
      <c r="R813" s="15"/>
      <c r="S813" s="53"/>
    </row>
    <row r="814" spans="2:19" ht="19.5" customHeight="1" x14ac:dyDescent="0.15">
      <c r="B814" s="25">
        <v>2021</v>
      </c>
      <c r="C814" s="27">
        <v>2</v>
      </c>
      <c r="D814" s="27" t="s">
        <v>14</v>
      </c>
      <c r="E814" s="55" t="s">
        <v>2137</v>
      </c>
      <c r="F814" s="27" t="s">
        <v>215</v>
      </c>
      <c r="G814" s="27">
        <v>3011150501</v>
      </c>
      <c r="H814" s="27" t="s">
        <v>216</v>
      </c>
      <c r="I814" s="27" t="s">
        <v>6715</v>
      </c>
      <c r="J814" s="45" t="s">
        <v>16</v>
      </c>
      <c r="K814" s="45">
        <v>607</v>
      </c>
      <c r="L814" s="45" t="s">
        <v>217</v>
      </c>
      <c r="M814" s="29">
        <v>38443610</v>
      </c>
      <c r="N814" s="49" t="s">
        <v>1508</v>
      </c>
      <c r="O814" s="27" t="s">
        <v>1814</v>
      </c>
      <c r="P814" s="27" t="s">
        <v>1815</v>
      </c>
      <c r="Q814" s="27" t="s">
        <v>6529</v>
      </c>
      <c r="R814" s="15"/>
      <c r="S814" s="53"/>
    </row>
    <row r="815" spans="2:19" ht="19.5" customHeight="1" x14ac:dyDescent="0.15">
      <c r="B815" s="25">
        <v>2021</v>
      </c>
      <c r="C815" s="27">
        <v>2</v>
      </c>
      <c r="D815" s="27" t="s">
        <v>14</v>
      </c>
      <c r="E815" s="55" t="s">
        <v>714</v>
      </c>
      <c r="F815" s="27" t="s">
        <v>215</v>
      </c>
      <c r="G815" s="27">
        <v>4014178201</v>
      </c>
      <c r="H815" s="27" t="s">
        <v>226</v>
      </c>
      <c r="I815" s="27" t="s">
        <v>6716</v>
      </c>
      <c r="J815" s="45" t="s">
        <v>612</v>
      </c>
      <c r="K815" s="45">
        <v>400</v>
      </c>
      <c r="L815" s="45" t="s">
        <v>174</v>
      </c>
      <c r="M815" s="29">
        <v>38000000</v>
      </c>
      <c r="N815" s="49" t="s">
        <v>369</v>
      </c>
      <c r="O815" s="27" t="s">
        <v>372</v>
      </c>
      <c r="P815" s="27" t="s">
        <v>373</v>
      </c>
      <c r="Q815" s="27" t="s">
        <v>6529</v>
      </c>
      <c r="R815" s="15"/>
      <c r="S815" s="53"/>
    </row>
    <row r="816" spans="2:19" ht="19.5" customHeight="1" x14ac:dyDescent="0.15">
      <c r="B816" s="25">
        <v>2021</v>
      </c>
      <c r="C816" s="27">
        <v>2</v>
      </c>
      <c r="D816" s="27" t="s">
        <v>15</v>
      </c>
      <c r="E816" s="55" t="s">
        <v>3311</v>
      </c>
      <c r="F816" s="27" t="s">
        <v>215</v>
      </c>
      <c r="G816" s="27">
        <v>3010161901</v>
      </c>
      <c r="H816" s="27" t="s">
        <v>218</v>
      </c>
      <c r="I816" s="27" t="s">
        <v>6717</v>
      </c>
      <c r="J816" s="45" t="s">
        <v>17</v>
      </c>
      <c r="K816" s="45">
        <v>52.2</v>
      </c>
      <c r="L816" s="45" t="s">
        <v>169</v>
      </c>
      <c r="M816" s="29">
        <v>37975530</v>
      </c>
      <c r="N816" s="49" t="s">
        <v>3028</v>
      </c>
      <c r="O816" s="27" t="s">
        <v>3312</v>
      </c>
      <c r="P816" s="27" t="s">
        <v>3557</v>
      </c>
      <c r="Q816" s="27" t="s">
        <v>6529</v>
      </c>
      <c r="R816" s="15"/>
      <c r="S816" s="53"/>
    </row>
    <row r="817" spans="2:19" ht="19.5" customHeight="1" x14ac:dyDescent="0.15">
      <c r="B817" s="25">
        <v>2021</v>
      </c>
      <c r="C817" s="27">
        <v>2</v>
      </c>
      <c r="D817" s="27" t="s">
        <v>14</v>
      </c>
      <c r="E817" s="55" t="s">
        <v>1946</v>
      </c>
      <c r="F817" s="27" t="s">
        <v>215</v>
      </c>
      <c r="G817" s="27">
        <v>4014178401</v>
      </c>
      <c r="H817" s="27" t="s">
        <v>2121</v>
      </c>
      <c r="I817" s="27" t="s">
        <v>6718</v>
      </c>
      <c r="J817" s="45" t="s">
        <v>630</v>
      </c>
      <c r="K817" s="45">
        <v>1</v>
      </c>
      <c r="L817" s="45" t="s">
        <v>223</v>
      </c>
      <c r="M817" s="29">
        <v>37937550</v>
      </c>
      <c r="N817" s="49" t="s">
        <v>1841</v>
      </c>
      <c r="O817" s="27" t="s">
        <v>1565</v>
      </c>
      <c r="P817" s="27" t="s">
        <v>1566</v>
      </c>
      <c r="Q817" s="27" t="s">
        <v>6529</v>
      </c>
      <c r="R817" s="15"/>
      <c r="S817" s="53"/>
    </row>
    <row r="818" spans="2:19" ht="19.5" customHeight="1" x14ac:dyDescent="0.15">
      <c r="B818" s="25">
        <v>2021</v>
      </c>
      <c r="C818" s="27">
        <v>2</v>
      </c>
      <c r="D818" s="27" t="s">
        <v>15</v>
      </c>
      <c r="E818" s="55" t="s">
        <v>3588</v>
      </c>
      <c r="F818" s="27" t="s">
        <v>215</v>
      </c>
      <c r="G818" s="27">
        <v>3012170301</v>
      </c>
      <c r="H818" s="27" t="s">
        <v>649</v>
      </c>
      <c r="I818" s="27"/>
      <c r="J818" s="45" t="s">
        <v>16</v>
      </c>
      <c r="K818" s="45">
        <v>240</v>
      </c>
      <c r="L818" s="45" t="s">
        <v>225</v>
      </c>
      <c r="M818" s="29">
        <v>37920000</v>
      </c>
      <c r="N818" s="49" t="s">
        <v>3082</v>
      </c>
      <c r="O818" s="27" t="s">
        <v>3364</v>
      </c>
      <c r="P818" s="27" t="s">
        <v>3365</v>
      </c>
      <c r="Q818" s="27" t="s">
        <v>6529</v>
      </c>
      <c r="R818" s="15"/>
      <c r="S818" s="53"/>
    </row>
    <row r="819" spans="2:19" ht="19.5" customHeight="1" x14ac:dyDescent="0.15">
      <c r="B819" s="25">
        <v>2021</v>
      </c>
      <c r="C819" s="27">
        <v>2</v>
      </c>
      <c r="D819" s="27" t="s">
        <v>15</v>
      </c>
      <c r="E819" s="55" t="s">
        <v>1940</v>
      </c>
      <c r="F819" s="27" t="s">
        <v>215</v>
      </c>
      <c r="G819" s="27">
        <v>3912110301</v>
      </c>
      <c r="H819" s="27" t="s">
        <v>571</v>
      </c>
      <c r="I819" s="27" t="s">
        <v>6719</v>
      </c>
      <c r="J819" s="45" t="s">
        <v>37</v>
      </c>
      <c r="K819" s="45">
        <v>1</v>
      </c>
      <c r="L819" s="45" t="s">
        <v>223</v>
      </c>
      <c r="M819" s="29">
        <v>37884000</v>
      </c>
      <c r="N819" s="49" t="s">
        <v>1585</v>
      </c>
      <c r="O819" s="27" t="s">
        <v>1873</v>
      </c>
      <c r="P819" s="27" t="s">
        <v>2098</v>
      </c>
      <c r="Q819" s="27" t="s">
        <v>6529</v>
      </c>
      <c r="R819" s="15"/>
      <c r="S819" s="53"/>
    </row>
    <row r="820" spans="2:19" ht="19.5" customHeight="1" x14ac:dyDescent="0.15">
      <c r="B820" s="25">
        <v>2021</v>
      </c>
      <c r="C820" s="27">
        <v>2</v>
      </c>
      <c r="D820" s="27" t="s">
        <v>15</v>
      </c>
      <c r="E820" s="55" t="s">
        <v>4763</v>
      </c>
      <c r="F820" s="27" t="s">
        <v>215</v>
      </c>
      <c r="G820" s="27">
        <v>3013150202</v>
      </c>
      <c r="H820" s="27" t="s">
        <v>4773</v>
      </c>
      <c r="I820" s="27" t="s">
        <v>6533</v>
      </c>
      <c r="J820" s="45" t="s">
        <v>4774</v>
      </c>
      <c r="K820" s="45">
        <v>1319</v>
      </c>
      <c r="L820" s="45" t="s">
        <v>2791</v>
      </c>
      <c r="M820" s="29">
        <v>37791988</v>
      </c>
      <c r="N820" s="49" t="s">
        <v>4696</v>
      </c>
      <c r="O820" s="27" t="s">
        <v>4728</v>
      </c>
      <c r="P820" s="27" t="s">
        <v>4729</v>
      </c>
      <c r="Q820" s="27" t="s">
        <v>6261</v>
      </c>
      <c r="R820" s="15"/>
      <c r="S820" s="53"/>
    </row>
    <row r="821" spans="2:19" ht="19.5" customHeight="1" x14ac:dyDescent="0.15">
      <c r="B821" s="25">
        <v>2021</v>
      </c>
      <c r="C821" s="27">
        <v>2</v>
      </c>
      <c r="D821" s="27" t="s">
        <v>15</v>
      </c>
      <c r="E821" s="55" t="s">
        <v>205</v>
      </c>
      <c r="F821" s="27" t="s">
        <v>215</v>
      </c>
      <c r="G821" s="27">
        <v>3011150501</v>
      </c>
      <c r="H821" s="27" t="s">
        <v>216</v>
      </c>
      <c r="I821" s="27" t="s">
        <v>6530</v>
      </c>
      <c r="J821" s="45" t="s">
        <v>16</v>
      </c>
      <c r="K821" s="45">
        <v>500</v>
      </c>
      <c r="L821" s="45" t="s">
        <v>217</v>
      </c>
      <c r="M821" s="29">
        <v>37745000</v>
      </c>
      <c r="N821" s="49" t="s">
        <v>194</v>
      </c>
      <c r="O821" s="27" t="s">
        <v>206</v>
      </c>
      <c r="P821" s="27" t="s">
        <v>207</v>
      </c>
      <c r="Q821" s="27" t="s">
        <v>6529</v>
      </c>
      <c r="R821" s="15"/>
      <c r="S821" s="53"/>
    </row>
    <row r="822" spans="2:19" ht="19.5" customHeight="1" x14ac:dyDescent="0.15">
      <c r="B822" s="25">
        <v>2021</v>
      </c>
      <c r="C822" s="27">
        <v>2</v>
      </c>
      <c r="D822" s="27" t="s">
        <v>15</v>
      </c>
      <c r="E822" s="55" t="s">
        <v>208</v>
      </c>
      <c r="F822" s="27" t="s">
        <v>215</v>
      </c>
      <c r="G822" s="27">
        <v>3011150501</v>
      </c>
      <c r="H822" s="27" t="s">
        <v>216</v>
      </c>
      <c r="I822" s="27" t="s">
        <v>6530</v>
      </c>
      <c r="J822" s="45" t="s">
        <v>16</v>
      </c>
      <c r="K822" s="45">
        <v>500</v>
      </c>
      <c r="L822" s="45" t="s">
        <v>217</v>
      </c>
      <c r="M822" s="29">
        <v>37745000</v>
      </c>
      <c r="N822" s="49" t="s">
        <v>194</v>
      </c>
      <c r="O822" s="27" t="s">
        <v>206</v>
      </c>
      <c r="P822" s="27" t="s">
        <v>207</v>
      </c>
      <c r="Q822" s="27" t="s">
        <v>6529</v>
      </c>
      <c r="R822" s="15"/>
      <c r="S822" s="53"/>
    </row>
    <row r="823" spans="2:19" ht="19.5" customHeight="1" x14ac:dyDescent="0.15">
      <c r="B823" s="25">
        <v>2021</v>
      </c>
      <c r="C823" s="27">
        <v>2</v>
      </c>
      <c r="D823" s="27" t="s">
        <v>15</v>
      </c>
      <c r="E823" s="55" t="s">
        <v>2134</v>
      </c>
      <c r="F823" s="27" t="s">
        <v>215</v>
      </c>
      <c r="G823" s="27">
        <v>3011150501</v>
      </c>
      <c r="H823" s="27" t="s">
        <v>216</v>
      </c>
      <c r="I823" s="27" t="s">
        <v>6597</v>
      </c>
      <c r="J823" s="45" t="s">
        <v>16</v>
      </c>
      <c r="K823" s="45">
        <v>584</v>
      </c>
      <c r="L823" s="45" t="s">
        <v>217</v>
      </c>
      <c r="M823" s="29">
        <v>37638800</v>
      </c>
      <c r="N823" s="49" t="s">
        <v>1585</v>
      </c>
      <c r="O823" s="27" t="s">
        <v>1873</v>
      </c>
      <c r="P823" s="27" t="s">
        <v>1874</v>
      </c>
      <c r="Q823" s="27" t="s">
        <v>6529</v>
      </c>
      <c r="R823" s="15"/>
      <c r="S823" s="53"/>
    </row>
    <row r="824" spans="2:19" ht="19.5" customHeight="1" x14ac:dyDescent="0.15">
      <c r="B824" s="25">
        <v>2021</v>
      </c>
      <c r="C824" s="27">
        <v>2</v>
      </c>
      <c r="D824" s="27" t="s">
        <v>14</v>
      </c>
      <c r="E824" s="55" t="s">
        <v>4223</v>
      </c>
      <c r="F824" s="27" t="s">
        <v>64</v>
      </c>
      <c r="G824" s="27">
        <v>3013150201</v>
      </c>
      <c r="H824" s="27" t="s">
        <v>4224</v>
      </c>
      <c r="I824" s="27" t="s">
        <v>6720</v>
      </c>
      <c r="J824" s="45" t="s">
        <v>601</v>
      </c>
      <c r="K824" s="45">
        <v>1425</v>
      </c>
      <c r="L824" s="45" t="s">
        <v>588</v>
      </c>
      <c r="M824" s="29">
        <v>37435000</v>
      </c>
      <c r="N824" s="49" t="s">
        <v>3880</v>
      </c>
      <c r="O824" s="27" t="s">
        <v>3884</v>
      </c>
      <c r="P824" s="27" t="s">
        <v>3885</v>
      </c>
      <c r="Q824" s="27" t="s">
        <v>6529</v>
      </c>
      <c r="R824" s="15"/>
      <c r="S824" s="53" t="s">
        <v>94</v>
      </c>
    </row>
    <row r="825" spans="2:19" ht="19.5" customHeight="1" x14ac:dyDescent="0.15">
      <c r="B825" s="25">
        <v>2021</v>
      </c>
      <c r="C825" s="27">
        <v>2</v>
      </c>
      <c r="D825" s="27" t="s">
        <v>15</v>
      </c>
      <c r="E825" s="55" t="s">
        <v>1995</v>
      </c>
      <c r="F825" s="27" t="s">
        <v>62</v>
      </c>
      <c r="G825" s="27">
        <v>3017169801</v>
      </c>
      <c r="H825" s="27" t="s">
        <v>1204</v>
      </c>
      <c r="I825" s="27" t="s">
        <v>6721</v>
      </c>
      <c r="J825" s="45" t="s">
        <v>17</v>
      </c>
      <c r="K825" s="45">
        <v>2653</v>
      </c>
      <c r="L825" s="45" t="s">
        <v>1205</v>
      </c>
      <c r="M825" s="29">
        <v>37407300</v>
      </c>
      <c r="N825" s="49" t="s">
        <v>1503</v>
      </c>
      <c r="O825" s="27" t="s">
        <v>1795</v>
      </c>
      <c r="P825" s="27" t="s">
        <v>1996</v>
      </c>
      <c r="Q825" s="27" t="s">
        <v>6529</v>
      </c>
      <c r="R825" s="15"/>
      <c r="S825" s="53"/>
    </row>
    <row r="826" spans="2:19" ht="19.5" customHeight="1" x14ac:dyDescent="0.15">
      <c r="B826" s="25">
        <v>2021</v>
      </c>
      <c r="C826" s="27">
        <v>2</v>
      </c>
      <c r="D826" s="27" t="s">
        <v>15</v>
      </c>
      <c r="E826" s="55" t="s">
        <v>3529</v>
      </c>
      <c r="F826" s="27" t="s">
        <v>215</v>
      </c>
      <c r="G826" s="27">
        <v>3011150501</v>
      </c>
      <c r="H826" s="27" t="s">
        <v>216</v>
      </c>
      <c r="I826" s="27"/>
      <c r="J826" s="45" t="s">
        <v>16</v>
      </c>
      <c r="K826" s="45">
        <v>520</v>
      </c>
      <c r="L826" s="45" t="s">
        <v>569</v>
      </c>
      <c r="M826" s="29">
        <v>37334000</v>
      </c>
      <c r="N826" s="49" t="s">
        <v>3527</v>
      </c>
      <c r="O826" s="27" t="s">
        <v>3276</v>
      </c>
      <c r="P826" s="27" t="s">
        <v>3277</v>
      </c>
      <c r="Q826" s="27" t="s">
        <v>6529</v>
      </c>
      <c r="R826" s="15"/>
      <c r="S826" s="53" t="s">
        <v>3528</v>
      </c>
    </row>
    <row r="827" spans="2:19" ht="19.5" customHeight="1" x14ac:dyDescent="0.15">
      <c r="B827" s="25">
        <v>2021</v>
      </c>
      <c r="C827" s="27">
        <v>2</v>
      </c>
      <c r="D827" s="27" t="s">
        <v>14</v>
      </c>
      <c r="E827" s="55" t="s">
        <v>4838</v>
      </c>
      <c r="F827" s="27" t="s">
        <v>62</v>
      </c>
      <c r="G827" s="27">
        <v>3010990401</v>
      </c>
      <c r="H827" s="27" t="s">
        <v>4845</v>
      </c>
      <c r="I827" s="27" t="s">
        <v>6722</v>
      </c>
      <c r="J827" s="45" t="s">
        <v>4841</v>
      </c>
      <c r="K827" s="45">
        <v>9874</v>
      </c>
      <c r="L827" s="45" t="s">
        <v>217</v>
      </c>
      <c r="M827" s="29">
        <f>TRUNC(K827*3375*1.1,-3)</f>
        <v>36657000</v>
      </c>
      <c r="N827" s="49" t="s">
        <v>4804</v>
      </c>
      <c r="O827" s="27" t="s">
        <v>4839</v>
      </c>
      <c r="P827" s="27" t="s">
        <v>4840</v>
      </c>
      <c r="Q827" s="27" t="s">
        <v>6529</v>
      </c>
      <c r="R827" s="15"/>
      <c r="S827" s="53"/>
    </row>
    <row r="828" spans="2:19" ht="19.5" customHeight="1" x14ac:dyDescent="0.15">
      <c r="B828" s="25">
        <v>2021</v>
      </c>
      <c r="C828" s="27">
        <v>2</v>
      </c>
      <c r="D828" s="27" t="s">
        <v>15</v>
      </c>
      <c r="E828" s="55" t="s">
        <v>1955</v>
      </c>
      <c r="F828" s="27" t="s">
        <v>215</v>
      </c>
      <c r="G828" s="27">
        <v>3011150501</v>
      </c>
      <c r="H828" s="27" t="s">
        <v>216</v>
      </c>
      <c r="I828" s="27" t="s">
        <v>6670</v>
      </c>
      <c r="J828" s="45" t="s">
        <v>17</v>
      </c>
      <c r="K828" s="45">
        <v>540</v>
      </c>
      <c r="L828" s="45" t="s">
        <v>217</v>
      </c>
      <c r="M828" s="29">
        <v>36612000</v>
      </c>
      <c r="N828" s="49" t="s">
        <v>1426</v>
      </c>
      <c r="O828" s="27" t="s">
        <v>1622</v>
      </c>
      <c r="P828" s="27" t="s">
        <v>1623</v>
      </c>
      <c r="Q828" s="27" t="s">
        <v>6529</v>
      </c>
      <c r="R828" s="15"/>
      <c r="S828" s="53"/>
    </row>
    <row r="829" spans="2:19" ht="19.5" customHeight="1" x14ac:dyDescent="0.15">
      <c r="B829" s="25">
        <v>2021</v>
      </c>
      <c r="C829" s="27">
        <v>2</v>
      </c>
      <c r="D829" s="27" t="s">
        <v>15</v>
      </c>
      <c r="E829" s="55" t="s">
        <v>4753</v>
      </c>
      <c r="F829" s="27" t="s">
        <v>215</v>
      </c>
      <c r="G829" s="27">
        <v>22869147</v>
      </c>
      <c r="H829" s="27" t="s">
        <v>4760</v>
      </c>
      <c r="I829" s="27" t="s">
        <v>6723</v>
      </c>
      <c r="J829" s="45" t="s">
        <v>565</v>
      </c>
      <c r="K829" s="45">
        <v>20</v>
      </c>
      <c r="L829" s="45" t="s">
        <v>227</v>
      </c>
      <c r="M829" s="29">
        <v>36564588</v>
      </c>
      <c r="N829" s="49" t="s">
        <v>4696</v>
      </c>
      <c r="O829" s="27" t="s">
        <v>4728</v>
      </c>
      <c r="P829" s="27" t="s">
        <v>4729</v>
      </c>
      <c r="Q829" s="27" t="s">
        <v>6529</v>
      </c>
      <c r="R829" s="15"/>
      <c r="S829" s="53"/>
    </row>
    <row r="830" spans="2:19" ht="19.5" customHeight="1" x14ac:dyDescent="0.15">
      <c r="B830" s="25">
        <v>2021</v>
      </c>
      <c r="C830" s="27">
        <v>2</v>
      </c>
      <c r="D830" s="27" t="s">
        <v>15</v>
      </c>
      <c r="E830" s="55" t="s">
        <v>4743</v>
      </c>
      <c r="F830" s="27" t="s">
        <v>215</v>
      </c>
      <c r="G830" s="27">
        <v>3013150202</v>
      </c>
      <c r="H830" s="27" t="s">
        <v>4751</v>
      </c>
      <c r="I830" s="27" t="s">
        <v>6724</v>
      </c>
      <c r="J830" s="45" t="s">
        <v>4752</v>
      </c>
      <c r="K830" s="45">
        <v>2826</v>
      </c>
      <c r="L830" s="45" t="s">
        <v>588</v>
      </c>
      <c r="M830" s="29">
        <v>36368606</v>
      </c>
      <c r="N830" s="49" t="s">
        <v>4696</v>
      </c>
      <c r="O830" s="27" t="s">
        <v>4728</v>
      </c>
      <c r="P830" s="27" t="s">
        <v>4729</v>
      </c>
      <c r="Q830" s="27" t="s">
        <v>6529</v>
      </c>
      <c r="R830" s="15"/>
      <c r="S830" s="53"/>
    </row>
    <row r="831" spans="2:19" ht="19.5" customHeight="1" x14ac:dyDescent="0.15">
      <c r="B831" s="25">
        <v>2021</v>
      </c>
      <c r="C831" s="27">
        <v>2</v>
      </c>
      <c r="D831" s="27" t="s">
        <v>15</v>
      </c>
      <c r="E831" s="55" t="s">
        <v>3740</v>
      </c>
      <c r="F831" s="27" t="s">
        <v>215</v>
      </c>
      <c r="G831" s="27">
        <v>4111250401</v>
      </c>
      <c r="H831" s="27" t="s">
        <v>3741</v>
      </c>
      <c r="I831" s="27" t="s">
        <v>6725</v>
      </c>
      <c r="J831" s="45" t="s">
        <v>3742</v>
      </c>
      <c r="K831" s="45">
        <v>175</v>
      </c>
      <c r="L831" s="45" t="s">
        <v>557</v>
      </c>
      <c r="M831" s="29">
        <v>36296500</v>
      </c>
      <c r="N831" s="49" t="s">
        <v>3645</v>
      </c>
      <c r="O831" s="27" t="s">
        <v>3646</v>
      </c>
      <c r="P831" s="27" t="s">
        <v>3647</v>
      </c>
      <c r="Q831" s="27" t="s">
        <v>6529</v>
      </c>
      <c r="R831" s="15"/>
      <c r="S831" s="53"/>
    </row>
    <row r="832" spans="2:19" ht="19.5" customHeight="1" x14ac:dyDescent="0.15">
      <c r="B832" s="25">
        <v>2021</v>
      </c>
      <c r="C832" s="27">
        <v>2</v>
      </c>
      <c r="D832" s="27" t="s">
        <v>15</v>
      </c>
      <c r="E832" s="55" t="s">
        <v>3310</v>
      </c>
      <c r="F832" s="27" t="s">
        <v>215</v>
      </c>
      <c r="G832" s="27">
        <v>3015200101</v>
      </c>
      <c r="H832" s="27" t="s">
        <v>1284</v>
      </c>
      <c r="I832" s="27" t="s">
        <v>6726</v>
      </c>
      <c r="J832" s="45" t="s">
        <v>3554</v>
      </c>
      <c r="K832" s="45">
        <v>95</v>
      </c>
      <c r="L832" s="45" t="s">
        <v>702</v>
      </c>
      <c r="M832" s="29">
        <v>36294000</v>
      </c>
      <c r="N832" s="49" t="s">
        <v>3028</v>
      </c>
      <c r="O832" s="27" t="s">
        <v>3033</v>
      </c>
      <c r="P832" s="27" t="s">
        <v>3034</v>
      </c>
      <c r="Q832" s="27" t="s">
        <v>6529</v>
      </c>
      <c r="R832" s="15"/>
      <c r="S832" s="53"/>
    </row>
    <row r="833" spans="2:19" ht="19.5" customHeight="1" x14ac:dyDescent="0.15">
      <c r="B833" s="25">
        <v>2021</v>
      </c>
      <c r="C833" s="27">
        <v>2</v>
      </c>
      <c r="D833" s="27" t="s">
        <v>15</v>
      </c>
      <c r="E833" s="55" t="s">
        <v>4778</v>
      </c>
      <c r="F833" s="27" t="s">
        <v>215</v>
      </c>
      <c r="G833" s="27">
        <v>23377134</v>
      </c>
      <c r="H833" s="27" t="s">
        <v>4782</v>
      </c>
      <c r="I833" s="27" t="s">
        <v>6727</v>
      </c>
      <c r="J833" s="45" t="s">
        <v>565</v>
      </c>
      <c r="K833" s="45">
        <v>32</v>
      </c>
      <c r="L833" s="45" t="s">
        <v>225</v>
      </c>
      <c r="M833" s="29">
        <v>36177509</v>
      </c>
      <c r="N833" s="49" t="s">
        <v>4696</v>
      </c>
      <c r="O833" s="27" t="s">
        <v>4728</v>
      </c>
      <c r="P833" s="27" t="s">
        <v>4729</v>
      </c>
      <c r="Q833" s="27" t="s">
        <v>6529</v>
      </c>
      <c r="R833" s="15"/>
      <c r="S833" s="53"/>
    </row>
    <row r="834" spans="2:19" ht="19.5" customHeight="1" x14ac:dyDescent="0.15">
      <c r="B834" s="25">
        <v>2021</v>
      </c>
      <c r="C834" s="27">
        <v>2</v>
      </c>
      <c r="D834" s="27" t="s">
        <v>15</v>
      </c>
      <c r="E834" s="55" t="s">
        <v>2421</v>
      </c>
      <c r="F834" s="27" t="s">
        <v>62</v>
      </c>
      <c r="G834" s="27"/>
      <c r="H834" s="27" t="s">
        <v>2913</v>
      </c>
      <c r="I834" s="27" t="s">
        <v>6549</v>
      </c>
      <c r="J834" s="45" t="s">
        <v>630</v>
      </c>
      <c r="K834" s="45">
        <v>2</v>
      </c>
      <c r="L834" s="45" t="s">
        <v>557</v>
      </c>
      <c r="M834" s="29">
        <v>36175000</v>
      </c>
      <c r="N834" s="49" t="s">
        <v>2411</v>
      </c>
      <c r="O834" s="27" t="s">
        <v>2415</v>
      </c>
      <c r="P834" s="27" t="s">
        <v>2420</v>
      </c>
      <c r="Q834" s="27" t="s">
        <v>6529</v>
      </c>
      <c r="R834" s="15"/>
      <c r="S834" s="53"/>
    </row>
    <row r="835" spans="2:19" ht="19.5" customHeight="1" x14ac:dyDescent="0.15">
      <c r="B835" s="25">
        <v>2021</v>
      </c>
      <c r="C835" s="27">
        <v>2</v>
      </c>
      <c r="D835" s="27" t="s">
        <v>15</v>
      </c>
      <c r="E835" s="55" t="s">
        <v>4753</v>
      </c>
      <c r="F835" s="27" t="s">
        <v>215</v>
      </c>
      <c r="G835" s="27">
        <v>21348655</v>
      </c>
      <c r="H835" s="27" t="s">
        <v>4754</v>
      </c>
      <c r="I835" s="27" t="s">
        <v>6728</v>
      </c>
      <c r="J835" s="45" t="s">
        <v>565</v>
      </c>
      <c r="K835" s="45">
        <v>8</v>
      </c>
      <c r="L835" s="45" t="s">
        <v>640</v>
      </c>
      <c r="M835" s="29">
        <v>36049618</v>
      </c>
      <c r="N835" s="49" t="s">
        <v>4696</v>
      </c>
      <c r="O835" s="27" t="s">
        <v>4728</v>
      </c>
      <c r="P835" s="27" t="s">
        <v>4729</v>
      </c>
      <c r="Q835" s="27" t="s">
        <v>6529</v>
      </c>
      <c r="R835" s="15"/>
      <c r="S835" s="53"/>
    </row>
    <row r="836" spans="2:19" ht="19.5" customHeight="1" x14ac:dyDescent="0.15">
      <c r="B836" s="25">
        <v>2021</v>
      </c>
      <c r="C836" s="27">
        <v>2</v>
      </c>
      <c r="D836" s="27" t="s">
        <v>14</v>
      </c>
      <c r="E836" s="55" t="s">
        <v>2771</v>
      </c>
      <c r="F836" s="27" t="s">
        <v>215</v>
      </c>
      <c r="G836" s="27">
        <v>3011150501</v>
      </c>
      <c r="H836" s="27" t="s">
        <v>216</v>
      </c>
      <c r="I836" s="27" t="s">
        <v>6729</v>
      </c>
      <c r="J836" s="45"/>
      <c r="K836" s="45">
        <v>481.47</v>
      </c>
      <c r="L836" s="45" t="s">
        <v>569</v>
      </c>
      <c r="M836" s="29">
        <v>35866560</v>
      </c>
      <c r="N836" s="49" t="s">
        <v>2439</v>
      </c>
      <c r="O836" s="27" t="s">
        <v>2177</v>
      </c>
      <c r="P836" s="27" t="s">
        <v>2178</v>
      </c>
      <c r="Q836" s="27" t="s">
        <v>6529</v>
      </c>
      <c r="R836" s="15"/>
      <c r="S836" s="53"/>
    </row>
    <row r="837" spans="2:19" ht="19.5" customHeight="1" x14ac:dyDescent="0.15">
      <c r="B837" s="25">
        <v>2021</v>
      </c>
      <c r="C837" s="27">
        <v>2</v>
      </c>
      <c r="D837" s="27" t="s">
        <v>14</v>
      </c>
      <c r="E837" s="55" t="s">
        <v>2053</v>
      </c>
      <c r="F837" s="27" t="s">
        <v>215</v>
      </c>
      <c r="G837" s="27">
        <v>3017169801</v>
      </c>
      <c r="H837" s="27" t="s">
        <v>1204</v>
      </c>
      <c r="I837" s="27" t="s">
        <v>6730</v>
      </c>
      <c r="J837" s="45" t="s">
        <v>17</v>
      </c>
      <c r="K837" s="45">
        <v>2529</v>
      </c>
      <c r="L837" s="45" t="s">
        <v>579</v>
      </c>
      <c r="M837" s="29">
        <v>35851000</v>
      </c>
      <c r="N837" s="49" t="s">
        <v>1435</v>
      </c>
      <c r="O837" s="27" t="s">
        <v>1652</v>
      </c>
      <c r="P837" s="27" t="s">
        <v>1653</v>
      </c>
      <c r="Q837" s="27" t="s">
        <v>6529</v>
      </c>
      <c r="R837" s="15"/>
      <c r="S837" s="53"/>
    </row>
    <row r="838" spans="2:19" ht="19.5" customHeight="1" x14ac:dyDescent="0.15">
      <c r="B838" s="25">
        <v>2021</v>
      </c>
      <c r="C838" s="27">
        <v>2</v>
      </c>
      <c r="D838" s="27" t="s">
        <v>15</v>
      </c>
      <c r="E838" s="55" t="s">
        <v>2040</v>
      </c>
      <c r="F838" s="27" t="s">
        <v>215</v>
      </c>
      <c r="G838" s="27">
        <v>3013150201</v>
      </c>
      <c r="H838" s="27" t="s">
        <v>1977</v>
      </c>
      <c r="I838" s="27" t="s">
        <v>6731</v>
      </c>
      <c r="J838" s="45" t="s">
        <v>601</v>
      </c>
      <c r="K838" s="45">
        <v>1122</v>
      </c>
      <c r="L838" s="45" t="s">
        <v>588</v>
      </c>
      <c r="M838" s="29">
        <v>35810000</v>
      </c>
      <c r="N838" s="49" t="s">
        <v>1461</v>
      </c>
      <c r="O838" s="27" t="s">
        <v>1473</v>
      </c>
      <c r="P838" s="27" t="s">
        <v>1474</v>
      </c>
      <c r="Q838" s="27" t="s">
        <v>6529</v>
      </c>
      <c r="R838" s="15"/>
      <c r="S838" s="53"/>
    </row>
    <row r="839" spans="2:19" ht="19.5" customHeight="1" x14ac:dyDescent="0.15">
      <c r="B839" s="25">
        <v>2021</v>
      </c>
      <c r="C839" s="27">
        <v>2</v>
      </c>
      <c r="D839" s="27" t="s">
        <v>15</v>
      </c>
      <c r="E839" s="55" t="s">
        <v>4778</v>
      </c>
      <c r="F839" s="27" t="s">
        <v>215</v>
      </c>
      <c r="G839" s="27">
        <v>22806212</v>
      </c>
      <c r="H839" s="27" t="s">
        <v>4783</v>
      </c>
      <c r="I839" s="27" t="s">
        <v>6732</v>
      </c>
      <c r="J839" s="45" t="s">
        <v>565</v>
      </c>
      <c r="K839" s="45">
        <v>6</v>
      </c>
      <c r="L839" s="45" t="s">
        <v>557</v>
      </c>
      <c r="M839" s="29">
        <v>35627354</v>
      </c>
      <c r="N839" s="49" t="s">
        <v>4696</v>
      </c>
      <c r="O839" s="27" t="s">
        <v>4728</v>
      </c>
      <c r="P839" s="27" t="s">
        <v>4729</v>
      </c>
      <c r="Q839" s="27" t="s">
        <v>6529</v>
      </c>
      <c r="R839" s="15"/>
      <c r="S839" s="53"/>
    </row>
    <row r="840" spans="2:19" ht="19.5" customHeight="1" x14ac:dyDescent="0.15">
      <c r="B840" s="25">
        <v>2021</v>
      </c>
      <c r="C840" s="27">
        <v>2</v>
      </c>
      <c r="D840" s="27" t="s">
        <v>15</v>
      </c>
      <c r="E840" s="55" t="s">
        <v>205</v>
      </c>
      <c r="F840" s="27" t="s">
        <v>215</v>
      </c>
      <c r="G840" s="27">
        <v>3010161901</v>
      </c>
      <c r="H840" s="27" t="s">
        <v>218</v>
      </c>
      <c r="I840" s="27" t="s">
        <v>6636</v>
      </c>
      <c r="J840" s="45" t="s">
        <v>16</v>
      </c>
      <c r="K840" s="45">
        <v>50</v>
      </c>
      <c r="L840" s="45" t="s">
        <v>219</v>
      </c>
      <c r="M840" s="29">
        <v>35612500</v>
      </c>
      <c r="N840" s="49" t="s">
        <v>194</v>
      </c>
      <c r="O840" s="27" t="s">
        <v>206</v>
      </c>
      <c r="P840" s="27" t="s">
        <v>207</v>
      </c>
      <c r="Q840" s="27" t="s">
        <v>6529</v>
      </c>
      <c r="R840" s="15"/>
      <c r="S840" s="53"/>
    </row>
    <row r="841" spans="2:19" ht="19.5" customHeight="1" x14ac:dyDescent="0.15">
      <c r="B841" s="25">
        <v>2021</v>
      </c>
      <c r="C841" s="27">
        <v>2</v>
      </c>
      <c r="D841" s="27" t="s">
        <v>15</v>
      </c>
      <c r="E841" s="55" t="s">
        <v>208</v>
      </c>
      <c r="F841" s="27" t="s">
        <v>215</v>
      </c>
      <c r="G841" s="27">
        <v>3010161901</v>
      </c>
      <c r="H841" s="27" t="s">
        <v>218</v>
      </c>
      <c r="I841" s="27" t="s">
        <v>6636</v>
      </c>
      <c r="J841" s="45" t="s">
        <v>16</v>
      </c>
      <c r="K841" s="45">
        <v>50</v>
      </c>
      <c r="L841" s="45" t="s">
        <v>219</v>
      </c>
      <c r="M841" s="29">
        <v>35612500</v>
      </c>
      <c r="N841" s="49" t="s">
        <v>194</v>
      </c>
      <c r="O841" s="27" t="s">
        <v>206</v>
      </c>
      <c r="P841" s="27" t="s">
        <v>207</v>
      </c>
      <c r="Q841" s="27" t="s">
        <v>6529</v>
      </c>
      <c r="R841" s="15"/>
      <c r="S841" s="53"/>
    </row>
    <row r="842" spans="2:19" ht="19.5" customHeight="1" x14ac:dyDescent="0.15">
      <c r="B842" s="25">
        <v>2021</v>
      </c>
      <c r="C842" s="27">
        <v>2</v>
      </c>
      <c r="D842" s="27" t="s">
        <v>15</v>
      </c>
      <c r="E842" s="55" t="s">
        <v>627</v>
      </c>
      <c r="F842" s="27" t="s">
        <v>215</v>
      </c>
      <c r="G842" s="27">
        <v>3011150501</v>
      </c>
      <c r="H842" s="27" t="s">
        <v>216</v>
      </c>
      <c r="I842" s="27" t="s">
        <v>6733</v>
      </c>
      <c r="J842" s="45" t="s">
        <v>16</v>
      </c>
      <c r="K842" s="45">
        <v>1</v>
      </c>
      <c r="L842" s="45" t="s">
        <v>223</v>
      </c>
      <c r="M842" s="29">
        <v>35493880</v>
      </c>
      <c r="N842" s="49" t="s">
        <v>327</v>
      </c>
      <c r="O842" s="27" t="s">
        <v>328</v>
      </c>
      <c r="P842" s="27" t="s">
        <v>329</v>
      </c>
      <c r="Q842" s="27" t="s">
        <v>6529</v>
      </c>
      <c r="R842" s="15"/>
      <c r="S842" s="53"/>
    </row>
    <row r="843" spans="2:19" ht="19.5" customHeight="1" x14ac:dyDescent="0.15">
      <c r="B843" s="25">
        <v>2021</v>
      </c>
      <c r="C843" s="27">
        <v>2</v>
      </c>
      <c r="D843" s="27" t="s">
        <v>15</v>
      </c>
      <c r="E843" s="55" t="s">
        <v>2281</v>
      </c>
      <c r="F843" s="27" t="s">
        <v>215</v>
      </c>
      <c r="G843" s="27">
        <v>3011150501</v>
      </c>
      <c r="H843" s="27" t="s">
        <v>218</v>
      </c>
      <c r="I843" s="27" t="s">
        <v>6655</v>
      </c>
      <c r="J843" s="45" t="s">
        <v>16</v>
      </c>
      <c r="K843" s="45">
        <v>51.5</v>
      </c>
      <c r="L843" s="45" t="s">
        <v>169</v>
      </c>
      <c r="M843" s="29">
        <v>35347000</v>
      </c>
      <c r="N843" s="49" t="s">
        <v>3527</v>
      </c>
      <c r="O843" s="27" t="s">
        <v>3280</v>
      </c>
      <c r="P843" s="27" t="s">
        <v>3281</v>
      </c>
      <c r="Q843" s="27" t="s">
        <v>6529</v>
      </c>
      <c r="R843" s="15"/>
      <c r="S843" s="53" t="s">
        <v>3528</v>
      </c>
    </row>
    <row r="844" spans="2:19" ht="19.5" customHeight="1" x14ac:dyDescent="0.15">
      <c r="B844" s="25">
        <v>2021</v>
      </c>
      <c r="C844" s="27">
        <v>2</v>
      </c>
      <c r="D844" s="27" t="s">
        <v>15</v>
      </c>
      <c r="E844" s="55" t="s">
        <v>1980</v>
      </c>
      <c r="F844" s="27" t="s">
        <v>215</v>
      </c>
      <c r="G844" s="27">
        <v>4924159601</v>
      </c>
      <c r="H844" s="27" t="s">
        <v>1982</v>
      </c>
      <c r="I844" s="27" t="s">
        <v>6544</v>
      </c>
      <c r="J844" s="45" t="s">
        <v>16</v>
      </c>
      <c r="K844" s="45">
        <v>2</v>
      </c>
      <c r="L844" s="45" t="s">
        <v>1275</v>
      </c>
      <c r="M844" s="29">
        <v>35210000</v>
      </c>
      <c r="N844" s="49" t="s">
        <v>1530</v>
      </c>
      <c r="O844" s="27" t="s">
        <v>1975</v>
      </c>
      <c r="P844" s="27" t="s">
        <v>1976</v>
      </c>
      <c r="Q844" s="27" t="s">
        <v>6529</v>
      </c>
      <c r="R844" s="15"/>
      <c r="S844" s="53"/>
    </row>
    <row r="845" spans="2:19" ht="19.5" customHeight="1" x14ac:dyDescent="0.15">
      <c r="B845" s="25">
        <v>2021</v>
      </c>
      <c r="C845" s="27">
        <v>2</v>
      </c>
      <c r="D845" s="27" t="s">
        <v>15</v>
      </c>
      <c r="E845" s="55" t="s">
        <v>2014</v>
      </c>
      <c r="F845" s="27" t="s">
        <v>62</v>
      </c>
      <c r="G845" s="27">
        <v>3911160501</v>
      </c>
      <c r="H845" s="27" t="s">
        <v>2015</v>
      </c>
      <c r="I845" s="27" t="s">
        <v>6544</v>
      </c>
      <c r="J845" s="45" t="s">
        <v>37</v>
      </c>
      <c r="K845" s="45">
        <v>1</v>
      </c>
      <c r="L845" s="45" t="s">
        <v>223</v>
      </c>
      <c r="M845" s="29">
        <v>35000000</v>
      </c>
      <c r="N845" s="49" t="s">
        <v>1426</v>
      </c>
      <c r="O845" s="27" t="s">
        <v>1427</v>
      </c>
      <c r="P845" s="27" t="s">
        <v>1428</v>
      </c>
      <c r="Q845" s="27" t="s">
        <v>6529</v>
      </c>
      <c r="R845" s="15"/>
      <c r="S845" s="53"/>
    </row>
    <row r="846" spans="2:19" ht="19.5" customHeight="1" x14ac:dyDescent="0.15">
      <c r="B846" s="25">
        <v>2021</v>
      </c>
      <c r="C846" s="27">
        <v>2</v>
      </c>
      <c r="D846" s="27" t="s">
        <v>14</v>
      </c>
      <c r="E846" s="55" t="s">
        <v>2771</v>
      </c>
      <c r="F846" s="27" t="s">
        <v>215</v>
      </c>
      <c r="G846" s="27">
        <v>3010161901</v>
      </c>
      <c r="H846" s="27" t="s">
        <v>218</v>
      </c>
      <c r="I846" s="27" t="s">
        <v>6734</v>
      </c>
      <c r="J846" s="45"/>
      <c r="K846" s="45">
        <v>51.51</v>
      </c>
      <c r="L846" s="45" t="s">
        <v>169</v>
      </c>
      <c r="M846" s="29">
        <v>34765650</v>
      </c>
      <c r="N846" s="49" t="s">
        <v>2439</v>
      </c>
      <c r="O846" s="27" t="s">
        <v>2177</v>
      </c>
      <c r="P846" s="27" t="s">
        <v>2178</v>
      </c>
      <c r="Q846" s="27" t="s">
        <v>6529</v>
      </c>
      <c r="R846" s="15"/>
      <c r="S846" s="53"/>
    </row>
    <row r="847" spans="2:19" ht="19.5" customHeight="1" x14ac:dyDescent="0.15">
      <c r="B847" s="25">
        <v>2021</v>
      </c>
      <c r="C847" s="27">
        <v>2</v>
      </c>
      <c r="D847" s="27" t="s">
        <v>15</v>
      </c>
      <c r="E847" s="55" t="s">
        <v>4778</v>
      </c>
      <c r="F847" s="27" t="s">
        <v>215</v>
      </c>
      <c r="G847" s="27">
        <v>23377082</v>
      </c>
      <c r="H847" s="27" t="s">
        <v>4782</v>
      </c>
      <c r="I847" s="27" t="s">
        <v>6735</v>
      </c>
      <c r="J847" s="45" t="s">
        <v>565</v>
      </c>
      <c r="K847" s="45">
        <v>67</v>
      </c>
      <c r="L847" s="45" t="s">
        <v>225</v>
      </c>
      <c r="M847" s="29">
        <v>33736810</v>
      </c>
      <c r="N847" s="49" t="s">
        <v>4696</v>
      </c>
      <c r="O847" s="27" t="s">
        <v>4728</v>
      </c>
      <c r="P847" s="27" t="s">
        <v>4729</v>
      </c>
      <c r="Q847" s="27" t="s">
        <v>6529</v>
      </c>
      <c r="R847" s="15"/>
      <c r="S847" s="53"/>
    </row>
    <row r="848" spans="2:19" ht="19.5" customHeight="1" x14ac:dyDescent="0.15">
      <c r="B848" s="25">
        <v>2021</v>
      </c>
      <c r="C848" s="27">
        <v>2</v>
      </c>
      <c r="D848" s="27" t="s">
        <v>14</v>
      </c>
      <c r="E848" s="55" t="s">
        <v>790</v>
      </c>
      <c r="F848" s="27" t="s">
        <v>215</v>
      </c>
      <c r="G848" s="27">
        <v>3010161901</v>
      </c>
      <c r="H848" s="27" t="s">
        <v>218</v>
      </c>
      <c r="I848" s="27" t="s">
        <v>6736</v>
      </c>
      <c r="J848" s="45" t="s">
        <v>16</v>
      </c>
      <c r="K848" s="45">
        <v>50</v>
      </c>
      <c r="L848" s="45" t="s">
        <v>574</v>
      </c>
      <c r="M848" s="29">
        <v>33703000</v>
      </c>
      <c r="N848" s="49" t="s">
        <v>791</v>
      </c>
      <c r="O848" s="27" t="s">
        <v>792</v>
      </c>
      <c r="P848" s="27" t="s">
        <v>793</v>
      </c>
      <c r="Q848" s="27" t="s">
        <v>6529</v>
      </c>
      <c r="R848" s="15"/>
      <c r="S848" s="53"/>
    </row>
    <row r="849" spans="2:19" ht="19.5" customHeight="1" x14ac:dyDescent="0.15">
      <c r="B849" s="25">
        <v>2021</v>
      </c>
      <c r="C849" s="27">
        <v>2</v>
      </c>
      <c r="D849" s="27" t="s">
        <v>14</v>
      </c>
      <c r="E849" s="55" t="s">
        <v>2804</v>
      </c>
      <c r="F849" s="27" t="s">
        <v>215</v>
      </c>
      <c r="G849" s="27">
        <v>3011150501</v>
      </c>
      <c r="H849" s="27" t="s">
        <v>216</v>
      </c>
      <c r="I849" s="27" t="s">
        <v>6617</v>
      </c>
      <c r="J849" s="45" t="s">
        <v>17</v>
      </c>
      <c r="K849" s="45">
        <v>452</v>
      </c>
      <c r="L849" s="45" t="s">
        <v>569</v>
      </c>
      <c r="M849" s="29">
        <v>33185000</v>
      </c>
      <c r="N849" s="49" t="s">
        <v>2303</v>
      </c>
      <c r="O849" s="27" t="s">
        <v>2172</v>
      </c>
      <c r="P849" s="27" t="s">
        <v>2805</v>
      </c>
      <c r="Q849" s="27" t="s">
        <v>6529</v>
      </c>
      <c r="R849" s="15"/>
      <c r="S849" s="53"/>
    </row>
    <row r="850" spans="2:19" ht="19.5" customHeight="1" x14ac:dyDescent="0.15">
      <c r="B850" s="25">
        <v>2021</v>
      </c>
      <c r="C850" s="27">
        <v>2</v>
      </c>
      <c r="D850" s="27" t="s">
        <v>14</v>
      </c>
      <c r="E850" s="55" t="s">
        <v>3497</v>
      </c>
      <c r="F850" s="27" t="s">
        <v>62</v>
      </c>
      <c r="G850" s="27">
        <v>3011150501</v>
      </c>
      <c r="H850" s="27" t="s">
        <v>216</v>
      </c>
      <c r="I850" s="27" t="s">
        <v>6617</v>
      </c>
      <c r="J850" s="45">
        <v>0</v>
      </c>
      <c r="K850" s="45">
        <v>463</v>
      </c>
      <c r="L850" s="45" t="s">
        <v>217</v>
      </c>
      <c r="M850" s="29">
        <v>32641500</v>
      </c>
      <c r="N850" s="49" t="s">
        <v>2985</v>
      </c>
      <c r="O850" s="27" t="s">
        <v>3255</v>
      </c>
      <c r="P850" s="27" t="s">
        <v>3256</v>
      </c>
      <c r="Q850" s="27" t="s">
        <v>6529</v>
      </c>
      <c r="R850" s="15"/>
      <c r="S850" s="53"/>
    </row>
    <row r="851" spans="2:19" ht="19.5" customHeight="1" x14ac:dyDescent="0.15">
      <c r="B851" s="25">
        <v>2021</v>
      </c>
      <c r="C851" s="27">
        <v>2</v>
      </c>
      <c r="D851" s="27" t="s">
        <v>15</v>
      </c>
      <c r="E851" s="55" t="s">
        <v>1974</v>
      </c>
      <c r="F851" s="27" t="s">
        <v>215</v>
      </c>
      <c r="G851" s="27">
        <v>3013150201</v>
      </c>
      <c r="H851" s="27" t="s">
        <v>1977</v>
      </c>
      <c r="I851" s="27" t="s">
        <v>6544</v>
      </c>
      <c r="J851" s="45" t="s">
        <v>16</v>
      </c>
      <c r="K851" s="45">
        <v>1641</v>
      </c>
      <c r="L851" s="45" t="s">
        <v>588</v>
      </c>
      <c r="M851" s="29">
        <v>32552300</v>
      </c>
      <c r="N851" s="49" t="s">
        <v>1530</v>
      </c>
      <c r="O851" s="27" t="s">
        <v>1975</v>
      </c>
      <c r="P851" s="27" t="s">
        <v>1976</v>
      </c>
      <c r="Q851" s="27" t="s">
        <v>6529</v>
      </c>
      <c r="R851" s="15"/>
      <c r="S851" s="53"/>
    </row>
    <row r="852" spans="2:19" ht="19.5" customHeight="1" x14ac:dyDescent="0.15">
      <c r="B852" s="25">
        <v>2021</v>
      </c>
      <c r="C852" s="27">
        <v>2</v>
      </c>
      <c r="D852" s="27" t="s">
        <v>15</v>
      </c>
      <c r="E852" s="55" t="s">
        <v>2034</v>
      </c>
      <c r="F852" s="27" t="s">
        <v>215</v>
      </c>
      <c r="G852" s="27">
        <v>3012169901</v>
      </c>
      <c r="H852" s="27" t="s">
        <v>2126</v>
      </c>
      <c r="I852" s="27" t="s">
        <v>6737</v>
      </c>
      <c r="J852" s="45" t="s">
        <v>16</v>
      </c>
      <c r="K852" s="45">
        <v>329</v>
      </c>
      <c r="L852" s="45" t="s">
        <v>1979</v>
      </c>
      <c r="M852" s="29">
        <v>32242000</v>
      </c>
      <c r="N852" s="49" t="s">
        <v>1426</v>
      </c>
      <c r="O852" s="27" t="s">
        <v>1619</v>
      </c>
      <c r="P852" s="27" t="s">
        <v>1620</v>
      </c>
      <c r="Q852" s="27" t="s">
        <v>6529</v>
      </c>
      <c r="R852" s="15"/>
      <c r="S852" s="53"/>
    </row>
    <row r="853" spans="2:19" ht="19.5" customHeight="1" x14ac:dyDescent="0.15">
      <c r="B853" s="25">
        <v>2021</v>
      </c>
      <c r="C853" s="27">
        <v>2</v>
      </c>
      <c r="D853" s="27" t="s">
        <v>15</v>
      </c>
      <c r="E853" s="55" t="s">
        <v>1995</v>
      </c>
      <c r="F853" s="27" t="s">
        <v>62</v>
      </c>
      <c r="G853" s="27">
        <v>3017169801</v>
      </c>
      <c r="H853" s="27" t="s">
        <v>1204</v>
      </c>
      <c r="I853" s="27" t="s">
        <v>6738</v>
      </c>
      <c r="J853" s="45" t="s">
        <v>17</v>
      </c>
      <c r="K853" s="45">
        <v>2270</v>
      </c>
      <c r="L853" s="45" t="s">
        <v>1205</v>
      </c>
      <c r="M853" s="29">
        <v>32007000</v>
      </c>
      <c r="N853" s="49" t="s">
        <v>1503</v>
      </c>
      <c r="O853" s="27" t="s">
        <v>1795</v>
      </c>
      <c r="P853" s="27" t="s">
        <v>1996</v>
      </c>
      <c r="Q853" s="27" t="s">
        <v>6529</v>
      </c>
      <c r="R853" s="15"/>
      <c r="S853" s="53"/>
    </row>
    <row r="854" spans="2:19" ht="19.5" customHeight="1" x14ac:dyDescent="0.15">
      <c r="B854" s="25">
        <v>2021</v>
      </c>
      <c r="C854" s="27">
        <v>2</v>
      </c>
      <c r="D854" s="27" t="s">
        <v>15</v>
      </c>
      <c r="E854" s="55" t="s">
        <v>1960</v>
      </c>
      <c r="F854" s="27" t="s">
        <v>215</v>
      </c>
      <c r="G854" s="27">
        <v>4924151101</v>
      </c>
      <c r="H854" s="27" t="s">
        <v>2103</v>
      </c>
      <c r="I854" s="27" t="s">
        <v>6739</v>
      </c>
      <c r="J854" s="45" t="s">
        <v>601</v>
      </c>
      <c r="K854" s="45">
        <v>1</v>
      </c>
      <c r="L854" s="45" t="s">
        <v>640</v>
      </c>
      <c r="M854" s="29">
        <v>31971720</v>
      </c>
      <c r="N854" s="49" t="s">
        <v>1585</v>
      </c>
      <c r="O854" s="27" t="s">
        <v>1586</v>
      </c>
      <c r="P854" s="27" t="s">
        <v>1587</v>
      </c>
      <c r="Q854" s="27" t="s">
        <v>6529</v>
      </c>
      <c r="R854" s="15"/>
      <c r="S854" s="53"/>
    </row>
    <row r="855" spans="2:19" ht="19.5" customHeight="1" x14ac:dyDescent="0.15">
      <c r="B855" s="25">
        <v>2021</v>
      </c>
      <c r="C855" s="27">
        <v>2</v>
      </c>
      <c r="D855" s="27" t="s">
        <v>15</v>
      </c>
      <c r="E855" s="55" t="s">
        <v>2414</v>
      </c>
      <c r="F855" s="27" t="s">
        <v>62</v>
      </c>
      <c r="G855" s="27"/>
      <c r="H855" s="27" t="s">
        <v>662</v>
      </c>
      <c r="I855" s="27" t="s">
        <v>6740</v>
      </c>
      <c r="J855" s="45" t="s">
        <v>630</v>
      </c>
      <c r="K855" s="45">
        <v>1</v>
      </c>
      <c r="L855" s="45" t="s">
        <v>557</v>
      </c>
      <c r="M855" s="29">
        <v>31900000.000000004</v>
      </c>
      <c r="N855" s="49" t="s">
        <v>2411</v>
      </c>
      <c r="O855" s="27" t="s">
        <v>2415</v>
      </c>
      <c r="P855" s="27" t="s">
        <v>2902</v>
      </c>
      <c r="Q855" s="27" t="s">
        <v>6529</v>
      </c>
      <c r="R855" s="15"/>
      <c r="S855" s="53"/>
    </row>
    <row r="856" spans="2:19" ht="19.5" customHeight="1" x14ac:dyDescent="0.15">
      <c r="B856" s="25">
        <v>2021</v>
      </c>
      <c r="C856" s="27">
        <v>2</v>
      </c>
      <c r="D856" s="27" t="s">
        <v>15</v>
      </c>
      <c r="E856" s="55" t="s">
        <v>2421</v>
      </c>
      <c r="F856" s="27" t="s">
        <v>62</v>
      </c>
      <c r="G856" s="27"/>
      <c r="H856" s="27" t="s">
        <v>216</v>
      </c>
      <c r="I856" s="27" t="s">
        <v>6566</v>
      </c>
      <c r="J856" s="45" t="s">
        <v>16</v>
      </c>
      <c r="K856" s="45">
        <v>449</v>
      </c>
      <c r="L856" s="45" t="s">
        <v>588</v>
      </c>
      <c r="M856" s="29">
        <v>31800000</v>
      </c>
      <c r="N856" s="49" t="s">
        <v>2411</v>
      </c>
      <c r="O856" s="27" t="s">
        <v>2412</v>
      </c>
      <c r="P856" s="27" t="s">
        <v>2413</v>
      </c>
      <c r="Q856" s="27" t="s">
        <v>6529</v>
      </c>
      <c r="R856" s="15"/>
      <c r="S856" s="53"/>
    </row>
    <row r="857" spans="2:19" ht="19.5" customHeight="1" x14ac:dyDescent="0.15">
      <c r="B857" s="25">
        <v>2021</v>
      </c>
      <c r="C857" s="27">
        <v>2</v>
      </c>
      <c r="D857" s="27" t="s">
        <v>15</v>
      </c>
      <c r="E857" s="55" t="s">
        <v>2414</v>
      </c>
      <c r="F857" s="27" t="s">
        <v>62</v>
      </c>
      <c r="G857" s="27"/>
      <c r="H857" s="27" t="s">
        <v>662</v>
      </c>
      <c r="I857" s="27" t="s">
        <v>6740</v>
      </c>
      <c r="J857" s="45" t="s">
        <v>630</v>
      </c>
      <c r="K857" s="45">
        <v>1</v>
      </c>
      <c r="L857" s="45" t="s">
        <v>557</v>
      </c>
      <c r="M857" s="29">
        <v>31350000.000000004</v>
      </c>
      <c r="N857" s="49" t="s">
        <v>2411</v>
      </c>
      <c r="O857" s="27" t="s">
        <v>2415</v>
      </c>
      <c r="P857" s="27" t="s">
        <v>2901</v>
      </c>
      <c r="Q857" s="27" t="s">
        <v>6529</v>
      </c>
      <c r="R857" s="15"/>
      <c r="S857" s="53"/>
    </row>
    <row r="858" spans="2:19" ht="19.5" customHeight="1" x14ac:dyDescent="0.15">
      <c r="B858" s="25">
        <v>2021</v>
      </c>
      <c r="C858" s="27">
        <v>2</v>
      </c>
      <c r="D858" s="27" t="s">
        <v>15</v>
      </c>
      <c r="E858" s="55" t="s">
        <v>198</v>
      </c>
      <c r="F858" s="27" t="s">
        <v>215</v>
      </c>
      <c r="G858" s="27">
        <v>3011150501</v>
      </c>
      <c r="H858" s="27" t="s">
        <v>216</v>
      </c>
      <c r="I858" s="27" t="s">
        <v>6597</v>
      </c>
      <c r="J858" s="45" t="s">
        <v>16</v>
      </c>
      <c r="K858" s="45">
        <v>430</v>
      </c>
      <c r="L858" s="45" t="s">
        <v>217</v>
      </c>
      <c r="M858" s="29">
        <v>31000000</v>
      </c>
      <c r="N858" s="49" t="s">
        <v>194</v>
      </c>
      <c r="O858" s="27" t="s">
        <v>199</v>
      </c>
      <c r="P858" s="27" t="s">
        <v>200</v>
      </c>
      <c r="Q858" s="27" t="s">
        <v>6529</v>
      </c>
      <c r="R858" s="15"/>
      <c r="S858" s="53"/>
    </row>
    <row r="859" spans="2:19" ht="19.5" customHeight="1" x14ac:dyDescent="0.15">
      <c r="B859" s="25">
        <v>2021</v>
      </c>
      <c r="C859" s="27">
        <v>2</v>
      </c>
      <c r="D859" s="27" t="s">
        <v>14</v>
      </c>
      <c r="E859" s="55" t="s">
        <v>3565</v>
      </c>
      <c r="F859" s="27" t="s">
        <v>215</v>
      </c>
      <c r="G859" s="27">
        <v>3015200101</v>
      </c>
      <c r="H859" s="27" t="s">
        <v>3566</v>
      </c>
      <c r="I859" s="27" t="s">
        <v>6741</v>
      </c>
      <c r="J859" s="45" t="s">
        <v>16</v>
      </c>
      <c r="K859" s="45">
        <v>174</v>
      </c>
      <c r="L859" s="45" t="s">
        <v>225</v>
      </c>
      <c r="M859" s="29">
        <v>30450000</v>
      </c>
      <c r="N859" s="49" t="s">
        <v>3058</v>
      </c>
      <c r="O859" s="27" t="s">
        <v>3346</v>
      </c>
      <c r="P859" s="27" t="s">
        <v>3347</v>
      </c>
      <c r="Q859" s="27" t="s">
        <v>6529</v>
      </c>
      <c r="R859" s="15"/>
      <c r="S859" s="53"/>
    </row>
    <row r="860" spans="2:19" ht="19.5" customHeight="1" x14ac:dyDescent="0.15">
      <c r="B860" s="25">
        <v>2021</v>
      </c>
      <c r="C860" s="27">
        <v>2</v>
      </c>
      <c r="D860" s="27" t="s">
        <v>15</v>
      </c>
      <c r="E860" s="55" t="s">
        <v>4763</v>
      </c>
      <c r="F860" s="27" t="s">
        <v>215</v>
      </c>
      <c r="G860" s="27">
        <v>4014231201</v>
      </c>
      <c r="H860" s="27" t="s">
        <v>4766</v>
      </c>
      <c r="I860" s="27" t="s">
        <v>6742</v>
      </c>
      <c r="J860" s="45" t="s">
        <v>4767</v>
      </c>
      <c r="K860" s="45">
        <v>30</v>
      </c>
      <c r="L860" s="45" t="s">
        <v>2792</v>
      </c>
      <c r="M860" s="29">
        <v>30407280</v>
      </c>
      <c r="N860" s="49" t="s">
        <v>4696</v>
      </c>
      <c r="O860" s="27" t="s">
        <v>4728</v>
      </c>
      <c r="P860" s="27" t="s">
        <v>4729</v>
      </c>
      <c r="Q860" s="27" t="s">
        <v>6261</v>
      </c>
      <c r="R860" s="15"/>
      <c r="S860" s="53"/>
    </row>
    <row r="861" spans="2:19" ht="19.5" customHeight="1" x14ac:dyDescent="0.15">
      <c r="B861" s="25">
        <v>2021</v>
      </c>
      <c r="C861" s="27">
        <v>2</v>
      </c>
      <c r="D861" s="27" t="s">
        <v>14</v>
      </c>
      <c r="E861" s="55" t="s">
        <v>4223</v>
      </c>
      <c r="F861" s="27" t="s">
        <v>64</v>
      </c>
      <c r="G861" s="27">
        <v>3015200101</v>
      </c>
      <c r="H861" s="27" t="s">
        <v>1284</v>
      </c>
      <c r="I861" s="27" t="s">
        <v>6743</v>
      </c>
      <c r="J861" s="45" t="s">
        <v>601</v>
      </c>
      <c r="K861" s="45">
        <v>122</v>
      </c>
      <c r="L861" s="45" t="s">
        <v>702</v>
      </c>
      <c r="M861" s="29">
        <v>30240000</v>
      </c>
      <c r="N861" s="49" t="s">
        <v>3880</v>
      </c>
      <c r="O861" s="27" t="s">
        <v>3884</v>
      </c>
      <c r="P861" s="27" t="s">
        <v>3885</v>
      </c>
      <c r="Q861" s="27" t="s">
        <v>6529</v>
      </c>
      <c r="R861" s="15"/>
      <c r="S861" s="53" t="s">
        <v>94</v>
      </c>
    </row>
    <row r="862" spans="2:19" ht="19.5" customHeight="1" x14ac:dyDescent="0.15">
      <c r="B862" s="25">
        <v>2021</v>
      </c>
      <c r="C862" s="27">
        <v>2</v>
      </c>
      <c r="D862" s="27" t="s">
        <v>14</v>
      </c>
      <c r="E862" s="55" t="s">
        <v>4753</v>
      </c>
      <c r="F862" s="27" t="s">
        <v>2795</v>
      </c>
      <c r="G862" s="27" t="s">
        <v>4734</v>
      </c>
      <c r="H862" s="27" t="s">
        <v>4754</v>
      </c>
      <c r="I862" s="27" t="s">
        <v>6744</v>
      </c>
      <c r="J862" s="45" t="s">
        <v>565</v>
      </c>
      <c r="K862" s="45">
        <v>2</v>
      </c>
      <c r="L862" s="45" t="s">
        <v>640</v>
      </c>
      <c r="M862" s="29">
        <v>30216091</v>
      </c>
      <c r="N862" s="49" t="s">
        <v>4696</v>
      </c>
      <c r="O862" s="27" t="s">
        <v>4728</v>
      </c>
      <c r="P862" s="27" t="s">
        <v>4729</v>
      </c>
      <c r="Q862" s="27" t="s">
        <v>6529</v>
      </c>
      <c r="R862" s="15"/>
      <c r="S862" s="53" t="s">
        <v>4735</v>
      </c>
    </row>
    <row r="863" spans="2:19" ht="19.5" customHeight="1" x14ac:dyDescent="0.15">
      <c r="B863" s="25">
        <v>2021</v>
      </c>
      <c r="C863" s="27">
        <v>2</v>
      </c>
      <c r="D863" s="27" t="s">
        <v>15</v>
      </c>
      <c r="E863" s="55" t="s">
        <v>2414</v>
      </c>
      <c r="F863" s="27" t="s">
        <v>62</v>
      </c>
      <c r="G863" s="27"/>
      <c r="H863" s="27" t="s">
        <v>2897</v>
      </c>
      <c r="I863" s="27" t="s">
        <v>6745</v>
      </c>
      <c r="J863" s="45" t="s">
        <v>630</v>
      </c>
      <c r="K863" s="45">
        <v>1</v>
      </c>
      <c r="L863" s="45" t="s">
        <v>640</v>
      </c>
      <c r="M863" s="29">
        <v>30086100.000000004</v>
      </c>
      <c r="N863" s="49" t="s">
        <v>2411</v>
      </c>
      <c r="O863" s="27" t="s">
        <v>2415</v>
      </c>
      <c r="P863" s="27" t="s">
        <v>2898</v>
      </c>
      <c r="Q863" s="27" t="s">
        <v>6529</v>
      </c>
      <c r="R863" s="15"/>
      <c r="S863" s="53"/>
    </row>
    <row r="864" spans="2:19" ht="19.5" customHeight="1" x14ac:dyDescent="0.15">
      <c r="B864" s="25">
        <v>2021</v>
      </c>
      <c r="C864" s="27">
        <v>2</v>
      </c>
      <c r="D864" s="27" t="s">
        <v>14</v>
      </c>
      <c r="E864" s="55" t="s">
        <v>4557</v>
      </c>
      <c r="F864" s="27" t="s">
        <v>62</v>
      </c>
      <c r="G864" s="27">
        <v>3023170104</v>
      </c>
      <c r="H864" s="27" t="s">
        <v>2155</v>
      </c>
      <c r="I864" s="27" t="s">
        <v>6746</v>
      </c>
      <c r="J864" s="45" t="s">
        <v>601</v>
      </c>
      <c r="K864" s="45">
        <v>83</v>
      </c>
      <c r="L864" s="45" t="s">
        <v>588</v>
      </c>
      <c r="M864" s="29">
        <v>30079200</v>
      </c>
      <c r="N864" s="49" t="s">
        <v>4349</v>
      </c>
      <c r="O864" s="27" t="s">
        <v>4486</v>
      </c>
      <c r="P864" s="27" t="s">
        <v>4487</v>
      </c>
      <c r="Q864" s="27" t="s">
        <v>6529</v>
      </c>
      <c r="R864" s="15"/>
      <c r="S864" s="53"/>
    </row>
    <row r="865" spans="2:19" ht="19.5" customHeight="1" x14ac:dyDescent="0.15">
      <c r="B865" s="25">
        <v>2021</v>
      </c>
      <c r="C865" s="27">
        <v>2</v>
      </c>
      <c r="D865" s="27" t="s">
        <v>14</v>
      </c>
      <c r="E865" s="55" t="s">
        <v>3211</v>
      </c>
      <c r="F865" s="27" t="s">
        <v>215</v>
      </c>
      <c r="G865" s="27">
        <v>3010161901</v>
      </c>
      <c r="H865" s="27" t="s">
        <v>218</v>
      </c>
      <c r="I865" s="27"/>
      <c r="J865" s="45"/>
      <c r="K865" s="45"/>
      <c r="L865" s="45"/>
      <c r="M865" s="29">
        <v>30000000</v>
      </c>
      <c r="N865" s="49" t="s">
        <v>2970</v>
      </c>
      <c r="O865" s="27" t="s">
        <v>3212</v>
      </c>
      <c r="P865" s="27" t="s">
        <v>3213</v>
      </c>
      <c r="Q865" s="27" t="s">
        <v>6529</v>
      </c>
      <c r="R865" s="15"/>
      <c r="S865" s="53"/>
    </row>
    <row r="866" spans="2:19" ht="19.5" customHeight="1" x14ac:dyDescent="0.15">
      <c r="B866" s="25">
        <v>2021</v>
      </c>
      <c r="C866" s="27">
        <v>2</v>
      </c>
      <c r="D866" s="27" t="s">
        <v>14</v>
      </c>
      <c r="E866" s="55" t="s">
        <v>5193</v>
      </c>
      <c r="F866" s="27" t="s">
        <v>221</v>
      </c>
      <c r="G866" s="27">
        <v>4014178203</v>
      </c>
      <c r="H866" s="27" t="s">
        <v>5218</v>
      </c>
      <c r="I866" s="27" t="s">
        <v>6747</v>
      </c>
      <c r="J866" s="45" t="s">
        <v>16</v>
      </c>
      <c r="K866" s="45">
        <v>165</v>
      </c>
      <c r="L866" s="45" t="s">
        <v>227</v>
      </c>
      <c r="M866" s="29">
        <v>29957585</v>
      </c>
      <c r="N866" s="49" t="s">
        <v>5173</v>
      </c>
      <c r="O866" s="27" t="s">
        <v>1455</v>
      </c>
      <c r="P866" s="27" t="s">
        <v>5194</v>
      </c>
      <c r="Q866" s="27" t="s">
        <v>6529</v>
      </c>
      <c r="R866" s="15"/>
      <c r="S866" s="53"/>
    </row>
    <row r="867" spans="2:19" ht="19.5" customHeight="1" x14ac:dyDescent="0.15">
      <c r="B867" s="25">
        <v>2021</v>
      </c>
      <c r="C867" s="27">
        <v>2</v>
      </c>
      <c r="D867" s="27" t="s">
        <v>15</v>
      </c>
      <c r="E867" s="55" t="s">
        <v>4778</v>
      </c>
      <c r="F867" s="27" t="s">
        <v>215</v>
      </c>
      <c r="G867" s="27">
        <v>23377098</v>
      </c>
      <c r="H867" s="27" t="s">
        <v>4782</v>
      </c>
      <c r="I867" s="27" t="s">
        <v>6748</v>
      </c>
      <c r="J867" s="45" t="s">
        <v>565</v>
      </c>
      <c r="K867" s="45">
        <v>40</v>
      </c>
      <c r="L867" s="45" t="s">
        <v>225</v>
      </c>
      <c r="M867" s="29">
        <v>29955490</v>
      </c>
      <c r="N867" s="49" t="s">
        <v>4696</v>
      </c>
      <c r="O867" s="27" t="s">
        <v>4728</v>
      </c>
      <c r="P867" s="27" t="s">
        <v>4729</v>
      </c>
      <c r="Q867" s="27" t="s">
        <v>6529</v>
      </c>
      <c r="R867" s="15"/>
      <c r="S867" s="53"/>
    </row>
    <row r="868" spans="2:19" ht="19.5" customHeight="1" x14ac:dyDescent="0.15">
      <c r="B868" s="25">
        <v>2021</v>
      </c>
      <c r="C868" s="27">
        <v>2</v>
      </c>
      <c r="D868" s="27" t="s">
        <v>15</v>
      </c>
      <c r="E868" s="55" t="s">
        <v>1956</v>
      </c>
      <c r="F868" s="27" t="s">
        <v>215</v>
      </c>
      <c r="G868" s="27">
        <v>3011150501</v>
      </c>
      <c r="H868" s="27" t="s">
        <v>216</v>
      </c>
      <c r="I868" s="27" t="s">
        <v>6670</v>
      </c>
      <c r="J868" s="45" t="s">
        <v>17</v>
      </c>
      <c r="K868" s="45">
        <v>441</v>
      </c>
      <c r="L868" s="45" t="s">
        <v>217</v>
      </c>
      <c r="M868" s="29">
        <v>29899800</v>
      </c>
      <c r="N868" s="49" t="s">
        <v>1426</v>
      </c>
      <c r="O868" s="27" t="s">
        <v>1622</v>
      </c>
      <c r="P868" s="27" t="s">
        <v>1623</v>
      </c>
      <c r="Q868" s="27" t="s">
        <v>6529</v>
      </c>
      <c r="R868" s="15"/>
      <c r="S868" s="53"/>
    </row>
    <row r="869" spans="2:19" ht="19.5" customHeight="1" x14ac:dyDescent="0.15">
      <c r="B869" s="25">
        <v>2021</v>
      </c>
      <c r="C869" s="27">
        <v>2</v>
      </c>
      <c r="D869" s="27" t="s">
        <v>15</v>
      </c>
      <c r="E869" s="55" t="s">
        <v>1960</v>
      </c>
      <c r="F869" s="27" t="s">
        <v>215</v>
      </c>
      <c r="G869" s="27">
        <v>4322269602</v>
      </c>
      <c r="H869" s="27" t="s">
        <v>1411</v>
      </c>
      <c r="I869" s="27" t="s">
        <v>6544</v>
      </c>
      <c r="J869" s="45" t="s">
        <v>38</v>
      </c>
      <c r="K869" s="45">
        <v>1</v>
      </c>
      <c r="L869" s="45" t="s">
        <v>223</v>
      </c>
      <c r="M869" s="29">
        <v>29878879</v>
      </c>
      <c r="N869" s="49" t="s">
        <v>1585</v>
      </c>
      <c r="O869" s="27" t="s">
        <v>1586</v>
      </c>
      <c r="P869" s="27" t="s">
        <v>1587</v>
      </c>
      <c r="Q869" s="27" t="s">
        <v>6529</v>
      </c>
      <c r="R869" s="15"/>
      <c r="S869" s="53"/>
    </row>
    <row r="870" spans="2:19" ht="19.5" customHeight="1" x14ac:dyDescent="0.15">
      <c r="B870" s="25">
        <v>2021</v>
      </c>
      <c r="C870" s="27">
        <v>2</v>
      </c>
      <c r="D870" s="27" t="s">
        <v>15</v>
      </c>
      <c r="E870" s="55" t="s">
        <v>1245</v>
      </c>
      <c r="F870" s="27" t="s">
        <v>221</v>
      </c>
      <c r="G870" s="27">
        <v>3010161901</v>
      </c>
      <c r="H870" s="27" t="s">
        <v>218</v>
      </c>
      <c r="I870" s="27" t="s">
        <v>6577</v>
      </c>
      <c r="J870" s="45" t="s">
        <v>1246</v>
      </c>
      <c r="K870" s="45">
        <v>40.594000000000001</v>
      </c>
      <c r="L870" s="45" t="s">
        <v>675</v>
      </c>
      <c r="M870" s="29">
        <v>29860082</v>
      </c>
      <c r="N870" s="49" t="s">
        <v>781</v>
      </c>
      <c r="O870" s="27" t="s">
        <v>788</v>
      </c>
      <c r="P870" s="27" t="s">
        <v>789</v>
      </c>
      <c r="Q870" s="27" t="s">
        <v>6529</v>
      </c>
      <c r="R870" s="15"/>
      <c r="S870" s="53"/>
    </row>
    <row r="871" spans="2:19" ht="19.5" customHeight="1" x14ac:dyDescent="0.15">
      <c r="B871" s="25">
        <v>2021</v>
      </c>
      <c r="C871" s="27">
        <v>2</v>
      </c>
      <c r="D871" s="27" t="s">
        <v>15</v>
      </c>
      <c r="E871" s="55" t="s">
        <v>3598</v>
      </c>
      <c r="F871" s="27" t="s">
        <v>215</v>
      </c>
      <c r="G871" s="27">
        <v>3010161901</v>
      </c>
      <c r="H871" s="27" t="s">
        <v>737</v>
      </c>
      <c r="I871" s="27" t="s">
        <v>6749</v>
      </c>
      <c r="J871" s="45" t="s">
        <v>3597</v>
      </c>
      <c r="K871" s="45">
        <v>44.1</v>
      </c>
      <c r="L871" s="45" t="s">
        <v>574</v>
      </c>
      <c r="M871" s="29">
        <v>29760780</v>
      </c>
      <c r="N871" s="49" t="s">
        <v>3090</v>
      </c>
      <c r="O871" s="27" t="s">
        <v>3095</v>
      </c>
      <c r="P871" s="27" t="s">
        <v>3096</v>
      </c>
      <c r="Q871" s="27" t="s">
        <v>6529</v>
      </c>
      <c r="R871" s="15"/>
      <c r="S871" s="53"/>
    </row>
    <row r="872" spans="2:19" ht="19.5" customHeight="1" x14ac:dyDescent="0.15">
      <c r="B872" s="25">
        <v>2021</v>
      </c>
      <c r="C872" s="27">
        <v>2</v>
      </c>
      <c r="D872" s="27" t="s">
        <v>15</v>
      </c>
      <c r="E872" s="55" t="s">
        <v>3709</v>
      </c>
      <c r="F872" s="27" t="s">
        <v>215</v>
      </c>
      <c r="G872" s="27">
        <v>4010178702</v>
      </c>
      <c r="H872" s="27" t="s">
        <v>1239</v>
      </c>
      <c r="I872" s="27"/>
      <c r="J872" s="45" t="s">
        <v>17</v>
      </c>
      <c r="K872" s="45">
        <v>1</v>
      </c>
      <c r="L872" s="45" t="s">
        <v>223</v>
      </c>
      <c r="M872" s="29">
        <v>29551760</v>
      </c>
      <c r="N872" s="49" t="s">
        <v>3621</v>
      </c>
      <c r="O872" s="27" t="s">
        <v>3622</v>
      </c>
      <c r="P872" s="27" t="s">
        <v>5120</v>
      </c>
      <c r="Q872" s="27" t="s">
        <v>6529</v>
      </c>
      <c r="R872" s="15"/>
      <c r="S872" s="53"/>
    </row>
    <row r="873" spans="2:19" ht="19.5" customHeight="1" x14ac:dyDescent="0.15">
      <c r="B873" s="25">
        <v>2021</v>
      </c>
      <c r="C873" s="27">
        <v>2</v>
      </c>
      <c r="D873" s="27" t="s">
        <v>14</v>
      </c>
      <c r="E873" s="55" t="s">
        <v>3497</v>
      </c>
      <c r="F873" s="27" t="s">
        <v>62</v>
      </c>
      <c r="G873" s="27">
        <v>3011150501</v>
      </c>
      <c r="H873" s="27" t="s">
        <v>216</v>
      </c>
      <c r="I873" s="27" t="s">
        <v>6710</v>
      </c>
      <c r="J873" s="45">
        <v>0</v>
      </c>
      <c r="K873" s="45">
        <v>470</v>
      </c>
      <c r="L873" s="45" t="s">
        <v>217</v>
      </c>
      <c r="M873" s="29">
        <v>29454900</v>
      </c>
      <c r="N873" s="49" t="s">
        <v>2985</v>
      </c>
      <c r="O873" s="27" t="s">
        <v>3255</v>
      </c>
      <c r="P873" s="27" t="s">
        <v>3256</v>
      </c>
      <c r="Q873" s="27" t="s">
        <v>6529</v>
      </c>
      <c r="R873" s="15"/>
      <c r="S873" s="53"/>
    </row>
    <row r="874" spans="2:19" ht="19.5" customHeight="1" x14ac:dyDescent="0.15">
      <c r="B874" s="25">
        <v>2021</v>
      </c>
      <c r="C874" s="27">
        <v>2</v>
      </c>
      <c r="D874" s="27" t="s">
        <v>15</v>
      </c>
      <c r="E874" s="55" t="s">
        <v>202</v>
      </c>
      <c r="F874" s="27" t="s">
        <v>215</v>
      </c>
      <c r="G874" s="27">
        <v>4014219702</v>
      </c>
      <c r="H874" s="27" t="s">
        <v>224</v>
      </c>
      <c r="I874" s="27" t="s">
        <v>6585</v>
      </c>
      <c r="J874" s="45" t="s">
        <v>16</v>
      </c>
      <c r="K874" s="45">
        <v>275</v>
      </c>
      <c r="L874" s="45" t="s">
        <v>225</v>
      </c>
      <c r="M874" s="29">
        <v>29254500</v>
      </c>
      <c r="N874" s="49" t="s">
        <v>194</v>
      </c>
      <c r="O874" s="27" t="s">
        <v>203</v>
      </c>
      <c r="P874" s="27" t="s">
        <v>204</v>
      </c>
      <c r="Q874" s="27" t="s">
        <v>6529</v>
      </c>
      <c r="R874" s="15"/>
      <c r="S874" s="53"/>
    </row>
    <row r="875" spans="2:19" ht="19.5" customHeight="1" x14ac:dyDescent="0.15">
      <c r="B875" s="25">
        <v>2021</v>
      </c>
      <c r="C875" s="27">
        <v>2</v>
      </c>
      <c r="D875" s="27" t="s">
        <v>14</v>
      </c>
      <c r="E875" s="55" t="s">
        <v>3498</v>
      </c>
      <c r="F875" s="27" t="s">
        <v>62</v>
      </c>
      <c r="G875" s="27">
        <v>3011150501</v>
      </c>
      <c r="H875" s="27" t="s">
        <v>216</v>
      </c>
      <c r="I875" s="27" t="s">
        <v>6687</v>
      </c>
      <c r="J875" s="45">
        <v>0</v>
      </c>
      <c r="K875" s="45">
        <v>436.14</v>
      </c>
      <c r="L875" s="45" t="s">
        <v>217</v>
      </c>
      <c r="M875" s="29">
        <v>29094433</v>
      </c>
      <c r="N875" s="49" t="s">
        <v>2985</v>
      </c>
      <c r="O875" s="27" t="s">
        <v>3255</v>
      </c>
      <c r="P875" s="27" t="s">
        <v>3256</v>
      </c>
      <c r="Q875" s="27" t="s">
        <v>6529</v>
      </c>
      <c r="R875" s="15"/>
      <c r="S875" s="53"/>
    </row>
    <row r="876" spans="2:19" ht="19.5" customHeight="1" x14ac:dyDescent="0.15">
      <c r="B876" s="25">
        <v>2021</v>
      </c>
      <c r="C876" s="27">
        <v>2</v>
      </c>
      <c r="D876" s="27" t="s">
        <v>14</v>
      </c>
      <c r="E876" s="55" t="s">
        <v>1946</v>
      </c>
      <c r="F876" s="27" t="s">
        <v>215</v>
      </c>
      <c r="G876" s="27">
        <v>4014168801</v>
      </c>
      <c r="H876" s="27" t="s">
        <v>1947</v>
      </c>
      <c r="I876" s="27" t="s">
        <v>6750</v>
      </c>
      <c r="J876" s="45" t="s">
        <v>630</v>
      </c>
      <c r="K876" s="45">
        <v>1</v>
      </c>
      <c r="L876" s="45" t="s">
        <v>223</v>
      </c>
      <c r="M876" s="29">
        <v>29023000</v>
      </c>
      <c r="N876" s="49" t="s">
        <v>1841</v>
      </c>
      <c r="O876" s="27" t="s">
        <v>1565</v>
      </c>
      <c r="P876" s="27" t="s">
        <v>1566</v>
      </c>
      <c r="Q876" s="27" t="s">
        <v>6529</v>
      </c>
      <c r="R876" s="15"/>
      <c r="S876" s="53"/>
    </row>
    <row r="877" spans="2:19" ht="19.5" customHeight="1" x14ac:dyDescent="0.15">
      <c r="B877" s="25">
        <v>2021</v>
      </c>
      <c r="C877" s="27">
        <v>2</v>
      </c>
      <c r="D877" s="27" t="s">
        <v>14</v>
      </c>
      <c r="E877" s="55" t="s">
        <v>1524</v>
      </c>
      <c r="F877" s="27" t="s">
        <v>64</v>
      </c>
      <c r="G877" s="27">
        <v>4014210102</v>
      </c>
      <c r="H877" s="27" t="s">
        <v>2092</v>
      </c>
      <c r="I877" s="27" t="s">
        <v>6751</v>
      </c>
      <c r="J877" s="45" t="s">
        <v>736</v>
      </c>
      <c r="K877" s="45">
        <v>139</v>
      </c>
      <c r="L877" s="45" t="s">
        <v>225</v>
      </c>
      <c r="M877" s="29">
        <v>29000000</v>
      </c>
      <c r="N877" s="49" t="s">
        <v>1516</v>
      </c>
      <c r="O877" s="27" t="s">
        <v>1517</v>
      </c>
      <c r="P877" s="27" t="s">
        <v>1518</v>
      </c>
      <c r="Q877" s="27" t="s">
        <v>6529</v>
      </c>
      <c r="R877" s="15"/>
      <c r="S877" s="53" t="s">
        <v>1962</v>
      </c>
    </row>
    <row r="878" spans="2:19" ht="19.5" customHeight="1" x14ac:dyDescent="0.15">
      <c r="B878" s="25">
        <v>2021</v>
      </c>
      <c r="C878" s="27">
        <v>2</v>
      </c>
      <c r="D878" s="27" t="s">
        <v>15</v>
      </c>
      <c r="E878" s="55" t="s">
        <v>2879</v>
      </c>
      <c r="F878" s="27" t="s">
        <v>215</v>
      </c>
      <c r="G878" s="27">
        <v>4924151101</v>
      </c>
      <c r="H878" s="27" t="s">
        <v>1292</v>
      </c>
      <c r="I878" s="27" t="s">
        <v>6752</v>
      </c>
      <c r="J878" s="45" t="s">
        <v>601</v>
      </c>
      <c r="K878" s="45">
        <v>2</v>
      </c>
      <c r="L878" s="45" t="s">
        <v>174</v>
      </c>
      <c r="M878" s="29">
        <v>29000000</v>
      </c>
      <c r="N878" s="49" t="s">
        <v>2392</v>
      </c>
      <c r="O878" s="27" t="s">
        <v>2404</v>
      </c>
      <c r="P878" s="27" t="s">
        <v>2405</v>
      </c>
      <c r="Q878" s="27" t="s">
        <v>6529</v>
      </c>
      <c r="R878" s="15"/>
      <c r="S878" s="53"/>
    </row>
    <row r="879" spans="2:19" ht="19.5" customHeight="1" x14ac:dyDescent="0.15">
      <c r="B879" s="25">
        <v>2021</v>
      </c>
      <c r="C879" s="27">
        <v>2</v>
      </c>
      <c r="D879" s="27" t="s">
        <v>15</v>
      </c>
      <c r="E879" s="55" t="s">
        <v>2424</v>
      </c>
      <c r="F879" s="27" t="s">
        <v>62</v>
      </c>
      <c r="G879" s="27"/>
      <c r="H879" s="27" t="s">
        <v>2919</v>
      </c>
      <c r="I879" s="27" t="s">
        <v>6586</v>
      </c>
      <c r="J879" s="45" t="s">
        <v>630</v>
      </c>
      <c r="K879" s="45">
        <v>2</v>
      </c>
      <c r="L879" s="45" t="s">
        <v>557</v>
      </c>
      <c r="M879" s="29">
        <v>28921000</v>
      </c>
      <c r="N879" s="49" t="s">
        <v>2411</v>
      </c>
      <c r="O879" s="27" t="s">
        <v>2415</v>
      </c>
      <c r="P879" s="27" t="s">
        <v>2399</v>
      </c>
      <c r="Q879" s="27" t="s">
        <v>6529</v>
      </c>
      <c r="R879" s="15"/>
      <c r="S879" s="53"/>
    </row>
    <row r="880" spans="2:19" ht="19.5" customHeight="1" x14ac:dyDescent="0.15">
      <c r="B880" s="25">
        <v>2021</v>
      </c>
      <c r="C880" s="27">
        <v>2</v>
      </c>
      <c r="D880" s="27" t="s">
        <v>15</v>
      </c>
      <c r="E880" s="55" t="s">
        <v>4753</v>
      </c>
      <c r="F880" s="27" t="s">
        <v>215</v>
      </c>
      <c r="G880" s="27">
        <v>21348663</v>
      </c>
      <c r="H880" s="27" t="s">
        <v>4754</v>
      </c>
      <c r="I880" s="27" t="s">
        <v>6753</v>
      </c>
      <c r="J880" s="45" t="s">
        <v>565</v>
      </c>
      <c r="K880" s="45">
        <v>3</v>
      </c>
      <c r="L880" s="45" t="s">
        <v>640</v>
      </c>
      <c r="M880" s="29">
        <v>28884637</v>
      </c>
      <c r="N880" s="49" t="s">
        <v>4696</v>
      </c>
      <c r="O880" s="27" t="s">
        <v>4728</v>
      </c>
      <c r="P880" s="27" t="s">
        <v>4729</v>
      </c>
      <c r="Q880" s="27" t="s">
        <v>6529</v>
      </c>
      <c r="R880" s="15"/>
      <c r="S880" s="53"/>
    </row>
    <row r="881" spans="2:19" ht="19.5" customHeight="1" x14ac:dyDescent="0.15">
      <c r="B881" s="25">
        <v>2021</v>
      </c>
      <c r="C881" s="27">
        <v>2</v>
      </c>
      <c r="D881" s="27" t="s">
        <v>15</v>
      </c>
      <c r="E881" s="55" t="s">
        <v>4753</v>
      </c>
      <c r="F881" s="27" t="s">
        <v>215</v>
      </c>
      <c r="G881" s="27">
        <v>21348658</v>
      </c>
      <c r="H881" s="27" t="s">
        <v>4754</v>
      </c>
      <c r="I881" s="27" t="s">
        <v>6754</v>
      </c>
      <c r="J881" s="45" t="s">
        <v>565</v>
      </c>
      <c r="K881" s="45">
        <v>5</v>
      </c>
      <c r="L881" s="45" t="s">
        <v>640</v>
      </c>
      <c r="M881" s="29">
        <v>28789626</v>
      </c>
      <c r="N881" s="49" t="s">
        <v>4696</v>
      </c>
      <c r="O881" s="27" t="s">
        <v>4728</v>
      </c>
      <c r="P881" s="27" t="s">
        <v>4729</v>
      </c>
      <c r="Q881" s="27" t="s">
        <v>6529</v>
      </c>
      <c r="R881" s="15"/>
      <c r="S881" s="53"/>
    </row>
    <row r="882" spans="2:19" ht="19.5" customHeight="1" x14ac:dyDescent="0.15">
      <c r="B882" s="25">
        <v>2021</v>
      </c>
      <c r="C882" s="27">
        <v>2</v>
      </c>
      <c r="D882" s="27" t="s">
        <v>14</v>
      </c>
      <c r="E882" s="55" t="s">
        <v>1946</v>
      </c>
      <c r="F882" s="27" t="s">
        <v>215</v>
      </c>
      <c r="G882" s="27">
        <v>4014218902</v>
      </c>
      <c r="H882" s="27" t="s">
        <v>620</v>
      </c>
      <c r="I882" s="27" t="s">
        <v>6755</v>
      </c>
      <c r="J882" s="45" t="s">
        <v>630</v>
      </c>
      <c r="K882" s="45">
        <v>1</v>
      </c>
      <c r="L882" s="45" t="s">
        <v>223</v>
      </c>
      <c r="M882" s="29">
        <v>28380440</v>
      </c>
      <c r="N882" s="49" t="s">
        <v>1841</v>
      </c>
      <c r="O882" s="27" t="s">
        <v>1565</v>
      </c>
      <c r="P882" s="27" t="s">
        <v>1566</v>
      </c>
      <c r="Q882" s="27" t="s">
        <v>6529</v>
      </c>
      <c r="R882" s="15"/>
      <c r="S882" s="53"/>
    </row>
    <row r="883" spans="2:19" ht="19.5" customHeight="1" x14ac:dyDescent="0.15">
      <c r="B883" s="25">
        <v>2021</v>
      </c>
      <c r="C883" s="27">
        <v>2</v>
      </c>
      <c r="D883" s="27" t="s">
        <v>15</v>
      </c>
      <c r="E883" s="55" t="s">
        <v>2414</v>
      </c>
      <c r="F883" s="27" t="s">
        <v>62</v>
      </c>
      <c r="G883" s="27"/>
      <c r="H883" s="27" t="s">
        <v>1322</v>
      </c>
      <c r="I883" s="27"/>
      <c r="J883" s="45" t="s">
        <v>37</v>
      </c>
      <c r="K883" s="45">
        <v>1</v>
      </c>
      <c r="L883" s="45" t="s">
        <v>557</v>
      </c>
      <c r="M883" s="29">
        <v>28090000</v>
      </c>
      <c r="N883" s="49" t="s">
        <v>2411</v>
      </c>
      <c r="O883" s="27" t="s">
        <v>2417</v>
      </c>
      <c r="P883" s="27" t="s">
        <v>2418</v>
      </c>
      <c r="Q883" s="27" t="s">
        <v>6529</v>
      </c>
      <c r="R883" s="15"/>
      <c r="S883" s="53"/>
    </row>
    <row r="884" spans="2:19" ht="19.5" customHeight="1" x14ac:dyDescent="0.15">
      <c r="B884" s="25">
        <v>2021</v>
      </c>
      <c r="C884" s="27">
        <v>2</v>
      </c>
      <c r="D884" s="27" t="s">
        <v>15</v>
      </c>
      <c r="E884" s="55" t="s">
        <v>3261</v>
      </c>
      <c r="F884" s="27" t="s">
        <v>215</v>
      </c>
      <c r="G884" s="27">
        <v>3912110301</v>
      </c>
      <c r="H884" s="27" t="s">
        <v>3514</v>
      </c>
      <c r="I884" s="27" t="s">
        <v>6701</v>
      </c>
      <c r="J884" s="45" t="s">
        <v>3515</v>
      </c>
      <c r="K884" s="45">
        <v>1</v>
      </c>
      <c r="L884" s="45" t="s">
        <v>3511</v>
      </c>
      <c r="M884" s="29">
        <v>28040000</v>
      </c>
      <c r="N884" s="49" t="s">
        <v>2998</v>
      </c>
      <c r="O884" s="27" t="s">
        <v>3512</v>
      </c>
      <c r="P884" s="27" t="s">
        <v>3513</v>
      </c>
      <c r="Q884" s="27" t="s">
        <v>6529</v>
      </c>
      <c r="R884" s="15"/>
      <c r="S884" s="53"/>
    </row>
    <row r="885" spans="2:19" ht="19.5" customHeight="1" x14ac:dyDescent="0.15">
      <c r="B885" s="25">
        <v>2021</v>
      </c>
      <c r="C885" s="27">
        <v>2</v>
      </c>
      <c r="D885" s="27" t="s">
        <v>14</v>
      </c>
      <c r="E885" s="55" t="s">
        <v>713</v>
      </c>
      <c r="F885" s="27" t="s">
        <v>215</v>
      </c>
      <c r="G885" s="27">
        <v>4014178201</v>
      </c>
      <c r="H885" s="27" t="s">
        <v>226</v>
      </c>
      <c r="I885" s="27" t="s">
        <v>6716</v>
      </c>
      <c r="J885" s="45" t="s">
        <v>612</v>
      </c>
      <c r="K885" s="45">
        <v>300</v>
      </c>
      <c r="L885" s="45" t="s">
        <v>174</v>
      </c>
      <c r="M885" s="29">
        <v>28000000</v>
      </c>
      <c r="N885" s="49" t="s">
        <v>369</v>
      </c>
      <c r="O885" s="27" t="s">
        <v>370</v>
      </c>
      <c r="P885" s="27" t="s">
        <v>371</v>
      </c>
      <c r="Q885" s="27" t="s">
        <v>6529</v>
      </c>
      <c r="R885" s="15"/>
      <c r="S885" s="53"/>
    </row>
    <row r="886" spans="2:19" ht="19.5" customHeight="1" x14ac:dyDescent="0.15">
      <c r="B886" s="25">
        <v>2021</v>
      </c>
      <c r="C886" s="27">
        <v>2</v>
      </c>
      <c r="D886" s="27" t="s">
        <v>14</v>
      </c>
      <c r="E886" s="55" t="s">
        <v>1521</v>
      </c>
      <c r="F886" s="27" t="s">
        <v>64</v>
      </c>
      <c r="G886" s="27">
        <v>4014210102</v>
      </c>
      <c r="H886" s="27" t="s">
        <v>2092</v>
      </c>
      <c r="I886" s="27" t="s">
        <v>6751</v>
      </c>
      <c r="J886" s="45" t="s">
        <v>736</v>
      </c>
      <c r="K886" s="45">
        <v>133</v>
      </c>
      <c r="L886" s="45" t="s">
        <v>225</v>
      </c>
      <c r="M886" s="29">
        <v>28000000</v>
      </c>
      <c r="N886" s="49" t="s">
        <v>1516</v>
      </c>
      <c r="O886" s="27" t="s">
        <v>1517</v>
      </c>
      <c r="P886" s="27" t="s">
        <v>1518</v>
      </c>
      <c r="Q886" s="27" t="s">
        <v>6529</v>
      </c>
      <c r="R886" s="15"/>
      <c r="S886" s="53" t="s">
        <v>1962</v>
      </c>
    </row>
    <row r="887" spans="2:19" ht="19.5" customHeight="1" x14ac:dyDescent="0.15">
      <c r="B887" s="25">
        <v>2021</v>
      </c>
      <c r="C887" s="27">
        <v>2</v>
      </c>
      <c r="D887" s="27" t="s">
        <v>15</v>
      </c>
      <c r="E887" s="55" t="s">
        <v>3366</v>
      </c>
      <c r="F887" s="27" t="s">
        <v>215</v>
      </c>
      <c r="G887" s="27">
        <v>4014219701</v>
      </c>
      <c r="H887" s="27" t="s">
        <v>562</v>
      </c>
      <c r="I887" s="27" t="s">
        <v>6756</v>
      </c>
      <c r="J887" s="45" t="s">
        <v>16</v>
      </c>
      <c r="K887" s="45">
        <v>674</v>
      </c>
      <c r="L887" s="45" t="s">
        <v>225</v>
      </c>
      <c r="M887" s="29">
        <v>27829460</v>
      </c>
      <c r="N887" s="49" t="s">
        <v>3082</v>
      </c>
      <c r="O887" s="27" t="s">
        <v>3367</v>
      </c>
      <c r="P887" s="27" t="s">
        <v>3368</v>
      </c>
      <c r="Q887" s="27" t="s">
        <v>6529</v>
      </c>
      <c r="R887" s="15"/>
      <c r="S887" s="53"/>
    </row>
    <row r="888" spans="2:19" ht="19.5" customHeight="1" x14ac:dyDescent="0.15">
      <c r="B888" s="25">
        <v>2021</v>
      </c>
      <c r="C888" s="27">
        <v>2</v>
      </c>
      <c r="D888" s="27" t="s">
        <v>14</v>
      </c>
      <c r="E888" s="55" t="s">
        <v>2131</v>
      </c>
      <c r="F888" s="27" t="s">
        <v>215</v>
      </c>
      <c r="G888" s="27">
        <v>3011150501</v>
      </c>
      <c r="H888" s="27" t="s">
        <v>216</v>
      </c>
      <c r="I888" s="27" t="s">
        <v>6602</v>
      </c>
      <c r="J888" s="45" t="s">
        <v>17</v>
      </c>
      <c r="K888" s="45">
        <v>169</v>
      </c>
      <c r="L888" s="45" t="s">
        <v>217</v>
      </c>
      <c r="M888" s="29">
        <v>27717840</v>
      </c>
      <c r="N888" s="49" t="s">
        <v>1435</v>
      </c>
      <c r="O888" s="27" t="s">
        <v>1442</v>
      </c>
      <c r="P888" s="27" t="s">
        <v>1443</v>
      </c>
      <c r="Q888" s="27" t="s">
        <v>6529</v>
      </c>
      <c r="R888" s="15"/>
      <c r="S888" s="53"/>
    </row>
    <row r="889" spans="2:19" ht="19.5" customHeight="1" x14ac:dyDescent="0.15">
      <c r="B889" s="25">
        <v>2021</v>
      </c>
      <c r="C889" s="27">
        <v>2</v>
      </c>
      <c r="D889" s="27" t="s">
        <v>14</v>
      </c>
      <c r="E889" s="55" t="s">
        <v>3498</v>
      </c>
      <c r="F889" s="27" t="s">
        <v>62</v>
      </c>
      <c r="G889" s="27">
        <v>3011150501</v>
      </c>
      <c r="H889" s="27" t="s">
        <v>216</v>
      </c>
      <c r="I889" s="27" t="s">
        <v>6578</v>
      </c>
      <c r="J889" s="45">
        <v>0</v>
      </c>
      <c r="K889" s="45">
        <v>458.69</v>
      </c>
      <c r="L889" s="45" t="s">
        <v>217</v>
      </c>
      <c r="M889" s="29">
        <v>27576640</v>
      </c>
      <c r="N889" s="49" t="s">
        <v>2985</v>
      </c>
      <c r="O889" s="27" t="s">
        <v>3255</v>
      </c>
      <c r="P889" s="27" t="s">
        <v>3256</v>
      </c>
      <c r="Q889" s="27" t="s">
        <v>6529</v>
      </c>
      <c r="R889" s="15"/>
      <c r="S889" s="53"/>
    </row>
    <row r="890" spans="2:19" ht="19.5" customHeight="1" x14ac:dyDescent="0.15">
      <c r="B890" s="25">
        <v>2021</v>
      </c>
      <c r="C890" s="27">
        <v>2</v>
      </c>
      <c r="D890" s="27" t="s">
        <v>14</v>
      </c>
      <c r="E890" s="55" t="s">
        <v>655</v>
      </c>
      <c r="F890" s="27" t="s">
        <v>215</v>
      </c>
      <c r="G890" s="27">
        <v>40141782</v>
      </c>
      <c r="H890" s="27" t="s">
        <v>226</v>
      </c>
      <c r="I890" s="27" t="s">
        <v>6757</v>
      </c>
      <c r="J890" s="45" t="s">
        <v>16</v>
      </c>
      <c r="K890" s="45">
        <v>107</v>
      </c>
      <c r="L890" s="45" t="s">
        <v>227</v>
      </c>
      <c r="M890" s="29">
        <v>27499000</v>
      </c>
      <c r="N890" s="49" t="s">
        <v>327</v>
      </c>
      <c r="O890" s="27" t="s">
        <v>651</v>
      </c>
      <c r="P890" s="27" t="s">
        <v>652</v>
      </c>
      <c r="Q890" s="27" t="s">
        <v>6529</v>
      </c>
      <c r="R890" s="15"/>
      <c r="S890" s="53"/>
    </row>
    <row r="891" spans="2:19" ht="19.5" customHeight="1" x14ac:dyDescent="0.15">
      <c r="B891" s="25">
        <v>2021</v>
      </c>
      <c r="C891" s="27">
        <v>2</v>
      </c>
      <c r="D891" s="27" t="s">
        <v>15</v>
      </c>
      <c r="E891" s="55" t="s">
        <v>3366</v>
      </c>
      <c r="F891" s="27" t="s">
        <v>215</v>
      </c>
      <c r="G891" s="27">
        <v>3010161901</v>
      </c>
      <c r="H891" s="27" t="s">
        <v>218</v>
      </c>
      <c r="I891" s="27" t="s">
        <v>6758</v>
      </c>
      <c r="J891" s="45" t="s">
        <v>16</v>
      </c>
      <c r="K891" s="45">
        <v>38.573</v>
      </c>
      <c r="L891" s="45" t="s">
        <v>169</v>
      </c>
      <c r="M891" s="29">
        <v>27473619</v>
      </c>
      <c r="N891" s="49" t="s">
        <v>3082</v>
      </c>
      <c r="O891" s="27" t="s">
        <v>3367</v>
      </c>
      <c r="P891" s="27" t="s">
        <v>3368</v>
      </c>
      <c r="Q891" s="27" t="s">
        <v>6529</v>
      </c>
      <c r="R891" s="15"/>
      <c r="S891" s="53"/>
    </row>
    <row r="892" spans="2:19" ht="19.5" customHeight="1" x14ac:dyDescent="0.15">
      <c r="B892" s="25">
        <v>2021</v>
      </c>
      <c r="C892" s="27">
        <v>2</v>
      </c>
      <c r="D892" s="27" t="s">
        <v>14</v>
      </c>
      <c r="E892" s="55" t="s">
        <v>3195</v>
      </c>
      <c r="F892" s="27" t="s">
        <v>215</v>
      </c>
      <c r="G892" s="27">
        <v>3015200102</v>
      </c>
      <c r="H892" s="27" t="s">
        <v>3457</v>
      </c>
      <c r="I892" s="27"/>
      <c r="J892" s="45"/>
      <c r="K892" s="45">
        <v>170</v>
      </c>
      <c r="L892" s="45" t="s">
        <v>702</v>
      </c>
      <c r="M892" s="29">
        <v>27419000</v>
      </c>
      <c r="N892" s="49" t="s">
        <v>2970</v>
      </c>
      <c r="O892" s="27" t="s">
        <v>3196</v>
      </c>
      <c r="P892" s="27" t="s">
        <v>3197</v>
      </c>
      <c r="Q892" s="27" t="s">
        <v>6529</v>
      </c>
      <c r="R892" s="15"/>
      <c r="S892" s="53"/>
    </row>
    <row r="893" spans="2:19" ht="19.5" customHeight="1" x14ac:dyDescent="0.15">
      <c r="B893" s="25">
        <v>2021</v>
      </c>
      <c r="C893" s="27">
        <v>2</v>
      </c>
      <c r="D893" s="27" t="s">
        <v>15</v>
      </c>
      <c r="E893" s="55" t="s">
        <v>4753</v>
      </c>
      <c r="F893" s="27" t="s">
        <v>215</v>
      </c>
      <c r="G893" s="27">
        <v>23052729</v>
      </c>
      <c r="H893" s="27" t="s">
        <v>4761</v>
      </c>
      <c r="I893" s="27" t="s">
        <v>6759</v>
      </c>
      <c r="J893" s="45" t="s">
        <v>565</v>
      </c>
      <c r="K893" s="45">
        <v>28</v>
      </c>
      <c r="L893" s="45" t="s">
        <v>227</v>
      </c>
      <c r="M893" s="29">
        <v>27109620</v>
      </c>
      <c r="N893" s="49" t="s">
        <v>4696</v>
      </c>
      <c r="O893" s="27" t="s">
        <v>4728</v>
      </c>
      <c r="P893" s="27" t="s">
        <v>4729</v>
      </c>
      <c r="Q893" s="27" t="s">
        <v>6529</v>
      </c>
      <c r="R893" s="15"/>
      <c r="S893" s="53"/>
    </row>
    <row r="894" spans="2:19" ht="19.5" customHeight="1" x14ac:dyDescent="0.15">
      <c r="B894" s="25">
        <v>2021</v>
      </c>
      <c r="C894" s="27">
        <v>2</v>
      </c>
      <c r="D894" s="27" t="s">
        <v>15</v>
      </c>
      <c r="E894" s="55" t="s">
        <v>3717</v>
      </c>
      <c r="F894" s="27" t="s">
        <v>215</v>
      </c>
      <c r="G894" s="27">
        <v>3011150501</v>
      </c>
      <c r="H894" s="27" t="s">
        <v>3724</v>
      </c>
      <c r="I894" s="27" t="s">
        <v>6531</v>
      </c>
      <c r="J894" s="45" t="s">
        <v>3725</v>
      </c>
      <c r="K894" s="45">
        <v>332.94</v>
      </c>
      <c r="L894" s="45" t="s">
        <v>217</v>
      </c>
      <c r="M894" s="29">
        <v>27013346</v>
      </c>
      <c r="N894" s="49" t="s">
        <v>3640</v>
      </c>
      <c r="O894" s="27" t="s">
        <v>3683</v>
      </c>
      <c r="P894" s="27" t="s">
        <v>3684</v>
      </c>
      <c r="Q894" s="27" t="s">
        <v>6529</v>
      </c>
      <c r="R894" s="15"/>
      <c r="S894" s="53"/>
    </row>
    <row r="895" spans="2:19" ht="19.5" customHeight="1" x14ac:dyDescent="0.15">
      <c r="B895" s="25">
        <v>2021</v>
      </c>
      <c r="C895" s="27">
        <v>2</v>
      </c>
      <c r="D895" s="27" t="s">
        <v>15</v>
      </c>
      <c r="E895" s="55" t="s">
        <v>5043</v>
      </c>
      <c r="F895" s="27" t="s">
        <v>215</v>
      </c>
      <c r="G895" s="27">
        <v>3010161901</v>
      </c>
      <c r="H895" s="27" t="s">
        <v>218</v>
      </c>
      <c r="I895" s="27" t="s">
        <v>6736</v>
      </c>
      <c r="J895" s="45" t="s">
        <v>16</v>
      </c>
      <c r="K895" s="45">
        <v>40</v>
      </c>
      <c r="L895" s="45" t="s">
        <v>169</v>
      </c>
      <c r="M895" s="29">
        <v>27000000</v>
      </c>
      <c r="N895" s="49" t="s">
        <v>5038</v>
      </c>
      <c r="O895" s="27" t="s">
        <v>5044</v>
      </c>
      <c r="P895" s="27" t="s">
        <v>5045</v>
      </c>
      <c r="Q895" s="27" t="s">
        <v>6529</v>
      </c>
      <c r="R895" s="15"/>
      <c r="S895" s="53"/>
    </row>
    <row r="896" spans="2:19" ht="19.5" customHeight="1" x14ac:dyDescent="0.15">
      <c r="B896" s="25">
        <v>2021</v>
      </c>
      <c r="C896" s="27">
        <v>2</v>
      </c>
      <c r="D896" s="27" t="s">
        <v>15</v>
      </c>
      <c r="E896" s="55" t="s">
        <v>5049</v>
      </c>
      <c r="F896" s="27" t="s">
        <v>215</v>
      </c>
      <c r="G896" s="27">
        <v>3010161901</v>
      </c>
      <c r="H896" s="27" t="s">
        <v>218</v>
      </c>
      <c r="I896" s="27" t="s">
        <v>6577</v>
      </c>
      <c r="J896" s="45" t="s">
        <v>16</v>
      </c>
      <c r="K896" s="45">
        <v>40</v>
      </c>
      <c r="L896" s="45" t="s">
        <v>169</v>
      </c>
      <c r="M896" s="29">
        <v>27000000</v>
      </c>
      <c r="N896" s="49" t="s">
        <v>5038</v>
      </c>
      <c r="O896" s="27" t="s">
        <v>5050</v>
      </c>
      <c r="P896" s="27" t="s">
        <v>5051</v>
      </c>
      <c r="Q896" s="27" t="s">
        <v>6529</v>
      </c>
      <c r="R896" s="15"/>
      <c r="S896" s="53"/>
    </row>
    <row r="897" spans="2:19" ht="19.5" customHeight="1" x14ac:dyDescent="0.15">
      <c r="B897" s="25">
        <v>2021</v>
      </c>
      <c r="C897" s="27">
        <v>2</v>
      </c>
      <c r="D897" s="27" t="s">
        <v>15</v>
      </c>
      <c r="E897" s="55" t="s">
        <v>1364</v>
      </c>
      <c r="F897" s="27" t="s">
        <v>215</v>
      </c>
      <c r="G897" s="27"/>
      <c r="H897" s="27" t="s">
        <v>1365</v>
      </c>
      <c r="I897" s="27"/>
      <c r="J897" s="45" t="s">
        <v>38</v>
      </c>
      <c r="K897" s="45">
        <v>90</v>
      </c>
      <c r="L897" s="45" t="s">
        <v>174</v>
      </c>
      <c r="M897" s="29">
        <v>27000000</v>
      </c>
      <c r="N897" s="49" t="s">
        <v>885</v>
      </c>
      <c r="O897" s="27" t="s">
        <v>895</v>
      </c>
      <c r="P897" s="27" t="s">
        <v>896</v>
      </c>
      <c r="Q897" s="27" t="s">
        <v>6529</v>
      </c>
      <c r="R897" s="15"/>
      <c r="S897" s="53"/>
    </row>
    <row r="898" spans="2:19" ht="19.5" customHeight="1" x14ac:dyDescent="0.15">
      <c r="B898" s="25">
        <v>2021</v>
      </c>
      <c r="C898" s="27">
        <v>2</v>
      </c>
      <c r="D898" s="27" t="s">
        <v>14</v>
      </c>
      <c r="E898" s="55" t="s">
        <v>4536</v>
      </c>
      <c r="F898" s="27" t="s">
        <v>215</v>
      </c>
      <c r="G898" s="27">
        <v>4617162201</v>
      </c>
      <c r="H898" s="27" t="s">
        <v>1223</v>
      </c>
      <c r="I898" s="27" t="s">
        <v>6760</v>
      </c>
      <c r="J898" s="45" t="s">
        <v>38</v>
      </c>
      <c r="K898" s="45">
        <v>12</v>
      </c>
      <c r="L898" s="45" t="s">
        <v>557</v>
      </c>
      <c r="M898" s="29">
        <v>26811640</v>
      </c>
      <c r="N898" s="49" t="s">
        <v>4277</v>
      </c>
      <c r="O898" s="27" t="s">
        <v>4278</v>
      </c>
      <c r="P898" s="27" t="s">
        <v>4279</v>
      </c>
      <c r="Q898" s="27" t="s">
        <v>6529</v>
      </c>
      <c r="R898" s="15"/>
      <c r="S898" s="53"/>
    </row>
    <row r="899" spans="2:19" ht="19.5" customHeight="1" x14ac:dyDescent="0.15">
      <c r="B899" s="25">
        <v>2021</v>
      </c>
      <c r="C899" s="27">
        <v>2</v>
      </c>
      <c r="D899" s="27" t="s">
        <v>14</v>
      </c>
      <c r="E899" s="55" t="s">
        <v>4753</v>
      </c>
      <c r="F899" s="27" t="s">
        <v>2795</v>
      </c>
      <c r="G899" s="27" t="s">
        <v>4734</v>
      </c>
      <c r="H899" s="27" t="s">
        <v>4754</v>
      </c>
      <c r="I899" s="27" t="s">
        <v>6761</v>
      </c>
      <c r="J899" s="45" t="s">
        <v>565</v>
      </c>
      <c r="K899" s="45">
        <v>2</v>
      </c>
      <c r="L899" s="45" t="s">
        <v>640</v>
      </c>
      <c r="M899" s="29">
        <v>26654964</v>
      </c>
      <c r="N899" s="49" t="s">
        <v>4696</v>
      </c>
      <c r="O899" s="27" t="s">
        <v>4728</v>
      </c>
      <c r="P899" s="27" t="s">
        <v>4729</v>
      </c>
      <c r="Q899" s="27" t="s">
        <v>6529</v>
      </c>
      <c r="R899" s="15"/>
      <c r="S899" s="53" t="s">
        <v>4735</v>
      </c>
    </row>
    <row r="900" spans="2:19" ht="19.5" customHeight="1" x14ac:dyDescent="0.15">
      <c r="B900" s="25">
        <v>2021</v>
      </c>
      <c r="C900" s="27">
        <v>2</v>
      </c>
      <c r="D900" s="27" t="s">
        <v>14</v>
      </c>
      <c r="E900" s="55" t="s">
        <v>710</v>
      </c>
      <c r="F900" s="27" t="s">
        <v>215</v>
      </c>
      <c r="G900" s="27">
        <v>3015200101</v>
      </c>
      <c r="H900" s="27" t="s">
        <v>711</v>
      </c>
      <c r="I900" s="27" t="s">
        <v>6762</v>
      </c>
      <c r="J900" s="45" t="s">
        <v>601</v>
      </c>
      <c r="K900" s="45">
        <v>138</v>
      </c>
      <c r="L900" s="45" t="s">
        <v>225</v>
      </c>
      <c r="M900" s="29">
        <v>26496000</v>
      </c>
      <c r="N900" s="49" t="s">
        <v>362</v>
      </c>
      <c r="O900" s="27" t="s">
        <v>511</v>
      </c>
      <c r="P900" s="27" t="s">
        <v>512</v>
      </c>
      <c r="Q900" s="27" t="s">
        <v>6529</v>
      </c>
      <c r="R900" s="15"/>
      <c r="S900" s="53"/>
    </row>
    <row r="901" spans="2:19" ht="19.5" customHeight="1" x14ac:dyDescent="0.15">
      <c r="B901" s="25">
        <v>2021</v>
      </c>
      <c r="C901" s="27">
        <v>2</v>
      </c>
      <c r="D901" s="27" t="s">
        <v>14</v>
      </c>
      <c r="E901" s="55" t="s">
        <v>1963</v>
      </c>
      <c r="F901" s="27" t="s">
        <v>215</v>
      </c>
      <c r="G901" s="27">
        <v>3011159501</v>
      </c>
      <c r="H901" s="27" t="s">
        <v>1382</v>
      </c>
      <c r="I901" s="27" t="s">
        <v>6763</v>
      </c>
      <c r="J901" s="45" t="s">
        <v>16</v>
      </c>
      <c r="K901" s="45">
        <v>618</v>
      </c>
      <c r="L901" s="45" t="s">
        <v>588</v>
      </c>
      <c r="M901" s="29">
        <v>26265000</v>
      </c>
      <c r="N901" s="49" t="s">
        <v>1508</v>
      </c>
      <c r="O901" s="27" t="s">
        <v>1509</v>
      </c>
      <c r="P901" s="27" t="s">
        <v>1510</v>
      </c>
      <c r="Q901" s="27" t="s">
        <v>6529</v>
      </c>
      <c r="R901" s="15"/>
      <c r="S901" s="53"/>
    </row>
    <row r="902" spans="2:19" ht="19.5" customHeight="1" x14ac:dyDescent="0.15">
      <c r="B902" s="25">
        <v>2021</v>
      </c>
      <c r="C902" s="27">
        <v>2</v>
      </c>
      <c r="D902" s="27" t="s">
        <v>15</v>
      </c>
      <c r="E902" s="55" t="s">
        <v>4778</v>
      </c>
      <c r="F902" s="27" t="s">
        <v>215</v>
      </c>
      <c r="G902" s="27">
        <v>20697403</v>
      </c>
      <c r="H902" s="27" t="s">
        <v>4784</v>
      </c>
      <c r="I902" s="27" t="s">
        <v>6764</v>
      </c>
      <c r="J902" s="45" t="s">
        <v>565</v>
      </c>
      <c r="K902" s="45">
        <v>20</v>
      </c>
      <c r="L902" s="45" t="s">
        <v>557</v>
      </c>
      <c r="M902" s="29">
        <v>26140400</v>
      </c>
      <c r="N902" s="49" t="s">
        <v>4696</v>
      </c>
      <c r="O902" s="27" t="s">
        <v>4728</v>
      </c>
      <c r="P902" s="27" t="s">
        <v>4729</v>
      </c>
      <c r="Q902" s="27" t="s">
        <v>6529</v>
      </c>
      <c r="R902" s="15"/>
      <c r="S902" s="53"/>
    </row>
    <row r="903" spans="2:19" ht="19.5" customHeight="1" x14ac:dyDescent="0.15">
      <c r="B903" s="25">
        <v>2021</v>
      </c>
      <c r="C903" s="27">
        <v>2</v>
      </c>
      <c r="D903" s="27" t="s">
        <v>15</v>
      </c>
      <c r="E903" s="55" t="s">
        <v>4753</v>
      </c>
      <c r="F903" s="27" t="s">
        <v>215</v>
      </c>
      <c r="G903" s="27">
        <v>21348654</v>
      </c>
      <c r="H903" s="27" t="s">
        <v>4754</v>
      </c>
      <c r="I903" s="27" t="s">
        <v>6765</v>
      </c>
      <c r="J903" s="45" t="s">
        <v>565</v>
      </c>
      <c r="K903" s="45">
        <v>6</v>
      </c>
      <c r="L903" s="45" t="s">
        <v>640</v>
      </c>
      <c r="M903" s="29">
        <v>26053932</v>
      </c>
      <c r="N903" s="49" t="s">
        <v>4696</v>
      </c>
      <c r="O903" s="27" t="s">
        <v>4728</v>
      </c>
      <c r="P903" s="27" t="s">
        <v>4729</v>
      </c>
      <c r="Q903" s="27" t="s">
        <v>6529</v>
      </c>
      <c r="R903" s="15"/>
      <c r="S903" s="53"/>
    </row>
    <row r="904" spans="2:19" ht="19.5" customHeight="1" x14ac:dyDescent="0.15">
      <c r="B904" s="25">
        <v>2021</v>
      </c>
      <c r="C904" s="27">
        <v>2</v>
      </c>
      <c r="D904" s="27" t="s">
        <v>14</v>
      </c>
      <c r="E904" s="55" t="s">
        <v>3580</v>
      </c>
      <c r="F904" s="27" t="s">
        <v>215</v>
      </c>
      <c r="G904" s="27">
        <v>4924151101</v>
      </c>
      <c r="H904" s="27" t="s">
        <v>3581</v>
      </c>
      <c r="I904" s="27" t="s">
        <v>6540</v>
      </c>
      <c r="J904" s="45" t="s">
        <v>601</v>
      </c>
      <c r="K904" s="45">
        <v>1</v>
      </c>
      <c r="L904" s="45" t="s">
        <v>174</v>
      </c>
      <c r="M904" s="29">
        <v>26000000</v>
      </c>
      <c r="N904" s="49" t="s">
        <v>3062</v>
      </c>
      <c r="O904" s="27" t="s">
        <v>3324</v>
      </c>
      <c r="P904" s="27" t="s">
        <v>3325</v>
      </c>
      <c r="Q904" s="27" t="s">
        <v>6529</v>
      </c>
      <c r="R904" s="15"/>
      <c r="S904" s="53"/>
    </row>
    <row r="905" spans="2:19" ht="19.5" customHeight="1" x14ac:dyDescent="0.15">
      <c r="B905" s="25">
        <v>2021</v>
      </c>
      <c r="C905" s="27">
        <v>2</v>
      </c>
      <c r="D905" s="27" t="s">
        <v>15</v>
      </c>
      <c r="E905" s="55" t="s">
        <v>3598</v>
      </c>
      <c r="F905" s="27" t="s">
        <v>215</v>
      </c>
      <c r="G905" s="27">
        <v>3011150501</v>
      </c>
      <c r="H905" s="27" t="s">
        <v>216</v>
      </c>
      <c r="I905" s="27" t="s">
        <v>6602</v>
      </c>
      <c r="J905" s="45" t="s">
        <v>3597</v>
      </c>
      <c r="K905" s="45">
        <v>351.36</v>
      </c>
      <c r="L905" s="45" t="s">
        <v>217</v>
      </c>
      <c r="M905" s="29">
        <v>25986760</v>
      </c>
      <c r="N905" s="49" t="s">
        <v>3090</v>
      </c>
      <c r="O905" s="27" t="s">
        <v>3095</v>
      </c>
      <c r="P905" s="27" t="s">
        <v>3096</v>
      </c>
      <c r="Q905" s="27" t="s">
        <v>6529</v>
      </c>
      <c r="R905" s="15"/>
      <c r="S905" s="53"/>
    </row>
    <row r="906" spans="2:19" ht="19.5" customHeight="1" x14ac:dyDescent="0.15">
      <c r="B906" s="25">
        <v>2021</v>
      </c>
      <c r="C906" s="27">
        <v>2</v>
      </c>
      <c r="D906" s="27" t="s">
        <v>15</v>
      </c>
      <c r="E906" s="55" t="s">
        <v>3588</v>
      </c>
      <c r="F906" s="27" t="s">
        <v>215</v>
      </c>
      <c r="G906" s="27">
        <v>3011150501</v>
      </c>
      <c r="H906" s="27" t="s">
        <v>216</v>
      </c>
      <c r="I906" s="27" t="s">
        <v>6541</v>
      </c>
      <c r="J906" s="45" t="s">
        <v>16</v>
      </c>
      <c r="K906" s="45">
        <v>384</v>
      </c>
      <c r="L906" s="45" t="s">
        <v>217</v>
      </c>
      <c r="M906" s="29">
        <v>25770240</v>
      </c>
      <c r="N906" s="49" t="s">
        <v>3082</v>
      </c>
      <c r="O906" s="27" t="s">
        <v>3364</v>
      </c>
      <c r="P906" s="27" t="s">
        <v>3365</v>
      </c>
      <c r="Q906" s="27" t="s">
        <v>6529</v>
      </c>
      <c r="R906" s="15"/>
      <c r="S906" s="53"/>
    </row>
    <row r="907" spans="2:19" ht="19.5" customHeight="1" x14ac:dyDescent="0.15">
      <c r="B907" s="25">
        <v>2021</v>
      </c>
      <c r="C907" s="27">
        <v>2</v>
      </c>
      <c r="D907" s="27" t="s">
        <v>14</v>
      </c>
      <c r="E907" s="55" t="s">
        <v>2099</v>
      </c>
      <c r="F907" s="27" t="s">
        <v>215</v>
      </c>
      <c r="G907" s="27">
        <v>3911152602</v>
      </c>
      <c r="H907" s="27" t="s">
        <v>2083</v>
      </c>
      <c r="I907" s="27" t="s">
        <v>6766</v>
      </c>
      <c r="J907" s="45" t="s">
        <v>1399</v>
      </c>
      <c r="K907" s="45">
        <v>14</v>
      </c>
      <c r="L907" s="45" t="s">
        <v>1979</v>
      </c>
      <c r="M907" s="29">
        <v>25746000</v>
      </c>
      <c r="N907" s="49" t="s">
        <v>1435</v>
      </c>
      <c r="O907" s="27" t="s">
        <v>1644</v>
      </c>
      <c r="P907" s="27" t="s">
        <v>1645</v>
      </c>
      <c r="Q907" s="27" t="s">
        <v>6529</v>
      </c>
      <c r="R907" s="15"/>
      <c r="S907" s="53"/>
    </row>
    <row r="908" spans="2:19" ht="19.5" customHeight="1" x14ac:dyDescent="0.15">
      <c r="B908" s="25">
        <v>2021</v>
      </c>
      <c r="C908" s="27">
        <v>2</v>
      </c>
      <c r="D908" s="27" t="s">
        <v>14</v>
      </c>
      <c r="E908" s="55" t="s">
        <v>3498</v>
      </c>
      <c r="F908" s="27" t="s">
        <v>62</v>
      </c>
      <c r="G908" s="27">
        <v>3010161901</v>
      </c>
      <c r="H908" s="27" t="s">
        <v>218</v>
      </c>
      <c r="I908" s="27" t="s">
        <v>6767</v>
      </c>
      <c r="J908" s="45">
        <v>0</v>
      </c>
      <c r="K908" s="45">
        <v>36.981999999999999</v>
      </c>
      <c r="L908" s="45" t="s">
        <v>169</v>
      </c>
      <c r="M908" s="29">
        <v>25741653</v>
      </c>
      <c r="N908" s="49" t="s">
        <v>2985</v>
      </c>
      <c r="O908" s="27" t="s">
        <v>3255</v>
      </c>
      <c r="P908" s="27" t="s">
        <v>3256</v>
      </c>
      <c r="Q908" s="27" t="s">
        <v>6529</v>
      </c>
      <c r="R908" s="15"/>
      <c r="S908" s="53"/>
    </row>
    <row r="909" spans="2:19" ht="19.5" customHeight="1" x14ac:dyDescent="0.15">
      <c r="B909" s="25">
        <v>2021</v>
      </c>
      <c r="C909" s="27">
        <v>2</v>
      </c>
      <c r="D909" s="27" t="s">
        <v>15</v>
      </c>
      <c r="E909" s="55" t="s">
        <v>2863</v>
      </c>
      <c r="F909" s="27" t="s">
        <v>215</v>
      </c>
      <c r="G909" s="27">
        <v>4617162201</v>
      </c>
      <c r="H909" s="27" t="s">
        <v>2869</v>
      </c>
      <c r="I909" s="27" t="s">
        <v>6768</v>
      </c>
      <c r="J909" s="45" t="s">
        <v>38</v>
      </c>
      <c r="K909" s="45">
        <v>1</v>
      </c>
      <c r="L909" s="45" t="s">
        <v>223</v>
      </c>
      <c r="M909" s="29">
        <v>25657000</v>
      </c>
      <c r="N909" s="49" t="s">
        <v>2392</v>
      </c>
      <c r="O909" s="27" t="s">
        <v>2706</v>
      </c>
      <c r="P909" s="27" t="s">
        <v>2707</v>
      </c>
      <c r="Q909" s="27" t="s">
        <v>6529</v>
      </c>
      <c r="R909" s="15"/>
      <c r="S909" s="53"/>
    </row>
    <row r="910" spans="2:19" ht="19.5" customHeight="1" x14ac:dyDescent="0.15">
      <c r="B910" s="25">
        <v>2021</v>
      </c>
      <c r="C910" s="27">
        <v>2</v>
      </c>
      <c r="D910" s="27" t="s">
        <v>14</v>
      </c>
      <c r="E910" s="55" t="s">
        <v>1386</v>
      </c>
      <c r="F910" s="27" t="s">
        <v>215</v>
      </c>
      <c r="G910" s="27">
        <v>3010161901</v>
      </c>
      <c r="H910" s="27" t="s">
        <v>218</v>
      </c>
      <c r="I910" s="27"/>
      <c r="J910" s="45" t="s">
        <v>609</v>
      </c>
      <c r="K910" s="45">
        <v>17</v>
      </c>
      <c r="L910" s="45" t="s">
        <v>169</v>
      </c>
      <c r="M910" s="29">
        <v>25585000</v>
      </c>
      <c r="N910" s="49" t="s">
        <v>903</v>
      </c>
      <c r="O910" s="27" t="s">
        <v>914</v>
      </c>
      <c r="P910" s="27" t="s">
        <v>915</v>
      </c>
      <c r="Q910" s="27" t="s">
        <v>6529</v>
      </c>
      <c r="R910" s="15"/>
      <c r="S910" s="53"/>
    </row>
    <row r="911" spans="2:19" ht="19.5" customHeight="1" x14ac:dyDescent="0.15">
      <c r="B911" s="25">
        <v>2021</v>
      </c>
      <c r="C911" s="27">
        <v>2</v>
      </c>
      <c r="D911" s="27" t="s">
        <v>15</v>
      </c>
      <c r="E911" s="55" t="s">
        <v>3266</v>
      </c>
      <c r="F911" s="27" t="s">
        <v>215</v>
      </c>
      <c r="G911" s="27">
        <v>3911210201</v>
      </c>
      <c r="H911" s="27" t="s">
        <v>3508</v>
      </c>
      <c r="I911" s="27" t="s">
        <v>6769</v>
      </c>
      <c r="J911" s="45" t="s">
        <v>3509</v>
      </c>
      <c r="K911" s="45">
        <v>2</v>
      </c>
      <c r="L911" s="45" t="s">
        <v>223</v>
      </c>
      <c r="M911" s="29">
        <v>25525000</v>
      </c>
      <c r="N911" s="49" t="s">
        <v>2998</v>
      </c>
      <c r="O911" s="27" t="s">
        <v>3264</v>
      </c>
      <c r="P911" s="27" t="s">
        <v>3265</v>
      </c>
      <c r="Q911" s="27" t="s">
        <v>6529</v>
      </c>
      <c r="R911" s="15"/>
      <c r="S911" s="53"/>
    </row>
    <row r="912" spans="2:19" ht="19.5" customHeight="1" x14ac:dyDescent="0.15">
      <c r="B912" s="25">
        <v>2021</v>
      </c>
      <c r="C912" s="27">
        <v>2</v>
      </c>
      <c r="D912" s="27" t="s">
        <v>15</v>
      </c>
      <c r="E912" s="55" t="s">
        <v>608</v>
      </c>
      <c r="F912" s="27" t="s">
        <v>215</v>
      </c>
      <c r="G912" s="27">
        <v>4014178203</v>
      </c>
      <c r="H912" s="27" t="s">
        <v>613</v>
      </c>
      <c r="I912" s="27" t="s">
        <v>6770</v>
      </c>
      <c r="J912" s="45" t="s">
        <v>612</v>
      </c>
      <c r="K912" s="45">
        <v>90</v>
      </c>
      <c r="L912" s="45" t="s">
        <v>174</v>
      </c>
      <c r="M912" s="29">
        <v>25524000</v>
      </c>
      <c r="N912" s="49" t="s">
        <v>327</v>
      </c>
      <c r="O912" s="27" t="s">
        <v>457</v>
      </c>
      <c r="P912" s="27" t="s">
        <v>458</v>
      </c>
      <c r="Q912" s="27" t="s">
        <v>6529</v>
      </c>
      <c r="R912" s="15"/>
      <c r="S912" s="53"/>
    </row>
    <row r="913" spans="2:19" ht="19.5" customHeight="1" x14ac:dyDescent="0.15">
      <c r="B913" s="25">
        <v>2021</v>
      </c>
      <c r="C913" s="27">
        <v>2</v>
      </c>
      <c r="D913" s="27" t="s">
        <v>15</v>
      </c>
      <c r="E913" s="55" t="s">
        <v>4242</v>
      </c>
      <c r="F913" s="27" t="s">
        <v>215</v>
      </c>
      <c r="G913" s="27">
        <v>3015200102</v>
      </c>
      <c r="H913" s="27" t="s">
        <v>4243</v>
      </c>
      <c r="I913" s="27" t="s">
        <v>6771</v>
      </c>
      <c r="J913" s="45" t="s">
        <v>3455</v>
      </c>
      <c r="K913" s="45">
        <v>177</v>
      </c>
      <c r="L913" s="45" t="s">
        <v>4244</v>
      </c>
      <c r="M913" s="29">
        <v>25488000</v>
      </c>
      <c r="N913" s="49" t="s">
        <v>3923</v>
      </c>
      <c r="O913" s="27" t="s">
        <v>3940</v>
      </c>
      <c r="P913" s="27" t="s">
        <v>3941</v>
      </c>
      <c r="Q913" s="27" t="s">
        <v>6529</v>
      </c>
      <c r="R913" s="15"/>
      <c r="S913" s="53"/>
    </row>
    <row r="914" spans="2:19" ht="19.5" customHeight="1" x14ac:dyDescent="0.15">
      <c r="B914" s="25">
        <v>2021</v>
      </c>
      <c r="C914" s="27">
        <v>2</v>
      </c>
      <c r="D914" s="27" t="s">
        <v>15</v>
      </c>
      <c r="E914" s="55" t="s">
        <v>1993</v>
      </c>
      <c r="F914" s="27" t="s">
        <v>215</v>
      </c>
      <c r="G914" s="27">
        <v>4617162201</v>
      </c>
      <c r="H914" s="27" t="s">
        <v>1961</v>
      </c>
      <c r="I914" s="27" t="s">
        <v>6772</v>
      </c>
      <c r="J914" s="45" t="s">
        <v>38</v>
      </c>
      <c r="K914" s="45">
        <v>8</v>
      </c>
      <c r="L914" s="45" t="s">
        <v>1979</v>
      </c>
      <c r="M914" s="29">
        <v>25336080</v>
      </c>
      <c r="N914" s="49" t="s">
        <v>1585</v>
      </c>
      <c r="O914" s="27" t="s">
        <v>1586</v>
      </c>
      <c r="P914" s="27" t="s">
        <v>1587</v>
      </c>
      <c r="Q914" s="27" t="s">
        <v>6529</v>
      </c>
      <c r="R914" s="15"/>
      <c r="S914" s="53"/>
    </row>
    <row r="915" spans="2:19" ht="19.5" customHeight="1" x14ac:dyDescent="0.15">
      <c r="B915" s="25">
        <v>2021</v>
      </c>
      <c r="C915" s="27">
        <v>2</v>
      </c>
      <c r="D915" s="27" t="s">
        <v>15</v>
      </c>
      <c r="E915" s="55" t="s">
        <v>4753</v>
      </c>
      <c r="F915" s="27" t="s">
        <v>215</v>
      </c>
      <c r="G915" s="27">
        <v>22869151</v>
      </c>
      <c r="H915" s="27" t="s">
        <v>4760</v>
      </c>
      <c r="I915" s="27" t="s">
        <v>6773</v>
      </c>
      <c r="J915" s="45" t="s">
        <v>565</v>
      </c>
      <c r="K915" s="45">
        <v>10</v>
      </c>
      <c r="L915" s="45" t="s">
        <v>227</v>
      </c>
      <c r="M915" s="29">
        <v>25129722</v>
      </c>
      <c r="N915" s="49" t="s">
        <v>4696</v>
      </c>
      <c r="O915" s="27" t="s">
        <v>4728</v>
      </c>
      <c r="P915" s="27" t="s">
        <v>4729</v>
      </c>
      <c r="Q915" s="27" t="s">
        <v>6529</v>
      </c>
      <c r="R915" s="15"/>
      <c r="S915" s="53"/>
    </row>
    <row r="916" spans="2:19" ht="19.5" customHeight="1" x14ac:dyDescent="0.15">
      <c r="B916" s="25">
        <v>2021</v>
      </c>
      <c r="C916" s="27">
        <v>2</v>
      </c>
      <c r="D916" s="27" t="s">
        <v>14</v>
      </c>
      <c r="E916" s="55" t="s">
        <v>3571</v>
      </c>
      <c r="F916" s="27" t="s">
        <v>215</v>
      </c>
      <c r="G916" s="27">
        <v>3011150501</v>
      </c>
      <c r="H916" s="27" t="s">
        <v>216</v>
      </c>
      <c r="I916" s="27" t="s">
        <v>6700</v>
      </c>
      <c r="J916" s="45" t="s">
        <v>16</v>
      </c>
      <c r="K916" s="45">
        <v>390</v>
      </c>
      <c r="L916" s="45" t="s">
        <v>217</v>
      </c>
      <c r="M916" s="29">
        <v>25080900</v>
      </c>
      <c r="N916" s="49" t="s">
        <v>3058</v>
      </c>
      <c r="O916" s="27" t="s">
        <v>3343</v>
      </c>
      <c r="P916" s="27" t="s">
        <v>3344</v>
      </c>
      <c r="Q916" s="27" t="s">
        <v>6529</v>
      </c>
      <c r="R916" s="15"/>
      <c r="S916" s="53"/>
    </row>
    <row r="917" spans="2:19" ht="19.5" customHeight="1" x14ac:dyDescent="0.15">
      <c r="B917" s="25">
        <v>2021</v>
      </c>
      <c r="C917" s="27">
        <v>2</v>
      </c>
      <c r="D917" s="27" t="s">
        <v>15</v>
      </c>
      <c r="E917" s="55" t="s">
        <v>2421</v>
      </c>
      <c r="F917" s="27" t="s">
        <v>62</v>
      </c>
      <c r="G917" s="27"/>
      <c r="H917" s="27" t="s">
        <v>2897</v>
      </c>
      <c r="I917" s="27" t="s">
        <v>6774</v>
      </c>
      <c r="J917" s="45" t="s">
        <v>630</v>
      </c>
      <c r="K917" s="45">
        <v>1</v>
      </c>
      <c r="L917" s="45" t="s">
        <v>557</v>
      </c>
      <c r="M917" s="29">
        <v>25070000</v>
      </c>
      <c r="N917" s="49" t="s">
        <v>2411</v>
      </c>
      <c r="O917" s="27" t="s">
        <v>2415</v>
      </c>
      <c r="P917" s="27" t="s">
        <v>2907</v>
      </c>
      <c r="Q917" s="27" t="s">
        <v>6529</v>
      </c>
      <c r="R917" s="15"/>
      <c r="S917" s="53"/>
    </row>
    <row r="918" spans="2:19" ht="19.5" customHeight="1" x14ac:dyDescent="0.15">
      <c r="B918" s="25">
        <v>2021</v>
      </c>
      <c r="C918" s="27">
        <v>2</v>
      </c>
      <c r="D918" s="27" t="s">
        <v>15</v>
      </c>
      <c r="E918" s="55" t="s">
        <v>2421</v>
      </c>
      <c r="F918" s="27" t="s">
        <v>62</v>
      </c>
      <c r="G918" s="27"/>
      <c r="H918" s="27" t="s">
        <v>2897</v>
      </c>
      <c r="I918" s="27" t="s">
        <v>6774</v>
      </c>
      <c r="J918" s="45" t="s">
        <v>630</v>
      </c>
      <c r="K918" s="45">
        <v>1</v>
      </c>
      <c r="L918" s="45" t="s">
        <v>557</v>
      </c>
      <c r="M918" s="29">
        <v>25070000</v>
      </c>
      <c r="N918" s="49" t="s">
        <v>2411</v>
      </c>
      <c r="O918" s="27" t="s">
        <v>2415</v>
      </c>
      <c r="P918" s="27" t="s">
        <v>2910</v>
      </c>
      <c r="Q918" s="27" t="s">
        <v>6529</v>
      </c>
      <c r="R918" s="15"/>
      <c r="S918" s="53"/>
    </row>
    <row r="919" spans="2:19" ht="19.5" customHeight="1" x14ac:dyDescent="0.15">
      <c r="B919" s="25">
        <v>2021</v>
      </c>
      <c r="C919" s="27">
        <v>2</v>
      </c>
      <c r="D919" s="27" t="s">
        <v>15</v>
      </c>
      <c r="E919" s="55" t="s">
        <v>3717</v>
      </c>
      <c r="F919" s="27" t="s">
        <v>215</v>
      </c>
      <c r="G919" s="27">
        <v>3010161901</v>
      </c>
      <c r="H919" s="27" t="s">
        <v>3726</v>
      </c>
      <c r="I919" s="27" t="s">
        <v>6531</v>
      </c>
      <c r="J919" s="45" t="s">
        <v>3725</v>
      </c>
      <c r="K919" s="45">
        <v>34.044000000000011</v>
      </c>
      <c r="L919" s="45" t="s">
        <v>169</v>
      </c>
      <c r="M919" s="29">
        <v>25052723</v>
      </c>
      <c r="N919" s="49" t="s">
        <v>3640</v>
      </c>
      <c r="O919" s="27" t="s">
        <v>3683</v>
      </c>
      <c r="P919" s="27" t="s">
        <v>3684</v>
      </c>
      <c r="Q919" s="27" t="s">
        <v>6529</v>
      </c>
      <c r="R919" s="15"/>
      <c r="S919" s="53"/>
    </row>
    <row r="920" spans="2:19" ht="19.5" customHeight="1" x14ac:dyDescent="0.15">
      <c r="B920" s="25">
        <v>2021</v>
      </c>
      <c r="C920" s="27">
        <v>2</v>
      </c>
      <c r="D920" s="27" t="s">
        <v>14</v>
      </c>
      <c r="E920" s="55" t="s">
        <v>1384</v>
      </c>
      <c r="F920" s="27" t="s">
        <v>215</v>
      </c>
      <c r="G920" s="27">
        <v>3010161901</v>
      </c>
      <c r="H920" s="27" t="s">
        <v>218</v>
      </c>
      <c r="I920" s="27"/>
      <c r="J920" s="45" t="s">
        <v>609</v>
      </c>
      <c r="K920" s="45">
        <v>36</v>
      </c>
      <c r="L920" s="45" t="s">
        <v>169</v>
      </c>
      <c r="M920" s="29">
        <v>24965000</v>
      </c>
      <c r="N920" s="49" t="s">
        <v>903</v>
      </c>
      <c r="O920" s="27" t="s">
        <v>904</v>
      </c>
      <c r="P920" s="27" t="s">
        <v>905</v>
      </c>
      <c r="Q920" s="27" t="s">
        <v>6529</v>
      </c>
      <c r="R920" s="15"/>
      <c r="S920" s="53"/>
    </row>
    <row r="921" spans="2:19" ht="19.5" customHeight="1" x14ac:dyDescent="0.15">
      <c r="B921" s="25">
        <v>2021</v>
      </c>
      <c r="C921" s="27">
        <v>2</v>
      </c>
      <c r="D921" s="27" t="s">
        <v>14</v>
      </c>
      <c r="E921" s="55" t="s">
        <v>1028</v>
      </c>
      <c r="F921" s="27" t="s">
        <v>215</v>
      </c>
      <c r="G921" s="27">
        <v>3010161901</v>
      </c>
      <c r="H921" s="27" t="s">
        <v>218</v>
      </c>
      <c r="I921" s="27" t="s">
        <v>6758</v>
      </c>
      <c r="J921" s="45" t="s">
        <v>16</v>
      </c>
      <c r="K921" s="45">
        <v>31.824999999999999</v>
      </c>
      <c r="L921" s="45" t="s">
        <v>574</v>
      </c>
      <c r="M921" s="29">
        <v>24856000</v>
      </c>
      <c r="N921" s="49" t="s">
        <v>791</v>
      </c>
      <c r="O921" s="27" t="s">
        <v>1029</v>
      </c>
      <c r="P921" s="27" t="s">
        <v>1030</v>
      </c>
      <c r="Q921" s="27" t="s">
        <v>6529</v>
      </c>
      <c r="R921" s="15"/>
      <c r="S921" s="53"/>
    </row>
    <row r="922" spans="2:19" ht="19.5" customHeight="1" x14ac:dyDescent="0.15">
      <c r="B922" s="25">
        <v>2021</v>
      </c>
      <c r="C922" s="27">
        <v>2</v>
      </c>
      <c r="D922" s="27" t="s">
        <v>14</v>
      </c>
      <c r="E922" s="55" t="s">
        <v>1963</v>
      </c>
      <c r="F922" s="27" t="s">
        <v>215</v>
      </c>
      <c r="G922" s="27">
        <v>3011150501</v>
      </c>
      <c r="H922" s="27" t="s">
        <v>216</v>
      </c>
      <c r="I922" s="27" t="s">
        <v>6602</v>
      </c>
      <c r="J922" s="45" t="s">
        <v>16</v>
      </c>
      <c r="K922" s="45">
        <v>366</v>
      </c>
      <c r="L922" s="45" t="s">
        <v>217</v>
      </c>
      <c r="M922" s="29">
        <v>24785520</v>
      </c>
      <c r="N922" s="49" t="s">
        <v>1508</v>
      </c>
      <c r="O922" s="27" t="s">
        <v>1509</v>
      </c>
      <c r="P922" s="27" t="s">
        <v>1510</v>
      </c>
      <c r="Q922" s="27" t="s">
        <v>6529</v>
      </c>
      <c r="R922" s="15"/>
      <c r="S922" s="53"/>
    </row>
    <row r="923" spans="2:19" ht="19.5" customHeight="1" x14ac:dyDescent="0.15">
      <c r="B923" s="25">
        <v>2021</v>
      </c>
      <c r="C923" s="27">
        <v>2</v>
      </c>
      <c r="D923" s="27" t="s">
        <v>14</v>
      </c>
      <c r="E923" s="55" t="s">
        <v>2053</v>
      </c>
      <c r="F923" s="27" t="s">
        <v>215</v>
      </c>
      <c r="G923" s="27">
        <v>3011150501</v>
      </c>
      <c r="H923" s="27" t="s">
        <v>216</v>
      </c>
      <c r="I923" s="27" t="s">
        <v>6651</v>
      </c>
      <c r="J923" s="45" t="s">
        <v>16</v>
      </c>
      <c r="K923" s="45">
        <v>390</v>
      </c>
      <c r="L923" s="45" t="s">
        <v>217</v>
      </c>
      <c r="M923" s="29">
        <v>24738000</v>
      </c>
      <c r="N923" s="49" t="s">
        <v>1435</v>
      </c>
      <c r="O923" s="27" t="s">
        <v>1652</v>
      </c>
      <c r="P923" s="27" t="s">
        <v>1653</v>
      </c>
      <c r="Q923" s="27" t="s">
        <v>6529</v>
      </c>
      <c r="R923" s="15"/>
      <c r="S923" s="53"/>
    </row>
    <row r="924" spans="2:19" ht="19.5" customHeight="1" x14ac:dyDescent="0.15">
      <c r="B924" s="25">
        <v>2021</v>
      </c>
      <c r="C924" s="27">
        <v>2</v>
      </c>
      <c r="D924" s="27" t="s">
        <v>15</v>
      </c>
      <c r="E924" s="55" t="s">
        <v>4778</v>
      </c>
      <c r="F924" s="27" t="s">
        <v>215</v>
      </c>
      <c r="G924" s="27">
        <v>21234117</v>
      </c>
      <c r="H924" s="27" t="s">
        <v>4780</v>
      </c>
      <c r="I924" s="27" t="s">
        <v>6775</v>
      </c>
      <c r="J924" s="45" t="s">
        <v>565</v>
      </c>
      <c r="K924" s="45">
        <v>38</v>
      </c>
      <c r="L924" s="45" t="s">
        <v>227</v>
      </c>
      <c r="M924" s="29">
        <v>24683615</v>
      </c>
      <c r="N924" s="49" t="s">
        <v>4696</v>
      </c>
      <c r="O924" s="27" t="s">
        <v>4728</v>
      </c>
      <c r="P924" s="27" t="s">
        <v>4729</v>
      </c>
      <c r="Q924" s="27" t="s">
        <v>6529</v>
      </c>
      <c r="R924" s="15"/>
      <c r="S924" s="53"/>
    </row>
    <row r="925" spans="2:19" ht="19.5" customHeight="1" x14ac:dyDescent="0.15">
      <c r="B925" s="25">
        <v>2021</v>
      </c>
      <c r="C925" s="27">
        <v>2</v>
      </c>
      <c r="D925" s="27" t="s">
        <v>14</v>
      </c>
      <c r="E925" s="55" t="s">
        <v>3571</v>
      </c>
      <c r="F925" s="27" t="s">
        <v>215</v>
      </c>
      <c r="G925" s="27">
        <v>4014178203</v>
      </c>
      <c r="H925" s="27" t="s">
        <v>226</v>
      </c>
      <c r="I925" s="27" t="s">
        <v>6776</v>
      </c>
      <c r="J925" s="45" t="s">
        <v>16</v>
      </c>
      <c r="K925" s="45">
        <v>225</v>
      </c>
      <c r="L925" s="45" t="s">
        <v>3573</v>
      </c>
      <c r="M925" s="29">
        <v>24407400</v>
      </c>
      <c r="N925" s="49" t="s">
        <v>3058</v>
      </c>
      <c r="O925" s="27" t="s">
        <v>3343</v>
      </c>
      <c r="P925" s="27" t="s">
        <v>3344</v>
      </c>
      <c r="Q925" s="27" t="s">
        <v>6529</v>
      </c>
      <c r="R925" s="15"/>
      <c r="S925" s="53"/>
    </row>
    <row r="926" spans="2:19" ht="19.5" customHeight="1" x14ac:dyDescent="0.15">
      <c r="B926" s="25">
        <v>2021</v>
      </c>
      <c r="C926" s="27">
        <v>2</v>
      </c>
      <c r="D926" s="27" t="s">
        <v>15</v>
      </c>
      <c r="E926" s="55" t="s">
        <v>4753</v>
      </c>
      <c r="F926" s="27" t="s">
        <v>215</v>
      </c>
      <c r="G926" s="27">
        <v>21348660</v>
      </c>
      <c r="H926" s="27" t="s">
        <v>4754</v>
      </c>
      <c r="I926" s="27" t="s">
        <v>6777</v>
      </c>
      <c r="J926" s="45" t="s">
        <v>565</v>
      </c>
      <c r="K926" s="45">
        <v>3</v>
      </c>
      <c r="L926" s="45" t="s">
        <v>640</v>
      </c>
      <c r="M926" s="29">
        <v>24403771</v>
      </c>
      <c r="N926" s="49" t="s">
        <v>4696</v>
      </c>
      <c r="O926" s="27" t="s">
        <v>4728</v>
      </c>
      <c r="P926" s="27" t="s">
        <v>4729</v>
      </c>
      <c r="Q926" s="27" t="s">
        <v>6529</v>
      </c>
      <c r="R926" s="15"/>
      <c r="S926" s="53"/>
    </row>
    <row r="927" spans="2:19" ht="19.5" customHeight="1" x14ac:dyDescent="0.15">
      <c r="B927" s="25">
        <v>2021</v>
      </c>
      <c r="C927" s="27">
        <v>2</v>
      </c>
      <c r="D927" s="27" t="s">
        <v>14</v>
      </c>
      <c r="E927" s="55" t="s">
        <v>653</v>
      </c>
      <c r="F927" s="27" t="s">
        <v>215</v>
      </c>
      <c r="G927" s="27">
        <v>40141782</v>
      </c>
      <c r="H927" s="27" t="s">
        <v>654</v>
      </c>
      <c r="I927" s="27" t="s">
        <v>6778</v>
      </c>
      <c r="J927" s="45" t="s">
        <v>16</v>
      </c>
      <c r="K927" s="45">
        <v>54</v>
      </c>
      <c r="L927" s="45" t="s">
        <v>645</v>
      </c>
      <c r="M927" s="29">
        <v>24297300</v>
      </c>
      <c r="N927" s="49" t="s">
        <v>327</v>
      </c>
      <c r="O927" s="27" t="s">
        <v>651</v>
      </c>
      <c r="P927" s="27" t="s">
        <v>652</v>
      </c>
      <c r="Q927" s="27" t="s">
        <v>6529</v>
      </c>
      <c r="R927" s="15"/>
      <c r="S927" s="53"/>
    </row>
    <row r="928" spans="2:19" ht="19.5" customHeight="1" x14ac:dyDescent="0.15">
      <c r="B928" s="25">
        <v>2021</v>
      </c>
      <c r="C928" s="27">
        <v>2</v>
      </c>
      <c r="D928" s="27" t="s">
        <v>14</v>
      </c>
      <c r="E928" s="55" t="s">
        <v>2082</v>
      </c>
      <c r="F928" s="27" t="s">
        <v>215</v>
      </c>
      <c r="G928" s="27">
        <v>3010161901</v>
      </c>
      <c r="H928" s="27" t="s">
        <v>737</v>
      </c>
      <c r="I928" s="27" t="s">
        <v>6779</v>
      </c>
      <c r="J928" s="45" t="s">
        <v>16</v>
      </c>
      <c r="K928" s="45">
        <v>34</v>
      </c>
      <c r="L928" s="45" t="s">
        <v>169</v>
      </c>
      <c r="M928" s="29">
        <v>24220000</v>
      </c>
      <c r="N928" s="49" t="s">
        <v>1503</v>
      </c>
      <c r="O928" s="27" t="s">
        <v>1504</v>
      </c>
      <c r="P928" s="27" t="s">
        <v>1505</v>
      </c>
      <c r="Q928" s="27" t="s">
        <v>6529</v>
      </c>
      <c r="R928" s="15"/>
      <c r="S928" s="53"/>
    </row>
    <row r="929" spans="2:19" ht="19.5" customHeight="1" x14ac:dyDescent="0.15">
      <c r="B929" s="25">
        <v>2021</v>
      </c>
      <c r="C929" s="27">
        <v>2</v>
      </c>
      <c r="D929" s="27" t="s">
        <v>14</v>
      </c>
      <c r="E929" s="55" t="s">
        <v>3134</v>
      </c>
      <c r="F929" s="27" t="s">
        <v>215</v>
      </c>
      <c r="G929" s="27">
        <v>4010170901</v>
      </c>
      <c r="H929" s="27" t="s">
        <v>3456</v>
      </c>
      <c r="I929" s="27" t="s">
        <v>6569</v>
      </c>
      <c r="J929" s="45" t="s">
        <v>1339</v>
      </c>
      <c r="K929" s="45">
        <v>1</v>
      </c>
      <c r="L929" s="45" t="s">
        <v>1343</v>
      </c>
      <c r="M929" s="29">
        <v>23948113</v>
      </c>
      <c r="N929" s="49" t="s">
        <v>2944</v>
      </c>
      <c r="O929" s="27" t="s">
        <v>3135</v>
      </c>
      <c r="P929" s="27" t="s">
        <v>3136</v>
      </c>
      <c r="Q929" s="27" t="s">
        <v>6529</v>
      </c>
      <c r="R929" s="15"/>
      <c r="S929" s="53"/>
    </row>
    <row r="930" spans="2:19" ht="19.5" customHeight="1" x14ac:dyDescent="0.15">
      <c r="B930" s="25">
        <v>2021</v>
      </c>
      <c r="C930" s="27">
        <v>2</v>
      </c>
      <c r="D930" s="27" t="s">
        <v>14</v>
      </c>
      <c r="E930" s="55" t="s">
        <v>5193</v>
      </c>
      <c r="F930" s="27" t="s">
        <v>221</v>
      </c>
      <c r="G930" s="27">
        <v>3013151401</v>
      </c>
      <c r="H930" s="27" t="s">
        <v>5219</v>
      </c>
      <c r="I930" s="27" t="s">
        <v>6780</v>
      </c>
      <c r="J930" s="45" t="s">
        <v>16</v>
      </c>
      <c r="K930" s="45">
        <v>18</v>
      </c>
      <c r="L930" s="45" t="s">
        <v>225</v>
      </c>
      <c r="M930" s="29">
        <v>23866541</v>
      </c>
      <c r="N930" s="49" t="s">
        <v>5173</v>
      </c>
      <c r="O930" s="27" t="s">
        <v>1455</v>
      </c>
      <c r="P930" s="27" t="s">
        <v>5194</v>
      </c>
      <c r="Q930" s="27" t="s">
        <v>6529</v>
      </c>
      <c r="R930" s="15"/>
      <c r="S930" s="53"/>
    </row>
    <row r="931" spans="2:19" ht="19.5" customHeight="1" x14ac:dyDescent="0.15">
      <c r="B931" s="25">
        <v>2021</v>
      </c>
      <c r="C931" s="27">
        <v>2</v>
      </c>
      <c r="D931" s="27" t="s">
        <v>15</v>
      </c>
      <c r="E931" s="55" t="s">
        <v>4753</v>
      </c>
      <c r="F931" s="27" t="s">
        <v>215</v>
      </c>
      <c r="G931" s="27">
        <v>21348656</v>
      </c>
      <c r="H931" s="27" t="s">
        <v>4754</v>
      </c>
      <c r="I931" s="27" t="s">
        <v>6781</v>
      </c>
      <c r="J931" s="45" t="s">
        <v>565</v>
      </c>
      <c r="K931" s="45">
        <v>5</v>
      </c>
      <c r="L931" s="45" t="s">
        <v>640</v>
      </c>
      <c r="M931" s="29">
        <v>23863166</v>
      </c>
      <c r="N931" s="49" t="s">
        <v>4696</v>
      </c>
      <c r="O931" s="27" t="s">
        <v>4728</v>
      </c>
      <c r="P931" s="27" t="s">
        <v>4729</v>
      </c>
      <c r="Q931" s="27" t="s">
        <v>6529</v>
      </c>
      <c r="R931" s="15"/>
      <c r="S931" s="53"/>
    </row>
    <row r="932" spans="2:19" ht="19.5" customHeight="1" x14ac:dyDescent="0.15">
      <c r="B932" s="25">
        <v>2021</v>
      </c>
      <c r="C932" s="27">
        <v>2</v>
      </c>
      <c r="D932" s="27" t="s">
        <v>14</v>
      </c>
      <c r="E932" s="55" t="s">
        <v>4536</v>
      </c>
      <c r="F932" s="27" t="s">
        <v>215</v>
      </c>
      <c r="G932" s="27">
        <v>5216155101</v>
      </c>
      <c r="H932" s="27" t="s">
        <v>4544</v>
      </c>
      <c r="I932" s="27" t="s">
        <v>6782</v>
      </c>
      <c r="J932" s="45" t="s">
        <v>38</v>
      </c>
      <c r="K932" s="45">
        <v>1</v>
      </c>
      <c r="L932" s="45" t="s">
        <v>557</v>
      </c>
      <c r="M932" s="29">
        <v>23803540</v>
      </c>
      <c r="N932" s="49" t="s">
        <v>4277</v>
      </c>
      <c r="O932" s="27" t="s">
        <v>4278</v>
      </c>
      <c r="P932" s="27" t="s">
        <v>4279</v>
      </c>
      <c r="Q932" s="27" t="s">
        <v>6529</v>
      </c>
      <c r="R932" s="15"/>
      <c r="S932" s="53"/>
    </row>
    <row r="933" spans="2:19" ht="19.5" customHeight="1" x14ac:dyDescent="0.15">
      <c r="B933" s="25">
        <v>2021</v>
      </c>
      <c r="C933" s="27">
        <v>2</v>
      </c>
      <c r="D933" s="27" t="s">
        <v>14</v>
      </c>
      <c r="E933" s="55" t="s">
        <v>2061</v>
      </c>
      <c r="F933" s="27" t="s">
        <v>215</v>
      </c>
      <c r="G933" s="27">
        <v>4924151101</v>
      </c>
      <c r="H933" s="27" t="s">
        <v>2103</v>
      </c>
      <c r="I933" s="27" t="s">
        <v>6783</v>
      </c>
      <c r="J933" s="45" t="s">
        <v>601</v>
      </c>
      <c r="K933" s="45">
        <v>1</v>
      </c>
      <c r="L933" s="45" t="s">
        <v>1979</v>
      </c>
      <c r="M933" s="29">
        <v>23800000</v>
      </c>
      <c r="N933" s="49" t="s">
        <v>2112</v>
      </c>
      <c r="O933" s="27" t="s">
        <v>1562</v>
      </c>
      <c r="P933" s="27" t="s">
        <v>1563</v>
      </c>
      <c r="Q933" s="27" t="s">
        <v>6529</v>
      </c>
      <c r="R933" s="15"/>
      <c r="S933" s="53"/>
    </row>
    <row r="934" spans="2:19" ht="19.5" customHeight="1" x14ac:dyDescent="0.15">
      <c r="B934" s="25">
        <v>2021</v>
      </c>
      <c r="C934" s="27">
        <v>2</v>
      </c>
      <c r="D934" s="27" t="s">
        <v>14</v>
      </c>
      <c r="E934" s="55" t="s">
        <v>1968</v>
      </c>
      <c r="F934" s="27" t="s">
        <v>215</v>
      </c>
      <c r="G934" s="27">
        <v>4710998001</v>
      </c>
      <c r="H934" s="27" t="s">
        <v>2091</v>
      </c>
      <c r="I934" s="27" t="s">
        <v>6784</v>
      </c>
      <c r="J934" s="45" t="s">
        <v>1246</v>
      </c>
      <c r="K934" s="45">
        <v>2</v>
      </c>
      <c r="L934" s="45" t="s">
        <v>1979</v>
      </c>
      <c r="M934" s="29">
        <v>23124200</v>
      </c>
      <c r="N934" s="49" t="s">
        <v>1609</v>
      </c>
      <c r="O934" s="27" t="s">
        <v>1610</v>
      </c>
      <c r="P934" s="27" t="s">
        <v>1611</v>
      </c>
      <c r="Q934" s="27" t="s">
        <v>6529</v>
      </c>
      <c r="R934" s="15"/>
      <c r="S934" s="53"/>
    </row>
    <row r="935" spans="2:19" ht="19.5" customHeight="1" x14ac:dyDescent="0.15">
      <c r="B935" s="25">
        <v>2021</v>
      </c>
      <c r="C935" s="27">
        <v>2</v>
      </c>
      <c r="D935" s="27" t="s">
        <v>14</v>
      </c>
      <c r="E935" s="55" t="s">
        <v>5193</v>
      </c>
      <c r="F935" s="27" t="s">
        <v>221</v>
      </c>
      <c r="G935" s="27">
        <v>3011160102</v>
      </c>
      <c r="H935" s="27" t="s">
        <v>594</v>
      </c>
      <c r="I935" s="27" t="s">
        <v>6785</v>
      </c>
      <c r="J935" s="45" t="s">
        <v>16</v>
      </c>
      <c r="K935" s="45">
        <v>5994</v>
      </c>
      <c r="L935" s="45" t="s">
        <v>1313</v>
      </c>
      <c r="M935" s="29">
        <v>23018934</v>
      </c>
      <c r="N935" s="49" t="s">
        <v>5173</v>
      </c>
      <c r="O935" s="27" t="s">
        <v>1455</v>
      </c>
      <c r="P935" s="27" t="s">
        <v>5194</v>
      </c>
      <c r="Q935" s="27" t="s">
        <v>6529</v>
      </c>
      <c r="R935" s="15"/>
      <c r="S935" s="53"/>
    </row>
    <row r="936" spans="2:19" ht="19.5" customHeight="1" x14ac:dyDescent="0.15">
      <c r="B936" s="25">
        <v>2021</v>
      </c>
      <c r="C936" s="27">
        <v>2</v>
      </c>
      <c r="D936" s="27" t="s">
        <v>14</v>
      </c>
      <c r="E936" s="55" t="s">
        <v>2107</v>
      </c>
      <c r="F936" s="27" t="s">
        <v>215</v>
      </c>
      <c r="G936" s="27">
        <v>3017169801</v>
      </c>
      <c r="H936" s="27" t="s">
        <v>1204</v>
      </c>
      <c r="I936" s="27" t="s">
        <v>6786</v>
      </c>
      <c r="J936" s="45" t="s">
        <v>1304</v>
      </c>
      <c r="K936" s="45">
        <v>1627</v>
      </c>
      <c r="L936" s="45" t="s">
        <v>579</v>
      </c>
      <c r="M936" s="29">
        <v>23000000</v>
      </c>
      <c r="N936" s="49" t="s">
        <v>1594</v>
      </c>
      <c r="O936" s="27" t="s">
        <v>1904</v>
      </c>
      <c r="P936" s="27" t="s">
        <v>1905</v>
      </c>
      <c r="Q936" s="27" t="s">
        <v>6529</v>
      </c>
      <c r="R936" s="15"/>
      <c r="S936" s="53"/>
    </row>
    <row r="937" spans="2:19" ht="19.5" customHeight="1" x14ac:dyDescent="0.15">
      <c r="B937" s="25">
        <v>2021</v>
      </c>
      <c r="C937" s="27">
        <v>2</v>
      </c>
      <c r="D937" s="27" t="s">
        <v>14</v>
      </c>
      <c r="E937" s="55" t="s">
        <v>2132</v>
      </c>
      <c r="F937" s="27" t="s">
        <v>215</v>
      </c>
      <c r="G937" s="27">
        <v>3911152603</v>
      </c>
      <c r="H937" s="27" t="s">
        <v>2169</v>
      </c>
      <c r="I937" s="27" t="s">
        <v>6544</v>
      </c>
      <c r="J937" s="45" t="s">
        <v>37</v>
      </c>
      <c r="K937" s="45">
        <v>1</v>
      </c>
      <c r="L937" s="45" t="s">
        <v>223</v>
      </c>
      <c r="M937" s="29">
        <v>23000000</v>
      </c>
      <c r="N937" s="49" t="s">
        <v>1508</v>
      </c>
      <c r="O937" s="27" t="s">
        <v>1809</v>
      </c>
      <c r="P937" s="27" t="s">
        <v>1810</v>
      </c>
      <c r="Q937" s="27" t="s">
        <v>6529</v>
      </c>
      <c r="R937" s="15"/>
      <c r="S937" s="53"/>
    </row>
    <row r="938" spans="2:19" ht="19.5" customHeight="1" x14ac:dyDescent="0.15">
      <c r="B938" s="25">
        <v>2021</v>
      </c>
      <c r="C938" s="27">
        <v>2</v>
      </c>
      <c r="D938" s="27" t="s">
        <v>14</v>
      </c>
      <c r="E938" s="55" t="s">
        <v>4753</v>
      </c>
      <c r="F938" s="27" t="s">
        <v>2795</v>
      </c>
      <c r="G938" s="27" t="s">
        <v>4734</v>
      </c>
      <c r="H938" s="27" t="s">
        <v>4756</v>
      </c>
      <c r="I938" s="27" t="s">
        <v>6787</v>
      </c>
      <c r="J938" s="45" t="s">
        <v>565</v>
      </c>
      <c r="K938" s="45">
        <v>20</v>
      </c>
      <c r="L938" s="45" t="s">
        <v>577</v>
      </c>
      <c r="M938" s="29">
        <v>22848720</v>
      </c>
      <c r="N938" s="49" t="s">
        <v>4696</v>
      </c>
      <c r="O938" s="27" t="s">
        <v>4728</v>
      </c>
      <c r="P938" s="27" t="s">
        <v>4729</v>
      </c>
      <c r="Q938" s="27" t="s">
        <v>6529</v>
      </c>
      <c r="R938" s="15"/>
      <c r="S938" s="53" t="s">
        <v>4735</v>
      </c>
    </row>
    <row r="939" spans="2:19" ht="19.5" customHeight="1" x14ac:dyDescent="0.15">
      <c r="B939" s="25">
        <v>2021</v>
      </c>
      <c r="C939" s="27">
        <v>2</v>
      </c>
      <c r="D939" s="27" t="s">
        <v>15</v>
      </c>
      <c r="E939" s="55" t="s">
        <v>4753</v>
      </c>
      <c r="F939" s="27" t="s">
        <v>215</v>
      </c>
      <c r="G939" s="27">
        <v>22869145</v>
      </c>
      <c r="H939" s="27" t="s">
        <v>4760</v>
      </c>
      <c r="I939" s="27" t="s">
        <v>6788</v>
      </c>
      <c r="J939" s="45" t="s">
        <v>565</v>
      </c>
      <c r="K939" s="45">
        <v>14</v>
      </c>
      <c r="L939" s="45" t="s">
        <v>227</v>
      </c>
      <c r="M939" s="29">
        <v>22686236</v>
      </c>
      <c r="N939" s="49" t="s">
        <v>4696</v>
      </c>
      <c r="O939" s="27" t="s">
        <v>4728</v>
      </c>
      <c r="P939" s="27" t="s">
        <v>4729</v>
      </c>
      <c r="Q939" s="27" t="s">
        <v>6529</v>
      </c>
      <c r="R939" s="15"/>
      <c r="S939" s="53"/>
    </row>
    <row r="940" spans="2:19" ht="19.5" customHeight="1" x14ac:dyDescent="0.15">
      <c r="B940" s="25">
        <v>2021</v>
      </c>
      <c r="C940" s="27">
        <v>2</v>
      </c>
      <c r="D940" s="27" t="s">
        <v>14</v>
      </c>
      <c r="E940" s="55" t="s">
        <v>4753</v>
      </c>
      <c r="F940" s="27" t="s">
        <v>2795</v>
      </c>
      <c r="G940" s="27" t="s">
        <v>4734</v>
      </c>
      <c r="H940" s="27" t="s">
        <v>4762</v>
      </c>
      <c r="I940" s="27" t="s">
        <v>6789</v>
      </c>
      <c r="J940" s="45" t="s">
        <v>565</v>
      </c>
      <c r="K940" s="45">
        <v>10</v>
      </c>
      <c r="L940" s="45" t="s">
        <v>227</v>
      </c>
      <c r="M940" s="29">
        <v>22617137</v>
      </c>
      <c r="N940" s="49" t="s">
        <v>4696</v>
      </c>
      <c r="O940" s="27" t="s">
        <v>4728</v>
      </c>
      <c r="P940" s="27" t="s">
        <v>4729</v>
      </c>
      <c r="Q940" s="27" t="s">
        <v>6529</v>
      </c>
      <c r="R940" s="15"/>
      <c r="S940" s="53" t="s">
        <v>4735</v>
      </c>
    </row>
    <row r="941" spans="2:19" ht="19.5" customHeight="1" x14ac:dyDescent="0.15">
      <c r="B941" s="25">
        <v>2021</v>
      </c>
      <c r="C941" s="27">
        <v>2</v>
      </c>
      <c r="D941" s="27" t="s">
        <v>14</v>
      </c>
      <c r="E941" s="55" t="s">
        <v>4536</v>
      </c>
      <c r="F941" s="27" t="s">
        <v>215</v>
      </c>
      <c r="G941" s="27">
        <v>3012169901</v>
      </c>
      <c r="H941" s="27" t="s">
        <v>4542</v>
      </c>
      <c r="I941" s="27">
        <v>900</v>
      </c>
      <c r="J941" s="45" t="s">
        <v>16</v>
      </c>
      <c r="K941" s="45">
        <v>76</v>
      </c>
      <c r="L941" s="45" t="s">
        <v>174</v>
      </c>
      <c r="M941" s="29">
        <v>22462520</v>
      </c>
      <c r="N941" s="49" t="s">
        <v>4277</v>
      </c>
      <c r="O941" s="27" t="s">
        <v>4278</v>
      </c>
      <c r="P941" s="27" t="s">
        <v>4279</v>
      </c>
      <c r="Q941" s="27" t="s">
        <v>6529</v>
      </c>
      <c r="R941" s="15"/>
      <c r="S941" s="53"/>
    </row>
    <row r="942" spans="2:19" ht="19.5" customHeight="1" x14ac:dyDescent="0.15">
      <c r="B942" s="25">
        <v>2021</v>
      </c>
      <c r="C942" s="27">
        <v>2</v>
      </c>
      <c r="D942" s="27" t="s">
        <v>14</v>
      </c>
      <c r="E942" s="55" t="s">
        <v>2053</v>
      </c>
      <c r="F942" s="27" t="s">
        <v>215</v>
      </c>
      <c r="G942" s="27">
        <v>3023170102</v>
      </c>
      <c r="H942" s="27" t="s">
        <v>1991</v>
      </c>
      <c r="I942" s="27" t="s">
        <v>6648</v>
      </c>
      <c r="J942" s="45" t="s">
        <v>601</v>
      </c>
      <c r="K942" s="45">
        <v>56.5</v>
      </c>
      <c r="L942" s="45" t="s">
        <v>588</v>
      </c>
      <c r="M942" s="29">
        <v>22438000</v>
      </c>
      <c r="N942" s="49" t="s">
        <v>1435</v>
      </c>
      <c r="O942" s="27" t="s">
        <v>1652</v>
      </c>
      <c r="P942" s="27" t="s">
        <v>1653</v>
      </c>
      <c r="Q942" s="27" t="s">
        <v>6529</v>
      </c>
      <c r="R942" s="15"/>
      <c r="S942" s="53"/>
    </row>
    <row r="943" spans="2:19" ht="19.5" customHeight="1" x14ac:dyDescent="0.15">
      <c r="B943" s="25">
        <v>2021</v>
      </c>
      <c r="C943" s="27">
        <v>2</v>
      </c>
      <c r="D943" s="27" t="s">
        <v>15</v>
      </c>
      <c r="E943" s="55" t="s">
        <v>1960</v>
      </c>
      <c r="F943" s="27" t="s">
        <v>215</v>
      </c>
      <c r="G943" s="27">
        <v>3011150501</v>
      </c>
      <c r="H943" s="27" t="s">
        <v>216</v>
      </c>
      <c r="I943" s="27" t="s">
        <v>6530</v>
      </c>
      <c r="J943" s="45" t="s">
        <v>17</v>
      </c>
      <c r="K943" s="45">
        <v>355</v>
      </c>
      <c r="L943" s="45" t="s">
        <v>217</v>
      </c>
      <c r="M943" s="29">
        <v>22424150</v>
      </c>
      <c r="N943" s="49" t="s">
        <v>1585</v>
      </c>
      <c r="O943" s="27" t="s">
        <v>1586</v>
      </c>
      <c r="P943" s="27" t="s">
        <v>1587</v>
      </c>
      <c r="Q943" s="27" t="s">
        <v>6529</v>
      </c>
      <c r="R943" s="15"/>
      <c r="S943" s="53"/>
    </row>
    <row r="944" spans="2:19" ht="19.5" customHeight="1" x14ac:dyDescent="0.15">
      <c r="B944" s="25">
        <v>2021</v>
      </c>
      <c r="C944" s="27">
        <v>2</v>
      </c>
      <c r="D944" s="27" t="s">
        <v>14</v>
      </c>
      <c r="E944" s="55" t="s">
        <v>5195</v>
      </c>
      <c r="F944" s="27" t="s">
        <v>221</v>
      </c>
      <c r="G944" s="27">
        <v>3012170202</v>
      </c>
      <c r="H944" s="27" t="s">
        <v>5228</v>
      </c>
      <c r="I944" s="27" t="s">
        <v>6790</v>
      </c>
      <c r="J944" s="45" t="s">
        <v>16</v>
      </c>
      <c r="K944" s="45">
        <v>10509</v>
      </c>
      <c r="L944" s="45" t="s">
        <v>588</v>
      </c>
      <c r="M944" s="29">
        <v>22293729.546</v>
      </c>
      <c r="N944" s="49" t="s">
        <v>5173</v>
      </c>
      <c r="O944" s="27" t="s">
        <v>1455</v>
      </c>
      <c r="P944" s="27" t="s">
        <v>5194</v>
      </c>
      <c r="Q944" s="27" t="s">
        <v>6529</v>
      </c>
      <c r="R944" s="15"/>
      <c r="S944" s="53"/>
    </row>
    <row r="945" spans="2:19" ht="19.5" customHeight="1" x14ac:dyDescent="0.15">
      <c r="B945" s="25">
        <v>2021</v>
      </c>
      <c r="C945" s="27">
        <v>2</v>
      </c>
      <c r="D945" s="27" t="s">
        <v>14</v>
      </c>
      <c r="E945" s="55" t="s">
        <v>2107</v>
      </c>
      <c r="F945" s="27" t="s">
        <v>215</v>
      </c>
      <c r="G945" s="27">
        <v>4010178702</v>
      </c>
      <c r="H945" s="27" t="s">
        <v>1998</v>
      </c>
      <c r="I945" s="27" t="s">
        <v>6791</v>
      </c>
      <c r="J945" s="45" t="s">
        <v>2111</v>
      </c>
      <c r="K945" s="45">
        <v>1</v>
      </c>
      <c r="L945" s="45" t="s">
        <v>557</v>
      </c>
      <c r="M945" s="29">
        <v>22269000</v>
      </c>
      <c r="N945" s="49" t="s">
        <v>1594</v>
      </c>
      <c r="O945" s="27" t="s">
        <v>1904</v>
      </c>
      <c r="P945" s="27" t="s">
        <v>1905</v>
      </c>
      <c r="Q945" s="27" t="s">
        <v>6529</v>
      </c>
      <c r="R945" s="15"/>
      <c r="S945" s="53"/>
    </row>
    <row r="946" spans="2:19" ht="19.5" customHeight="1" x14ac:dyDescent="0.15">
      <c r="B946" s="25">
        <v>2021</v>
      </c>
      <c r="C946" s="27">
        <v>2</v>
      </c>
      <c r="D946" s="27" t="s">
        <v>15</v>
      </c>
      <c r="E946" s="55" t="s">
        <v>2879</v>
      </c>
      <c r="F946" s="27" t="s">
        <v>215</v>
      </c>
      <c r="G946" s="27">
        <v>4617162201</v>
      </c>
      <c r="H946" s="27" t="s">
        <v>556</v>
      </c>
      <c r="I946" s="27" t="s">
        <v>6792</v>
      </c>
      <c r="J946" s="45" t="s">
        <v>38</v>
      </c>
      <c r="K946" s="45">
        <v>1</v>
      </c>
      <c r="L946" s="45" t="s">
        <v>223</v>
      </c>
      <c r="M946" s="29">
        <v>21974000</v>
      </c>
      <c r="N946" s="49" t="s">
        <v>2392</v>
      </c>
      <c r="O946" s="27" t="s">
        <v>2404</v>
      </c>
      <c r="P946" s="27" t="s">
        <v>2405</v>
      </c>
      <c r="Q946" s="27" t="s">
        <v>6529</v>
      </c>
      <c r="R946" s="15"/>
      <c r="S946" s="53"/>
    </row>
    <row r="947" spans="2:19" ht="19.5" customHeight="1" x14ac:dyDescent="0.15">
      <c r="B947" s="25">
        <v>2021</v>
      </c>
      <c r="C947" s="27">
        <v>2</v>
      </c>
      <c r="D947" s="27" t="s">
        <v>15</v>
      </c>
      <c r="E947" s="55" t="s">
        <v>4778</v>
      </c>
      <c r="F947" s="27" t="s">
        <v>215</v>
      </c>
      <c r="G947" s="27">
        <v>21776825</v>
      </c>
      <c r="H947" s="27" t="s">
        <v>4787</v>
      </c>
      <c r="I947" s="27" t="s">
        <v>6764</v>
      </c>
      <c r="J947" s="45" t="s">
        <v>565</v>
      </c>
      <c r="K947" s="45">
        <v>56</v>
      </c>
      <c r="L947" s="45" t="s">
        <v>227</v>
      </c>
      <c r="M947" s="29">
        <v>21957936</v>
      </c>
      <c r="N947" s="49" t="s">
        <v>4696</v>
      </c>
      <c r="O947" s="27" t="s">
        <v>4728</v>
      </c>
      <c r="P947" s="27" t="s">
        <v>4729</v>
      </c>
      <c r="Q947" s="27" t="s">
        <v>6529</v>
      </c>
      <c r="R947" s="15"/>
      <c r="S947" s="53"/>
    </row>
    <row r="948" spans="2:19" ht="19.5" customHeight="1" x14ac:dyDescent="0.15">
      <c r="B948" s="25">
        <v>2021</v>
      </c>
      <c r="C948" s="27">
        <v>2</v>
      </c>
      <c r="D948" s="27" t="s">
        <v>14</v>
      </c>
      <c r="E948" s="55" t="s">
        <v>1946</v>
      </c>
      <c r="F948" s="27" t="s">
        <v>215</v>
      </c>
      <c r="G948" s="27">
        <v>4014168801</v>
      </c>
      <c r="H948" s="27" t="s">
        <v>1947</v>
      </c>
      <c r="I948" s="27" t="s">
        <v>6793</v>
      </c>
      <c r="J948" s="45" t="s">
        <v>630</v>
      </c>
      <c r="K948" s="45">
        <v>1</v>
      </c>
      <c r="L948" s="45" t="s">
        <v>223</v>
      </c>
      <c r="M948" s="29">
        <v>21890020</v>
      </c>
      <c r="N948" s="49" t="s">
        <v>1841</v>
      </c>
      <c r="O948" s="27" t="s">
        <v>1565</v>
      </c>
      <c r="P948" s="27" t="s">
        <v>1566</v>
      </c>
      <c r="Q948" s="27" t="s">
        <v>6529</v>
      </c>
      <c r="R948" s="15"/>
      <c r="S948" s="53"/>
    </row>
    <row r="949" spans="2:19" ht="19.5" customHeight="1" x14ac:dyDescent="0.15">
      <c r="B949" s="25">
        <v>2021</v>
      </c>
      <c r="C949" s="27">
        <v>2</v>
      </c>
      <c r="D949" s="27" t="s">
        <v>14</v>
      </c>
      <c r="E949" s="55" t="s">
        <v>4753</v>
      </c>
      <c r="F949" s="27" t="s">
        <v>2795</v>
      </c>
      <c r="G949" s="27" t="s">
        <v>4734</v>
      </c>
      <c r="H949" s="27" t="s">
        <v>4756</v>
      </c>
      <c r="I949" s="27" t="s">
        <v>6477</v>
      </c>
      <c r="J949" s="45" t="s">
        <v>565</v>
      </c>
      <c r="K949" s="45">
        <v>27</v>
      </c>
      <c r="L949" s="45" t="s">
        <v>577</v>
      </c>
      <c r="M949" s="29">
        <v>21857798</v>
      </c>
      <c r="N949" s="49" t="s">
        <v>4696</v>
      </c>
      <c r="O949" s="27" t="s">
        <v>4728</v>
      </c>
      <c r="P949" s="27" t="s">
        <v>4729</v>
      </c>
      <c r="Q949" s="27" t="s">
        <v>6529</v>
      </c>
      <c r="R949" s="15"/>
      <c r="S949" s="53" t="s">
        <v>4735</v>
      </c>
    </row>
    <row r="950" spans="2:19" ht="19.5" customHeight="1" x14ac:dyDescent="0.15">
      <c r="B950" s="25">
        <v>2021</v>
      </c>
      <c r="C950" s="27">
        <v>2</v>
      </c>
      <c r="D950" s="27" t="s">
        <v>15</v>
      </c>
      <c r="E950" s="55" t="s">
        <v>1995</v>
      </c>
      <c r="F950" s="27" t="s">
        <v>62</v>
      </c>
      <c r="G950" s="27">
        <v>3010161901</v>
      </c>
      <c r="H950" s="27" t="s">
        <v>737</v>
      </c>
      <c r="I950" s="27" t="s">
        <v>6794</v>
      </c>
      <c r="J950" s="45" t="s">
        <v>17</v>
      </c>
      <c r="K950" s="45">
        <v>32.484999999999999</v>
      </c>
      <c r="L950" s="45" t="s">
        <v>169</v>
      </c>
      <c r="M950" s="29">
        <v>21778918</v>
      </c>
      <c r="N950" s="49" t="s">
        <v>1503</v>
      </c>
      <c r="O950" s="27" t="s">
        <v>1795</v>
      </c>
      <c r="P950" s="27" t="s">
        <v>1996</v>
      </c>
      <c r="Q950" s="27" t="s">
        <v>6529</v>
      </c>
      <c r="R950" s="15"/>
      <c r="S950" s="53"/>
    </row>
    <row r="951" spans="2:19" ht="19.5" customHeight="1" x14ac:dyDescent="0.15">
      <c r="B951" s="25">
        <v>2021</v>
      </c>
      <c r="C951" s="27">
        <v>2</v>
      </c>
      <c r="D951" s="27" t="s">
        <v>15</v>
      </c>
      <c r="E951" s="55" t="s">
        <v>2421</v>
      </c>
      <c r="F951" s="27" t="s">
        <v>62</v>
      </c>
      <c r="G951" s="27"/>
      <c r="H951" s="27" t="s">
        <v>2914</v>
      </c>
      <c r="I951" s="27" t="s">
        <v>6549</v>
      </c>
      <c r="J951" s="45" t="s">
        <v>630</v>
      </c>
      <c r="K951" s="45">
        <v>2</v>
      </c>
      <c r="L951" s="45" t="s">
        <v>557</v>
      </c>
      <c r="M951" s="29">
        <v>21644000</v>
      </c>
      <c r="N951" s="49" t="s">
        <v>2411</v>
      </c>
      <c r="O951" s="27" t="s">
        <v>2415</v>
      </c>
      <c r="P951" s="27" t="s">
        <v>2399</v>
      </c>
      <c r="Q951" s="27" t="s">
        <v>6529</v>
      </c>
      <c r="R951" s="15"/>
      <c r="S951" s="53"/>
    </row>
    <row r="952" spans="2:19" ht="19.5" customHeight="1" x14ac:dyDescent="0.15">
      <c r="B952" s="25">
        <v>2021</v>
      </c>
      <c r="C952" s="27">
        <v>2</v>
      </c>
      <c r="D952" s="27" t="s">
        <v>15</v>
      </c>
      <c r="E952" s="55" t="s">
        <v>3366</v>
      </c>
      <c r="F952" s="27" t="s">
        <v>215</v>
      </c>
      <c r="G952" s="27">
        <v>4014219701</v>
      </c>
      <c r="H952" s="27" t="s">
        <v>562</v>
      </c>
      <c r="I952" s="27" t="s">
        <v>6667</v>
      </c>
      <c r="J952" s="45" t="s">
        <v>16</v>
      </c>
      <c r="K952" s="45">
        <v>257</v>
      </c>
      <c r="L952" s="45" t="s">
        <v>225</v>
      </c>
      <c r="M952" s="29">
        <v>21554590</v>
      </c>
      <c r="N952" s="49" t="s">
        <v>3082</v>
      </c>
      <c r="O952" s="27" t="s">
        <v>3367</v>
      </c>
      <c r="P952" s="27" t="s">
        <v>3368</v>
      </c>
      <c r="Q952" s="27" t="s">
        <v>6529</v>
      </c>
      <c r="R952" s="15"/>
      <c r="S952" s="53"/>
    </row>
    <row r="953" spans="2:19" ht="19.5" customHeight="1" x14ac:dyDescent="0.15">
      <c r="B953" s="25">
        <v>2021</v>
      </c>
      <c r="C953" s="27">
        <v>2</v>
      </c>
      <c r="D953" s="27" t="s">
        <v>14</v>
      </c>
      <c r="E953" s="55" t="s">
        <v>5195</v>
      </c>
      <c r="F953" s="27" t="s">
        <v>221</v>
      </c>
      <c r="G953" s="27">
        <v>3013151401</v>
      </c>
      <c r="H953" s="27" t="s">
        <v>5229</v>
      </c>
      <c r="I953" s="27" t="s">
        <v>6795</v>
      </c>
      <c r="J953" s="45" t="s">
        <v>16</v>
      </c>
      <c r="K953" s="45">
        <v>13</v>
      </c>
      <c r="L953" s="45" t="s">
        <v>225</v>
      </c>
      <c r="M953" s="29">
        <v>21422058</v>
      </c>
      <c r="N953" s="49" t="s">
        <v>5173</v>
      </c>
      <c r="O953" s="27" t="s">
        <v>1455</v>
      </c>
      <c r="P953" s="27" t="s">
        <v>5194</v>
      </c>
      <c r="Q953" s="27" t="s">
        <v>6529</v>
      </c>
      <c r="R953" s="15"/>
      <c r="S953" s="53"/>
    </row>
    <row r="954" spans="2:19" ht="19.5" customHeight="1" x14ac:dyDescent="0.15">
      <c r="B954" s="25">
        <v>2021</v>
      </c>
      <c r="C954" s="27">
        <v>2</v>
      </c>
      <c r="D954" s="27" t="s">
        <v>14</v>
      </c>
      <c r="E954" s="55" t="s">
        <v>2133</v>
      </c>
      <c r="F954" s="27" t="s">
        <v>215</v>
      </c>
      <c r="G954" s="27">
        <v>3011150501</v>
      </c>
      <c r="H954" s="27" t="s">
        <v>216</v>
      </c>
      <c r="I954" s="27" t="s">
        <v>6566</v>
      </c>
      <c r="J954" s="45" t="s">
        <v>16</v>
      </c>
      <c r="K954" s="45">
        <v>305.99</v>
      </c>
      <c r="L954" s="45" t="s">
        <v>217</v>
      </c>
      <c r="M954" s="29">
        <v>21355042.100000001</v>
      </c>
      <c r="N954" s="49" t="s">
        <v>1594</v>
      </c>
      <c r="O954" s="27" t="s">
        <v>1601</v>
      </c>
      <c r="P954" s="27" t="s">
        <v>1602</v>
      </c>
      <c r="Q954" s="27" t="s">
        <v>6529</v>
      </c>
      <c r="R954" s="15"/>
      <c r="S954" s="53"/>
    </row>
    <row r="955" spans="2:19" ht="19.5" customHeight="1" x14ac:dyDescent="0.15">
      <c r="B955" s="25">
        <v>2021</v>
      </c>
      <c r="C955" s="27">
        <v>2</v>
      </c>
      <c r="D955" s="27" t="s">
        <v>14</v>
      </c>
      <c r="E955" s="55" t="s">
        <v>3134</v>
      </c>
      <c r="F955" s="27" t="s">
        <v>215</v>
      </c>
      <c r="G955" s="27">
        <v>3011150501</v>
      </c>
      <c r="H955" s="27" t="s">
        <v>216</v>
      </c>
      <c r="I955" s="27" t="s">
        <v>6633</v>
      </c>
      <c r="J955" s="45" t="s">
        <v>3453</v>
      </c>
      <c r="K955" s="45">
        <v>327</v>
      </c>
      <c r="L955" s="45" t="s">
        <v>3454</v>
      </c>
      <c r="M955" s="29">
        <v>21310275</v>
      </c>
      <c r="N955" s="49" t="s">
        <v>2944</v>
      </c>
      <c r="O955" s="27" t="s">
        <v>3135</v>
      </c>
      <c r="P955" s="27" t="s">
        <v>3136</v>
      </c>
      <c r="Q955" s="27" t="s">
        <v>6529</v>
      </c>
      <c r="R955" s="15"/>
      <c r="S955" s="53"/>
    </row>
    <row r="956" spans="2:19" ht="19.5" customHeight="1" x14ac:dyDescent="0.15">
      <c r="B956" s="25">
        <v>2021</v>
      </c>
      <c r="C956" s="27">
        <v>2</v>
      </c>
      <c r="D956" s="27" t="s">
        <v>14</v>
      </c>
      <c r="E956" s="55" t="s">
        <v>4557</v>
      </c>
      <c r="F956" s="27" t="s">
        <v>62</v>
      </c>
      <c r="G956" s="27">
        <v>3013150202</v>
      </c>
      <c r="H956" s="27" t="s">
        <v>4558</v>
      </c>
      <c r="I956" s="27" t="s">
        <v>6796</v>
      </c>
      <c r="J956" s="45" t="s">
        <v>601</v>
      </c>
      <c r="K956" s="45">
        <v>149</v>
      </c>
      <c r="L956" s="45" t="s">
        <v>588</v>
      </c>
      <c r="M956" s="29">
        <v>21307000</v>
      </c>
      <c r="N956" s="49" t="s">
        <v>4349</v>
      </c>
      <c r="O956" s="27" t="s">
        <v>4486</v>
      </c>
      <c r="P956" s="27" t="s">
        <v>4487</v>
      </c>
      <c r="Q956" s="27" t="s">
        <v>6529</v>
      </c>
      <c r="R956" s="15"/>
      <c r="S956" s="53"/>
    </row>
    <row r="957" spans="2:19" ht="19.5" customHeight="1" x14ac:dyDescent="0.15">
      <c r="B957" s="25">
        <v>2021</v>
      </c>
      <c r="C957" s="27">
        <v>2</v>
      </c>
      <c r="D957" s="27" t="s">
        <v>15</v>
      </c>
      <c r="E957" s="55" t="s">
        <v>608</v>
      </c>
      <c r="F957" s="27" t="s">
        <v>215</v>
      </c>
      <c r="G957" s="27">
        <v>3011150501</v>
      </c>
      <c r="H957" s="27" t="s">
        <v>216</v>
      </c>
      <c r="I957" s="27" t="s">
        <v>6566</v>
      </c>
      <c r="J957" s="45" t="s">
        <v>609</v>
      </c>
      <c r="K957" s="45">
        <v>314</v>
      </c>
      <c r="L957" s="45" t="s">
        <v>569</v>
      </c>
      <c r="M957" s="29">
        <v>21201280</v>
      </c>
      <c r="N957" s="49" t="s">
        <v>327</v>
      </c>
      <c r="O957" s="27" t="s">
        <v>457</v>
      </c>
      <c r="P957" s="27" t="s">
        <v>458</v>
      </c>
      <c r="Q957" s="27" t="s">
        <v>6529</v>
      </c>
      <c r="R957" s="15"/>
      <c r="S957" s="53"/>
    </row>
    <row r="958" spans="2:19" ht="19.5" customHeight="1" x14ac:dyDescent="0.15">
      <c r="B958" s="25">
        <v>2021</v>
      </c>
      <c r="C958" s="27">
        <v>2</v>
      </c>
      <c r="D958" s="27" t="s">
        <v>14</v>
      </c>
      <c r="E958" s="55" t="s">
        <v>2053</v>
      </c>
      <c r="F958" s="27" t="s">
        <v>215</v>
      </c>
      <c r="G958" s="27">
        <v>3010161903</v>
      </c>
      <c r="H958" s="27" t="s">
        <v>5262</v>
      </c>
      <c r="I958" s="27" t="s">
        <v>6797</v>
      </c>
      <c r="J958" s="45" t="s">
        <v>17</v>
      </c>
      <c r="K958" s="45">
        <v>31.358000000000001</v>
      </c>
      <c r="L958" s="45" t="s">
        <v>169</v>
      </c>
      <c r="M958" s="29">
        <v>21137000</v>
      </c>
      <c r="N958" s="49" t="s">
        <v>1435</v>
      </c>
      <c r="O958" s="27" t="s">
        <v>1652</v>
      </c>
      <c r="P958" s="27" t="s">
        <v>1653</v>
      </c>
      <c r="Q958" s="27" t="s">
        <v>6529</v>
      </c>
      <c r="R958" s="15"/>
      <c r="S958" s="53"/>
    </row>
    <row r="959" spans="2:19" ht="19.5" customHeight="1" x14ac:dyDescent="0.15">
      <c r="B959" s="25">
        <v>2021</v>
      </c>
      <c r="C959" s="27">
        <v>2</v>
      </c>
      <c r="D959" s="27" t="s">
        <v>14</v>
      </c>
      <c r="E959" s="55" t="s">
        <v>4557</v>
      </c>
      <c r="F959" s="27" t="s">
        <v>62</v>
      </c>
      <c r="G959" s="27">
        <v>3011159701</v>
      </c>
      <c r="H959" s="27" t="s">
        <v>2810</v>
      </c>
      <c r="I959" s="27" t="s">
        <v>6798</v>
      </c>
      <c r="J959" s="45" t="s">
        <v>678</v>
      </c>
      <c r="K959" s="45">
        <v>285</v>
      </c>
      <c r="L959" s="45" t="s">
        <v>574</v>
      </c>
      <c r="M959" s="29">
        <v>21052950</v>
      </c>
      <c r="N959" s="49" t="s">
        <v>4349</v>
      </c>
      <c r="O959" s="27" t="s">
        <v>4486</v>
      </c>
      <c r="P959" s="27" t="s">
        <v>4487</v>
      </c>
      <c r="Q959" s="27" t="s">
        <v>6529</v>
      </c>
      <c r="R959" s="15"/>
      <c r="S959" s="53"/>
    </row>
    <row r="960" spans="2:19" ht="19.5" customHeight="1" x14ac:dyDescent="0.15">
      <c r="B960" s="25">
        <v>2021</v>
      </c>
      <c r="C960" s="27">
        <v>2</v>
      </c>
      <c r="D960" s="27" t="s">
        <v>14</v>
      </c>
      <c r="E960" s="55" t="s">
        <v>2061</v>
      </c>
      <c r="F960" s="27" t="s">
        <v>215</v>
      </c>
      <c r="G960" s="27">
        <v>3022200301</v>
      </c>
      <c r="H960" s="27" t="s">
        <v>2106</v>
      </c>
      <c r="I960" s="27" t="s">
        <v>6799</v>
      </c>
      <c r="J960" s="45"/>
      <c r="K960" s="45">
        <v>2</v>
      </c>
      <c r="L960" s="45" t="s">
        <v>1979</v>
      </c>
      <c r="M960" s="29">
        <v>21000000</v>
      </c>
      <c r="N960" s="49" t="s">
        <v>1841</v>
      </c>
      <c r="O960" s="27" t="s">
        <v>1562</v>
      </c>
      <c r="P960" s="27" t="s">
        <v>1563</v>
      </c>
      <c r="Q960" s="27" t="s">
        <v>6529</v>
      </c>
      <c r="R960" s="15"/>
      <c r="S960" s="53"/>
    </row>
    <row r="961" spans="2:19" ht="19.5" customHeight="1" x14ac:dyDescent="0.15">
      <c r="B961" s="25">
        <v>2021</v>
      </c>
      <c r="C961" s="27">
        <v>2</v>
      </c>
      <c r="D961" s="27" t="s">
        <v>15</v>
      </c>
      <c r="E961" s="55" t="s">
        <v>4753</v>
      </c>
      <c r="F961" s="27" t="s">
        <v>215</v>
      </c>
      <c r="G961" s="27">
        <v>21776829</v>
      </c>
      <c r="H961" s="27" t="s">
        <v>4757</v>
      </c>
      <c r="I961" s="27" t="s">
        <v>6800</v>
      </c>
      <c r="J961" s="45" t="s">
        <v>565</v>
      </c>
      <c r="K961" s="45">
        <v>19</v>
      </c>
      <c r="L961" s="45" t="s">
        <v>227</v>
      </c>
      <c r="M961" s="29">
        <v>20936437</v>
      </c>
      <c r="N961" s="49" t="s">
        <v>4696</v>
      </c>
      <c r="O961" s="27" t="s">
        <v>4728</v>
      </c>
      <c r="P961" s="27" t="s">
        <v>4729</v>
      </c>
      <c r="Q961" s="27" t="s">
        <v>6529</v>
      </c>
      <c r="R961" s="15"/>
      <c r="S961" s="53"/>
    </row>
    <row r="962" spans="2:19" ht="19.5" customHeight="1" x14ac:dyDescent="0.15">
      <c r="B962" s="25">
        <v>2021</v>
      </c>
      <c r="C962" s="27">
        <v>2</v>
      </c>
      <c r="D962" s="27" t="s">
        <v>14</v>
      </c>
      <c r="E962" s="55" t="s">
        <v>3497</v>
      </c>
      <c r="F962" s="27" t="s">
        <v>62</v>
      </c>
      <c r="G962" s="27">
        <v>3010161901</v>
      </c>
      <c r="H962" s="27" t="s">
        <v>218</v>
      </c>
      <c r="I962" s="27" t="s">
        <v>6801</v>
      </c>
      <c r="J962" s="45">
        <v>0</v>
      </c>
      <c r="K962" s="45">
        <v>227.72300000000001</v>
      </c>
      <c r="L962" s="45" t="s">
        <v>169</v>
      </c>
      <c r="M962" s="29">
        <v>20896752</v>
      </c>
      <c r="N962" s="49" t="s">
        <v>2985</v>
      </c>
      <c r="O962" s="27" t="s">
        <v>3255</v>
      </c>
      <c r="P962" s="27" t="s">
        <v>3256</v>
      </c>
      <c r="Q962" s="27" t="s">
        <v>6529</v>
      </c>
      <c r="R962" s="15"/>
      <c r="S962" s="53"/>
    </row>
    <row r="963" spans="2:19" ht="19.5" customHeight="1" x14ac:dyDescent="0.15">
      <c r="B963" s="25">
        <v>2021</v>
      </c>
      <c r="C963" s="27">
        <v>2</v>
      </c>
      <c r="D963" s="27" t="s">
        <v>15</v>
      </c>
      <c r="E963" s="55" t="s">
        <v>3310</v>
      </c>
      <c r="F963" s="27" t="s">
        <v>215</v>
      </c>
      <c r="G963" s="27">
        <v>3011150501</v>
      </c>
      <c r="H963" s="27" t="s">
        <v>216</v>
      </c>
      <c r="I963" s="27" t="s">
        <v>6633</v>
      </c>
      <c r="J963" s="45" t="s">
        <v>3550</v>
      </c>
      <c r="K963" s="45">
        <v>313</v>
      </c>
      <c r="L963" s="45" t="s">
        <v>169</v>
      </c>
      <c r="M963" s="29">
        <v>20731000</v>
      </c>
      <c r="N963" s="49" t="s">
        <v>3028</v>
      </c>
      <c r="O963" s="27" t="s">
        <v>3033</v>
      </c>
      <c r="P963" s="27" t="s">
        <v>3034</v>
      </c>
      <c r="Q963" s="27" t="s">
        <v>6529</v>
      </c>
      <c r="R963" s="15"/>
      <c r="S963" s="53"/>
    </row>
    <row r="964" spans="2:19" ht="19.5" customHeight="1" x14ac:dyDescent="0.15">
      <c r="B964" s="25">
        <v>2021</v>
      </c>
      <c r="C964" s="27">
        <v>2</v>
      </c>
      <c r="D964" s="27" t="s">
        <v>15</v>
      </c>
      <c r="E964" s="55" t="s">
        <v>1960</v>
      </c>
      <c r="F964" s="27" t="s">
        <v>215</v>
      </c>
      <c r="G964" s="27">
        <v>4617162201</v>
      </c>
      <c r="H964" s="27" t="s">
        <v>1961</v>
      </c>
      <c r="I964" s="27" t="s">
        <v>6802</v>
      </c>
      <c r="J964" s="45" t="s">
        <v>38</v>
      </c>
      <c r="K964" s="45">
        <v>1</v>
      </c>
      <c r="L964" s="45" t="s">
        <v>223</v>
      </c>
      <c r="M964" s="29">
        <v>20570685</v>
      </c>
      <c r="N964" s="49" t="s">
        <v>1585</v>
      </c>
      <c r="O964" s="27" t="s">
        <v>1586</v>
      </c>
      <c r="P964" s="27" t="s">
        <v>1587</v>
      </c>
      <c r="Q964" s="27" t="s">
        <v>6529</v>
      </c>
      <c r="R964" s="15"/>
      <c r="S964" s="53"/>
    </row>
    <row r="965" spans="2:19" ht="19.5" customHeight="1" x14ac:dyDescent="0.15">
      <c r="B965" s="25">
        <v>2021</v>
      </c>
      <c r="C965" s="27">
        <v>2</v>
      </c>
      <c r="D965" s="27" t="s">
        <v>15</v>
      </c>
      <c r="E965" s="55" t="s">
        <v>1960</v>
      </c>
      <c r="F965" s="27" t="s">
        <v>215</v>
      </c>
      <c r="G965" s="27">
        <v>3011159501</v>
      </c>
      <c r="H965" s="27" t="s">
        <v>1382</v>
      </c>
      <c r="I965" s="27" t="s">
        <v>6803</v>
      </c>
      <c r="J965" s="45" t="s">
        <v>601</v>
      </c>
      <c r="K965" s="45">
        <v>493</v>
      </c>
      <c r="L965" s="45" t="s">
        <v>217</v>
      </c>
      <c r="M965" s="29">
        <v>20569981</v>
      </c>
      <c r="N965" s="49" t="s">
        <v>1585</v>
      </c>
      <c r="O965" s="27" t="s">
        <v>1586</v>
      </c>
      <c r="P965" s="27" t="s">
        <v>1587</v>
      </c>
      <c r="Q965" s="27" t="s">
        <v>6529</v>
      </c>
      <c r="R965" s="15"/>
      <c r="S965" s="53"/>
    </row>
    <row r="966" spans="2:19" ht="19.5" customHeight="1" x14ac:dyDescent="0.15">
      <c r="B966" s="25">
        <v>2021</v>
      </c>
      <c r="C966" s="27">
        <v>2</v>
      </c>
      <c r="D966" s="27" t="s">
        <v>15</v>
      </c>
      <c r="E966" s="55" t="s">
        <v>2034</v>
      </c>
      <c r="F966" s="27" t="s">
        <v>215</v>
      </c>
      <c r="G966" s="27">
        <v>4014218502</v>
      </c>
      <c r="H966" s="27" t="s">
        <v>2094</v>
      </c>
      <c r="I966" s="27" t="s">
        <v>6804</v>
      </c>
      <c r="J966" s="45" t="s">
        <v>16</v>
      </c>
      <c r="K966" s="45">
        <v>260</v>
      </c>
      <c r="L966" s="45" t="s">
        <v>227</v>
      </c>
      <c r="M966" s="29">
        <v>20532200</v>
      </c>
      <c r="N966" s="49" t="s">
        <v>1426</v>
      </c>
      <c r="O966" s="27" t="s">
        <v>1619</v>
      </c>
      <c r="P966" s="27" t="s">
        <v>1620</v>
      </c>
      <c r="Q966" s="27" t="s">
        <v>6529</v>
      </c>
      <c r="R966" s="15"/>
      <c r="S966" s="53"/>
    </row>
    <row r="967" spans="2:19" ht="19.5" customHeight="1" x14ac:dyDescent="0.15">
      <c r="B967" s="25">
        <v>2021</v>
      </c>
      <c r="C967" s="27">
        <v>2</v>
      </c>
      <c r="D967" s="27" t="s">
        <v>752</v>
      </c>
      <c r="E967" s="55" t="s">
        <v>4763</v>
      </c>
      <c r="F967" s="27" t="s">
        <v>2795</v>
      </c>
      <c r="G967" s="27" t="s">
        <v>4734</v>
      </c>
      <c r="H967" s="27" t="s">
        <v>4777</v>
      </c>
      <c r="I967" s="27" t="s">
        <v>6805</v>
      </c>
      <c r="J967" s="45" t="s">
        <v>4769</v>
      </c>
      <c r="K967" s="45">
        <v>1</v>
      </c>
      <c r="L967" s="45" t="s">
        <v>1979</v>
      </c>
      <c r="M967" s="29">
        <v>20526246</v>
      </c>
      <c r="N967" s="49" t="s">
        <v>4696</v>
      </c>
      <c r="O967" s="27" t="s">
        <v>4728</v>
      </c>
      <c r="P967" s="27" t="s">
        <v>4729</v>
      </c>
      <c r="Q967" s="27" t="s">
        <v>6261</v>
      </c>
      <c r="R967" s="15"/>
      <c r="S967" s="53" t="s">
        <v>4735</v>
      </c>
    </row>
    <row r="968" spans="2:19" ht="19.5" customHeight="1" x14ac:dyDescent="0.15">
      <c r="B968" s="25">
        <v>2021</v>
      </c>
      <c r="C968" s="27">
        <v>2</v>
      </c>
      <c r="D968" s="27" t="s">
        <v>15</v>
      </c>
      <c r="E968" s="55" t="s">
        <v>4753</v>
      </c>
      <c r="F968" s="27" t="s">
        <v>215</v>
      </c>
      <c r="G968" s="27">
        <v>22869144</v>
      </c>
      <c r="H968" s="27" t="s">
        <v>4760</v>
      </c>
      <c r="I968" s="27" t="s">
        <v>6293</v>
      </c>
      <c r="J968" s="45" t="s">
        <v>565</v>
      </c>
      <c r="K968" s="45">
        <v>10</v>
      </c>
      <c r="L968" s="45" t="s">
        <v>227</v>
      </c>
      <c r="M968" s="29">
        <v>20467543</v>
      </c>
      <c r="N968" s="49" t="s">
        <v>4696</v>
      </c>
      <c r="O968" s="27" t="s">
        <v>4728</v>
      </c>
      <c r="P968" s="27" t="s">
        <v>4729</v>
      </c>
      <c r="Q968" s="27" t="s">
        <v>6529</v>
      </c>
      <c r="R968" s="15"/>
      <c r="S968" s="53"/>
    </row>
    <row r="969" spans="2:19" ht="19.5" customHeight="1" x14ac:dyDescent="0.15">
      <c r="B969" s="25">
        <v>2021</v>
      </c>
      <c r="C969" s="27">
        <v>2</v>
      </c>
      <c r="D969" s="27" t="s">
        <v>15</v>
      </c>
      <c r="E969" s="55" t="s">
        <v>1960</v>
      </c>
      <c r="F969" s="27" t="s">
        <v>215</v>
      </c>
      <c r="G969" s="27">
        <v>4010160201</v>
      </c>
      <c r="H969" s="27" t="s">
        <v>2024</v>
      </c>
      <c r="I969" s="27" t="s">
        <v>6806</v>
      </c>
      <c r="J969" s="45" t="s">
        <v>17</v>
      </c>
      <c r="K969" s="45">
        <v>1</v>
      </c>
      <c r="L969" s="45" t="s">
        <v>223</v>
      </c>
      <c r="M969" s="29">
        <v>20413711</v>
      </c>
      <c r="N969" s="49" t="s">
        <v>1585</v>
      </c>
      <c r="O969" s="27" t="s">
        <v>1586</v>
      </c>
      <c r="P969" s="27" t="s">
        <v>1587</v>
      </c>
      <c r="Q969" s="27" t="s">
        <v>6529</v>
      </c>
      <c r="R969" s="15"/>
      <c r="S969" s="53"/>
    </row>
    <row r="970" spans="2:19" ht="19.5" customHeight="1" x14ac:dyDescent="0.15">
      <c r="B970" s="25">
        <v>2021</v>
      </c>
      <c r="C970" s="27">
        <v>2</v>
      </c>
      <c r="D970" s="27" t="s">
        <v>15</v>
      </c>
      <c r="E970" s="55" t="s">
        <v>3599</v>
      </c>
      <c r="F970" s="27" t="s">
        <v>215</v>
      </c>
      <c r="G970" s="27">
        <v>3010161901</v>
      </c>
      <c r="H970" s="27" t="s">
        <v>737</v>
      </c>
      <c r="I970" s="27" t="s">
        <v>6807</v>
      </c>
      <c r="J970" s="45" t="s">
        <v>3597</v>
      </c>
      <c r="K970" s="45">
        <v>30.2</v>
      </c>
      <c r="L970" s="45" t="s">
        <v>574</v>
      </c>
      <c r="M970" s="29">
        <v>20413340</v>
      </c>
      <c r="N970" s="49" t="s">
        <v>3090</v>
      </c>
      <c r="O970" s="27" t="s">
        <v>3095</v>
      </c>
      <c r="P970" s="27" t="s">
        <v>3096</v>
      </c>
      <c r="Q970" s="27" t="s">
        <v>6529</v>
      </c>
      <c r="R970" s="15"/>
      <c r="S970" s="53"/>
    </row>
    <row r="971" spans="2:19" ht="19.5" customHeight="1" x14ac:dyDescent="0.15">
      <c r="B971" s="25">
        <v>2021</v>
      </c>
      <c r="C971" s="27">
        <v>2</v>
      </c>
      <c r="D971" s="27" t="s">
        <v>14</v>
      </c>
      <c r="E971" s="55" t="s">
        <v>2053</v>
      </c>
      <c r="F971" s="27" t="s">
        <v>215</v>
      </c>
      <c r="G971" s="27">
        <v>3013150201</v>
      </c>
      <c r="H971" s="27" t="s">
        <v>1977</v>
      </c>
      <c r="I971" s="27" t="s">
        <v>6808</v>
      </c>
      <c r="J971" s="45" t="s">
        <v>601</v>
      </c>
      <c r="K971" s="45">
        <v>1000</v>
      </c>
      <c r="L971" s="45" t="s">
        <v>588</v>
      </c>
      <c r="M971" s="29">
        <v>20410000</v>
      </c>
      <c r="N971" s="49" t="s">
        <v>1435</v>
      </c>
      <c r="O971" s="27" t="s">
        <v>1652</v>
      </c>
      <c r="P971" s="27" t="s">
        <v>1653</v>
      </c>
      <c r="Q971" s="27" t="s">
        <v>6529</v>
      </c>
      <c r="R971" s="15"/>
      <c r="S971" s="53"/>
    </row>
    <row r="972" spans="2:19" ht="19.5" customHeight="1" x14ac:dyDescent="0.15">
      <c r="B972" s="25">
        <v>2021</v>
      </c>
      <c r="C972" s="27">
        <v>2</v>
      </c>
      <c r="D972" s="27" t="s">
        <v>14</v>
      </c>
      <c r="E972" s="55" t="s">
        <v>530</v>
      </c>
      <c r="F972" s="27" t="s">
        <v>62</v>
      </c>
      <c r="G972" s="27">
        <v>4014162001</v>
      </c>
      <c r="H972" s="27" t="s">
        <v>566</v>
      </c>
      <c r="I972" s="27" t="s">
        <v>6809</v>
      </c>
      <c r="J972" s="45" t="s">
        <v>728</v>
      </c>
      <c r="K972" s="45">
        <v>2</v>
      </c>
      <c r="L972" s="45" t="s">
        <v>557</v>
      </c>
      <c r="M972" s="29">
        <v>20337000</v>
      </c>
      <c r="N972" s="49" t="s">
        <v>375</v>
      </c>
      <c r="O972" s="27" t="s">
        <v>523</v>
      </c>
      <c r="P972" s="27" t="s">
        <v>524</v>
      </c>
      <c r="Q972" s="27" t="s">
        <v>6529</v>
      </c>
      <c r="R972" s="15"/>
      <c r="S972" s="53"/>
    </row>
    <row r="973" spans="2:19" ht="19.5" customHeight="1" x14ac:dyDescent="0.15">
      <c r="B973" s="25">
        <v>2021</v>
      </c>
      <c r="C973" s="27">
        <v>2</v>
      </c>
      <c r="D973" s="27" t="s">
        <v>15</v>
      </c>
      <c r="E973" s="55" t="s">
        <v>4778</v>
      </c>
      <c r="F973" s="27" t="s">
        <v>215</v>
      </c>
      <c r="G973" s="27">
        <v>23734420</v>
      </c>
      <c r="H973" s="27" t="s">
        <v>4779</v>
      </c>
      <c r="I973" s="27" t="s">
        <v>6810</v>
      </c>
      <c r="J973" s="45" t="s">
        <v>565</v>
      </c>
      <c r="K973" s="45">
        <v>315.07</v>
      </c>
      <c r="L973" s="45" t="s">
        <v>217</v>
      </c>
      <c r="M973" s="29">
        <v>20305045</v>
      </c>
      <c r="N973" s="49" t="s">
        <v>4696</v>
      </c>
      <c r="O973" s="27" t="s">
        <v>4728</v>
      </c>
      <c r="P973" s="27" t="s">
        <v>4729</v>
      </c>
      <c r="Q973" s="27" t="s">
        <v>6529</v>
      </c>
      <c r="R973" s="15"/>
      <c r="S973" s="53"/>
    </row>
    <row r="974" spans="2:19" ht="19.5" customHeight="1" x14ac:dyDescent="0.15">
      <c r="B974" s="25">
        <v>2021</v>
      </c>
      <c r="C974" s="27">
        <v>2</v>
      </c>
      <c r="D974" s="27" t="s">
        <v>15</v>
      </c>
      <c r="E974" s="55" t="s">
        <v>2723</v>
      </c>
      <c r="F974" s="27" t="s">
        <v>215</v>
      </c>
      <c r="G974" s="27">
        <v>3011160102</v>
      </c>
      <c r="H974" s="27" t="s">
        <v>594</v>
      </c>
      <c r="I974" s="27" t="s">
        <v>6811</v>
      </c>
      <c r="J974" s="45" t="s">
        <v>595</v>
      </c>
      <c r="K974" s="45">
        <v>5298</v>
      </c>
      <c r="L974" s="45" t="s">
        <v>174</v>
      </c>
      <c r="M974" s="29">
        <v>20238360</v>
      </c>
      <c r="N974" s="49" t="s">
        <v>2392</v>
      </c>
      <c r="O974" s="27" t="s">
        <v>2406</v>
      </c>
      <c r="P974" s="27" t="s">
        <v>2407</v>
      </c>
      <c r="Q974" s="27" t="s">
        <v>6529</v>
      </c>
      <c r="R974" s="15"/>
      <c r="S974" s="53"/>
    </row>
    <row r="975" spans="2:19" ht="19.5" customHeight="1" x14ac:dyDescent="0.15">
      <c r="B975" s="25">
        <v>2021</v>
      </c>
      <c r="C975" s="27">
        <v>2</v>
      </c>
      <c r="D975" s="27" t="s">
        <v>15</v>
      </c>
      <c r="E975" s="55" t="s">
        <v>4778</v>
      </c>
      <c r="F975" s="27" t="s">
        <v>215</v>
      </c>
      <c r="G975" s="27">
        <v>23375091</v>
      </c>
      <c r="H975" s="27" t="s">
        <v>4781</v>
      </c>
      <c r="I975" s="27" t="s">
        <v>6812</v>
      </c>
      <c r="J975" s="45" t="s">
        <v>565</v>
      </c>
      <c r="K975" s="45">
        <v>2</v>
      </c>
      <c r="L975" s="45" t="s">
        <v>640</v>
      </c>
      <c r="M975" s="29">
        <v>20234278</v>
      </c>
      <c r="N975" s="49" t="s">
        <v>4696</v>
      </c>
      <c r="O975" s="27" t="s">
        <v>4728</v>
      </c>
      <c r="P975" s="27" t="s">
        <v>4729</v>
      </c>
      <c r="Q975" s="27" t="s">
        <v>6529</v>
      </c>
      <c r="R975" s="15"/>
      <c r="S975" s="53"/>
    </row>
    <row r="976" spans="2:19" ht="19.5" customHeight="1" x14ac:dyDescent="0.15">
      <c r="B976" s="25">
        <v>2021</v>
      </c>
      <c r="C976" s="27">
        <v>2</v>
      </c>
      <c r="D976" s="27" t="s">
        <v>15</v>
      </c>
      <c r="E976" s="55" t="s">
        <v>615</v>
      </c>
      <c r="F976" s="27" t="s">
        <v>215</v>
      </c>
      <c r="G976" s="27">
        <v>4014210901</v>
      </c>
      <c r="H976" s="27" t="s">
        <v>618</v>
      </c>
      <c r="I976" s="27">
        <v>1200</v>
      </c>
      <c r="J976" s="45" t="s">
        <v>612</v>
      </c>
      <c r="K976" s="45">
        <v>56</v>
      </c>
      <c r="L976" s="45" t="s">
        <v>227</v>
      </c>
      <c r="M976" s="29">
        <v>20181000</v>
      </c>
      <c r="N976" s="49" t="s">
        <v>327</v>
      </c>
      <c r="O976" s="27" t="s">
        <v>463</v>
      </c>
      <c r="P976" s="27" t="s">
        <v>464</v>
      </c>
      <c r="Q976" s="27" t="s">
        <v>6529</v>
      </c>
      <c r="R976" s="15"/>
      <c r="S976" s="53"/>
    </row>
    <row r="977" spans="2:19" ht="19.5" customHeight="1" x14ac:dyDescent="0.15">
      <c r="B977" s="25">
        <v>2021</v>
      </c>
      <c r="C977" s="27">
        <v>2</v>
      </c>
      <c r="D977" s="27" t="s">
        <v>2843</v>
      </c>
      <c r="E977" s="55" t="s">
        <v>3766</v>
      </c>
      <c r="F977" s="27" t="s">
        <v>215</v>
      </c>
      <c r="G977" s="27">
        <v>4014178201</v>
      </c>
      <c r="H977" s="27" t="s">
        <v>623</v>
      </c>
      <c r="I977" s="27" t="s">
        <v>6813</v>
      </c>
      <c r="J977" s="45" t="s">
        <v>612</v>
      </c>
      <c r="K977" s="45">
        <v>100</v>
      </c>
      <c r="L977" s="45" t="s">
        <v>227</v>
      </c>
      <c r="M977" s="29">
        <v>20000000</v>
      </c>
      <c r="N977" s="49" t="s">
        <v>3762</v>
      </c>
      <c r="O977" s="27" t="s">
        <v>3763</v>
      </c>
      <c r="P977" s="27" t="s">
        <v>3764</v>
      </c>
      <c r="Q977" s="27" t="s">
        <v>6529</v>
      </c>
      <c r="R977" s="15"/>
      <c r="S977" s="53"/>
    </row>
    <row r="978" spans="2:19" ht="19.5" customHeight="1" x14ac:dyDescent="0.15">
      <c r="B978" s="25">
        <v>2021</v>
      </c>
      <c r="C978" s="27">
        <v>2</v>
      </c>
      <c r="D978" s="27" t="s">
        <v>15</v>
      </c>
      <c r="E978" s="55" t="s">
        <v>4753</v>
      </c>
      <c r="F978" s="27" t="s">
        <v>215</v>
      </c>
      <c r="G978" s="27">
        <v>21348662</v>
      </c>
      <c r="H978" s="27" t="s">
        <v>4754</v>
      </c>
      <c r="I978" s="27" t="s">
        <v>6814</v>
      </c>
      <c r="J978" s="45" t="s">
        <v>565</v>
      </c>
      <c r="K978" s="45">
        <v>2</v>
      </c>
      <c r="L978" s="45" t="s">
        <v>640</v>
      </c>
      <c r="M978" s="29">
        <v>19878767</v>
      </c>
      <c r="N978" s="49" t="s">
        <v>4696</v>
      </c>
      <c r="O978" s="27" t="s">
        <v>4728</v>
      </c>
      <c r="P978" s="27" t="s">
        <v>4729</v>
      </c>
      <c r="Q978" s="27" t="s">
        <v>6529</v>
      </c>
      <c r="R978" s="15"/>
      <c r="S978" s="53"/>
    </row>
    <row r="979" spans="2:19" ht="19.5" customHeight="1" x14ac:dyDescent="0.15">
      <c r="B979" s="25">
        <v>2021</v>
      </c>
      <c r="C979" s="27">
        <v>2</v>
      </c>
      <c r="D979" s="27" t="s">
        <v>15</v>
      </c>
      <c r="E979" s="55" t="s">
        <v>4225</v>
      </c>
      <c r="F979" s="27" t="s">
        <v>215</v>
      </c>
      <c r="G979" s="27">
        <v>3011150501</v>
      </c>
      <c r="H979" s="27" t="s">
        <v>216</v>
      </c>
      <c r="I979" s="27" t="s">
        <v>6815</v>
      </c>
      <c r="J979" s="45" t="s">
        <v>16</v>
      </c>
      <c r="K979" s="45">
        <v>232</v>
      </c>
      <c r="L979" s="45" t="s">
        <v>217</v>
      </c>
      <c r="M979" s="29">
        <v>19868473</v>
      </c>
      <c r="N979" s="49" t="s">
        <v>3880</v>
      </c>
      <c r="O979" s="27" t="s">
        <v>3881</v>
      </c>
      <c r="P979" s="27" t="s">
        <v>3894</v>
      </c>
      <c r="Q979" s="27" t="s">
        <v>6529</v>
      </c>
      <c r="R979" s="15"/>
      <c r="S979" s="53"/>
    </row>
    <row r="980" spans="2:19" ht="19.5" customHeight="1" x14ac:dyDescent="0.15">
      <c r="B980" s="25">
        <v>2021</v>
      </c>
      <c r="C980" s="27">
        <v>2</v>
      </c>
      <c r="D980" s="27" t="s">
        <v>14</v>
      </c>
      <c r="E980" s="55" t="s">
        <v>4557</v>
      </c>
      <c r="F980" s="27" t="s">
        <v>62</v>
      </c>
      <c r="G980" s="27">
        <v>4924159601</v>
      </c>
      <c r="H980" s="27" t="s">
        <v>4227</v>
      </c>
      <c r="I980" s="27" t="s">
        <v>6816</v>
      </c>
      <c r="J980" s="45" t="s">
        <v>601</v>
      </c>
      <c r="K980" s="45">
        <v>66</v>
      </c>
      <c r="L980" s="45" t="s">
        <v>588</v>
      </c>
      <c r="M980" s="29">
        <v>19742000</v>
      </c>
      <c r="N980" s="49" t="s">
        <v>4349</v>
      </c>
      <c r="O980" s="27" t="s">
        <v>4486</v>
      </c>
      <c r="P980" s="27" t="s">
        <v>4487</v>
      </c>
      <c r="Q980" s="27" t="s">
        <v>6529</v>
      </c>
      <c r="R980" s="15"/>
      <c r="S980" s="53"/>
    </row>
    <row r="981" spans="2:19" ht="19.5" customHeight="1" x14ac:dyDescent="0.15">
      <c r="B981" s="25">
        <v>2021</v>
      </c>
      <c r="C981" s="27">
        <v>2</v>
      </c>
      <c r="D981" s="27" t="s">
        <v>15</v>
      </c>
      <c r="E981" s="55" t="s">
        <v>2424</v>
      </c>
      <c r="F981" s="27" t="s">
        <v>62</v>
      </c>
      <c r="G981" s="27"/>
      <c r="H981" s="27" t="s">
        <v>2920</v>
      </c>
      <c r="I981" s="27" t="s">
        <v>6586</v>
      </c>
      <c r="J981" s="45" t="s">
        <v>630</v>
      </c>
      <c r="K981" s="45">
        <v>2</v>
      </c>
      <c r="L981" s="45" t="s">
        <v>557</v>
      </c>
      <c r="M981" s="29">
        <v>19602000</v>
      </c>
      <c r="N981" s="49" t="s">
        <v>2411</v>
      </c>
      <c r="O981" s="27" t="s">
        <v>2415</v>
      </c>
      <c r="P981" s="27" t="s">
        <v>2399</v>
      </c>
      <c r="Q981" s="27" t="s">
        <v>6529</v>
      </c>
      <c r="R981" s="15"/>
      <c r="S981" s="53"/>
    </row>
    <row r="982" spans="2:19" ht="19.5" customHeight="1" x14ac:dyDescent="0.15">
      <c r="B982" s="25">
        <v>2021</v>
      </c>
      <c r="C982" s="27">
        <v>2</v>
      </c>
      <c r="D982" s="27" t="s">
        <v>14</v>
      </c>
      <c r="E982" s="55" t="s">
        <v>2064</v>
      </c>
      <c r="F982" s="27" t="s">
        <v>64</v>
      </c>
      <c r="G982" s="27">
        <v>3116302001</v>
      </c>
      <c r="H982" s="27" t="s">
        <v>2065</v>
      </c>
      <c r="I982" s="27" t="s">
        <v>6817</v>
      </c>
      <c r="J982" s="45" t="s">
        <v>2066</v>
      </c>
      <c r="K982" s="45">
        <v>4</v>
      </c>
      <c r="L982" s="45" t="s">
        <v>1979</v>
      </c>
      <c r="M982" s="29">
        <v>19600000</v>
      </c>
      <c r="N982" s="49" t="s">
        <v>1516</v>
      </c>
      <c r="O982" s="27" t="s">
        <v>1517</v>
      </c>
      <c r="P982" s="27" t="s">
        <v>1518</v>
      </c>
      <c r="Q982" s="27" t="s">
        <v>6529</v>
      </c>
      <c r="R982" s="15"/>
      <c r="S982" s="53" t="s">
        <v>1962</v>
      </c>
    </row>
    <row r="983" spans="2:19" ht="19.5" customHeight="1" x14ac:dyDescent="0.15">
      <c r="B983" s="25">
        <v>2021</v>
      </c>
      <c r="C983" s="27">
        <v>2</v>
      </c>
      <c r="D983" s="27" t="s">
        <v>15</v>
      </c>
      <c r="E983" s="55" t="s">
        <v>1955</v>
      </c>
      <c r="F983" s="27" t="s">
        <v>215</v>
      </c>
      <c r="G983" s="27">
        <v>3010161901</v>
      </c>
      <c r="H983" s="27" t="s">
        <v>737</v>
      </c>
      <c r="I983" s="27" t="s">
        <v>6630</v>
      </c>
      <c r="J983" s="45" t="s">
        <v>17</v>
      </c>
      <c r="K983" s="45">
        <v>28.390999999999998</v>
      </c>
      <c r="L983" s="45" t="s">
        <v>169</v>
      </c>
      <c r="M983" s="29">
        <v>19471967</v>
      </c>
      <c r="N983" s="49" t="s">
        <v>1426</v>
      </c>
      <c r="O983" s="27" t="s">
        <v>1622</v>
      </c>
      <c r="P983" s="27" t="s">
        <v>1623</v>
      </c>
      <c r="Q983" s="27" t="s">
        <v>6529</v>
      </c>
      <c r="R983" s="15"/>
      <c r="S983" s="53"/>
    </row>
    <row r="984" spans="2:19" ht="19.5" customHeight="1" x14ac:dyDescent="0.15">
      <c r="B984" s="25">
        <v>2021</v>
      </c>
      <c r="C984" s="27">
        <v>2</v>
      </c>
      <c r="D984" s="27" t="s">
        <v>15</v>
      </c>
      <c r="E984" s="55" t="s">
        <v>3261</v>
      </c>
      <c r="F984" s="27" t="s">
        <v>215</v>
      </c>
      <c r="G984" s="27">
        <v>3912110301</v>
      </c>
      <c r="H984" s="27" t="s">
        <v>3514</v>
      </c>
      <c r="I984" s="27" t="s">
        <v>6818</v>
      </c>
      <c r="J984" s="45" t="s">
        <v>3517</v>
      </c>
      <c r="K984" s="45">
        <v>1</v>
      </c>
      <c r="L984" s="45" t="s">
        <v>3511</v>
      </c>
      <c r="M984" s="29">
        <v>19410000</v>
      </c>
      <c r="N984" s="49" t="s">
        <v>2998</v>
      </c>
      <c r="O984" s="27" t="s">
        <v>3512</v>
      </c>
      <c r="P984" s="27" t="s">
        <v>3513</v>
      </c>
      <c r="Q984" s="27" t="s">
        <v>6529</v>
      </c>
      <c r="R984" s="15"/>
      <c r="S984" s="53"/>
    </row>
    <row r="985" spans="2:19" ht="19.5" customHeight="1" x14ac:dyDescent="0.15">
      <c r="B985" s="25">
        <v>2021</v>
      </c>
      <c r="C985" s="27">
        <v>2</v>
      </c>
      <c r="D985" s="27" t="s">
        <v>15</v>
      </c>
      <c r="E985" s="55" t="s">
        <v>4763</v>
      </c>
      <c r="F985" s="27" t="s">
        <v>215</v>
      </c>
      <c r="G985" s="27">
        <v>4014231201</v>
      </c>
      <c r="H985" s="27" t="s">
        <v>4775</v>
      </c>
      <c r="I985" s="27" t="s">
        <v>6819</v>
      </c>
      <c r="J985" s="45" t="s">
        <v>4767</v>
      </c>
      <c r="K985" s="45">
        <v>13</v>
      </c>
      <c r="L985" s="45" t="s">
        <v>1950</v>
      </c>
      <c r="M985" s="29">
        <v>19171461</v>
      </c>
      <c r="N985" s="49" t="s">
        <v>4696</v>
      </c>
      <c r="O985" s="27" t="s">
        <v>4728</v>
      </c>
      <c r="P985" s="27" t="s">
        <v>4729</v>
      </c>
      <c r="Q985" s="27" t="s">
        <v>6261</v>
      </c>
      <c r="R985" s="15"/>
      <c r="S985" s="53"/>
    </row>
    <row r="986" spans="2:19" ht="19.5" customHeight="1" x14ac:dyDescent="0.15">
      <c r="B986" s="25">
        <v>2021</v>
      </c>
      <c r="C986" s="27">
        <v>2</v>
      </c>
      <c r="D986" s="27" t="s">
        <v>15</v>
      </c>
      <c r="E986" s="55" t="s">
        <v>1980</v>
      </c>
      <c r="F986" s="27" t="s">
        <v>215</v>
      </c>
      <c r="G986" s="27">
        <v>4920169701</v>
      </c>
      <c r="H986" s="27" t="s">
        <v>1985</v>
      </c>
      <c r="I986" s="27" t="s">
        <v>6544</v>
      </c>
      <c r="J986" s="45" t="s">
        <v>16</v>
      </c>
      <c r="K986" s="45">
        <v>11</v>
      </c>
      <c r="L986" s="45" t="s">
        <v>1979</v>
      </c>
      <c r="M986" s="29">
        <v>19165080</v>
      </c>
      <c r="N986" s="49" t="s">
        <v>1530</v>
      </c>
      <c r="O986" s="27" t="s">
        <v>1975</v>
      </c>
      <c r="P986" s="27" t="s">
        <v>1976</v>
      </c>
      <c r="Q986" s="27" t="s">
        <v>6529</v>
      </c>
      <c r="R986" s="15"/>
      <c r="S986" s="53"/>
    </row>
    <row r="987" spans="2:19" ht="19.5" customHeight="1" x14ac:dyDescent="0.15">
      <c r="B987" s="25">
        <v>2021</v>
      </c>
      <c r="C987" s="27">
        <v>2</v>
      </c>
      <c r="D987" s="27" t="s">
        <v>15</v>
      </c>
      <c r="E987" s="55" t="s">
        <v>2034</v>
      </c>
      <c r="F987" s="27" t="s">
        <v>215</v>
      </c>
      <c r="G987" s="27">
        <v>4014218502</v>
      </c>
      <c r="H987" s="27" t="s">
        <v>2094</v>
      </c>
      <c r="I987" s="27" t="s">
        <v>6820</v>
      </c>
      <c r="J987" s="45" t="s">
        <v>16</v>
      </c>
      <c r="K987" s="45">
        <v>122</v>
      </c>
      <c r="L987" s="45" t="s">
        <v>227</v>
      </c>
      <c r="M987" s="29">
        <v>19103980</v>
      </c>
      <c r="N987" s="49" t="s">
        <v>1426</v>
      </c>
      <c r="O987" s="27" t="s">
        <v>1619</v>
      </c>
      <c r="P987" s="27" t="s">
        <v>1620</v>
      </c>
      <c r="Q987" s="27" t="s">
        <v>6529</v>
      </c>
      <c r="R987" s="15"/>
      <c r="S987" s="53"/>
    </row>
    <row r="988" spans="2:19" ht="19.5" customHeight="1" x14ac:dyDescent="0.15">
      <c r="B988" s="25">
        <v>2021</v>
      </c>
      <c r="C988" s="27">
        <v>2</v>
      </c>
      <c r="D988" s="27" t="s">
        <v>14</v>
      </c>
      <c r="E988" s="55" t="s">
        <v>3268</v>
      </c>
      <c r="F988" s="27" t="s">
        <v>64</v>
      </c>
      <c r="G988" s="27">
        <v>3012170301</v>
      </c>
      <c r="H988" s="27" t="s">
        <v>2880</v>
      </c>
      <c r="I988" s="27" t="s">
        <v>6821</v>
      </c>
      <c r="J988" s="45" t="s">
        <v>3525</v>
      </c>
      <c r="K988" s="45">
        <v>60</v>
      </c>
      <c r="L988" s="45" t="s">
        <v>225</v>
      </c>
      <c r="M988" s="29">
        <v>19038000</v>
      </c>
      <c r="N988" s="49" t="s">
        <v>3010</v>
      </c>
      <c r="O988" s="27" t="s">
        <v>3024</v>
      </c>
      <c r="P988" s="27" t="s">
        <v>3269</v>
      </c>
      <c r="Q988" s="27" t="s">
        <v>6529</v>
      </c>
      <c r="R988" s="15"/>
      <c r="S988" s="53"/>
    </row>
    <row r="989" spans="2:19" ht="19.5" customHeight="1" x14ac:dyDescent="0.15">
      <c r="B989" s="25">
        <v>2021</v>
      </c>
      <c r="C989" s="27">
        <v>2</v>
      </c>
      <c r="D989" s="27" t="s">
        <v>15</v>
      </c>
      <c r="E989" s="55" t="s">
        <v>3261</v>
      </c>
      <c r="F989" s="27" t="s">
        <v>215</v>
      </c>
      <c r="G989" s="27">
        <v>3912110301</v>
      </c>
      <c r="H989" s="27" t="s">
        <v>3514</v>
      </c>
      <c r="I989" s="27" t="s">
        <v>6818</v>
      </c>
      <c r="J989" s="45" t="s">
        <v>3516</v>
      </c>
      <c r="K989" s="45">
        <v>1</v>
      </c>
      <c r="L989" s="45" t="s">
        <v>3511</v>
      </c>
      <c r="M989" s="29">
        <v>19010000</v>
      </c>
      <c r="N989" s="49" t="s">
        <v>2998</v>
      </c>
      <c r="O989" s="27" t="s">
        <v>3512</v>
      </c>
      <c r="P989" s="27" t="s">
        <v>3513</v>
      </c>
      <c r="Q989" s="27" t="s">
        <v>6529</v>
      </c>
      <c r="R989" s="15"/>
      <c r="S989" s="53"/>
    </row>
    <row r="990" spans="2:19" ht="19.5" customHeight="1" x14ac:dyDescent="0.15">
      <c r="B990" s="25">
        <v>2021</v>
      </c>
      <c r="C990" s="27">
        <v>2</v>
      </c>
      <c r="D990" s="27" t="s">
        <v>14</v>
      </c>
      <c r="E990" s="55" t="s">
        <v>3746</v>
      </c>
      <c r="F990" s="27" t="s">
        <v>64</v>
      </c>
      <c r="G990" s="27">
        <v>4111193802</v>
      </c>
      <c r="H990" s="27" t="s">
        <v>3747</v>
      </c>
      <c r="I990" s="27" t="s">
        <v>6822</v>
      </c>
      <c r="J990" s="45" t="s">
        <v>3748</v>
      </c>
      <c r="K990" s="45">
        <v>5</v>
      </c>
      <c r="L990" s="45" t="s">
        <v>174</v>
      </c>
      <c r="M990" s="29">
        <v>19000000</v>
      </c>
      <c r="N990" s="49" t="s">
        <v>3645</v>
      </c>
      <c r="O990" s="27" t="s">
        <v>3646</v>
      </c>
      <c r="P990" s="27" t="s">
        <v>3647</v>
      </c>
      <c r="Q990" s="27" t="s">
        <v>6529</v>
      </c>
      <c r="R990" s="15"/>
      <c r="S990" s="53" t="s">
        <v>94</v>
      </c>
    </row>
    <row r="991" spans="2:19" ht="19.5" customHeight="1" x14ac:dyDescent="0.15">
      <c r="B991" s="25">
        <v>2021</v>
      </c>
      <c r="C991" s="27">
        <v>2</v>
      </c>
      <c r="D991" s="27" t="s">
        <v>15</v>
      </c>
      <c r="E991" s="55" t="s">
        <v>1960</v>
      </c>
      <c r="F991" s="27" t="s">
        <v>215</v>
      </c>
      <c r="G991" s="27">
        <v>4920169701</v>
      </c>
      <c r="H991" s="27" t="s">
        <v>1985</v>
      </c>
      <c r="I991" s="27" t="s">
        <v>6823</v>
      </c>
      <c r="J991" s="45" t="s">
        <v>601</v>
      </c>
      <c r="K991" s="45">
        <v>7</v>
      </c>
      <c r="L991" s="45" t="s">
        <v>1979</v>
      </c>
      <c r="M991" s="29">
        <v>18976000</v>
      </c>
      <c r="N991" s="49" t="s">
        <v>1585</v>
      </c>
      <c r="O991" s="27" t="s">
        <v>1586</v>
      </c>
      <c r="P991" s="27" t="s">
        <v>1587</v>
      </c>
      <c r="Q991" s="27" t="s">
        <v>6529</v>
      </c>
      <c r="R991" s="15"/>
      <c r="S991" s="53"/>
    </row>
    <row r="992" spans="2:19" ht="19.5" customHeight="1" x14ac:dyDescent="0.15">
      <c r="B992" s="25">
        <v>2021</v>
      </c>
      <c r="C992" s="27">
        <v>2</v>
      </c>
      <c r="D992" s="27" t="s">
        <v>15</v>
      </c>
      <c r="E992" s="55" t="s">
        <v>2824</v>
      </c>
      <c r="F992" s="27" t="s">
        <v>215</v>
      </c>
      <c r="G992" s="27">
        <v>3012999701</v>
      </c>
      <c r="H992" s="27" t="s">
        <v>2829</v>
      </c>
      <c r="I992" s="27" t="s">
        <v>6824</v>
      </c>
      <c r="J992" s="45" t="s">
        <v>16</v>
      </c>
      <c r="K992" s="45">
        <v>519</v>
      </c>
      <c r="L992" s="45" t="s">
        <v>2791</v>
      </c>
      <c r="M992" s="29">
        <v>18785000</v>
      </c>
      <c r="N992" s="49" t="s">
        <v>2338</v>
      </c>
      <c r="O992" s="27" t="s">
        <v>2346</v>
      </c>
      <c r="P992" s="27" t="s">
        <v>2347</v>
      </c>
      <c r="Q992" s="27" t="s">
        <v>6529</v>
      </c>
      <c r="R992" s="15"/>
      <c r="S992" s="53"/>
    </row>
    <row r="993" spans="2:19" ht="19.5" customHeight="1" x14ac:dyDescent="0.15">
      <c r="B993" s="25">
        <v>2021</v>
      </c>
      <c r="C993" s="27">
        <v>2</v>
      </c>
      <c r="D993" s="27" t="s">
        <v>14</v>
      </c>
      <c r="E993" s="55" t="s">
        <v>3497</v>
      </c>
      <c r="F993" s="27" t="s">
        <v>62</v>
      </c>
      <c r="G993" s="27">
        <v>3010161901</v>
      </c>
      <c r="H993" s="27" t="s">
        <v>218</v>
      </c>
      <c r="I993" s="27" t="s">
        <v>6825</v>
      </c>
      <c r="J993" s="45">
        <v>0</v>
      </c>
      <c r="K993" s="45">
        <v>25.177999999999997</v>
      </c>
      <c r="L993" s="45" t="s">
        <v>169</v>
      </c>
      <c r="M993" s="29">
        <v>18762604</v>
      </c>
      <c r="N993" s="49" t="s">
        <v>2985</v>
      </c>
      <c r="O993" s="27" t="s">
        <v>3255</v>
      </c>
      <c r="P993" s="27" t="s">
        <v>3256</v>
      </c>
      <c r="Q993" s="27" t="s">
        <v>6529</v>
      </c>
      <c r="R993" s="15"/>
      <c r="S993" s="53"/>
    </row>
    <row r="994" spans="2:19" ht="19.5" customHeight="1" x14ac:dyDescent="0.15">
      <c r="B994" s="25">
        <v>2021</v>
      </c>
      <c r="C994" s="27">
        <v>2</v>
      </c>
      <c r="D994" s="27" t="s">
        <v>15</v>
      </c>
      <c r="E994" s="55" t="s">
        <v>1956</v>
      </c>
      <c r="F994" s="27" t="s">
        <v>215</v>
      </c>
      <c r="G994" s="27">
        <v>3010161901</v>
      </c>
      <c r="H994" s="27" t="s">
        <v>737</v>
      </c>
      <c r="I994" s="27" t="s">
        <v>6826</v>
      </c>
      <c r="J994" s="45" t="s">
        <v>17</v>
      </c>
      <c r="K994" s="45">
        <v>24.715</v>
      </c>
      <c r="L994" s="45" t="s">
        <v>169</v>
      </c>
      <c r="M994" s="29">
        <v>18629672</v>
      </c>
      <c r="N994" s="49" t="s">
        <v>1426</v>
      </c>
      <c r="O994" s="27" t="s">
        <v>1622</v>
      </c>
      <c r="P994" s="27" t="s">
        <v>1623</v>
      </c>
      <c r="Q994" s="27" t="s">
        <v>6529</v>
      </c>
      <c r="R994" s="15"/>
      <c r="S994" s="53"/>
    </row>
    <row r="995" spans="2:19" ht="19.5" customHeight="1" x14ac:dyDescent="0.15">
      <c r="B995" s="25">
        <v>2021</v>
      </c>
      <c r="C995" s="27">
        <v>2</v>
      </c>
      <c r="D995" s="27" t="s">
        <v>15</v>
      </c>
      <c r="E995" s="55" t="s">
        <v>4763</v>
      </c>
      <c r="F995" s="27" t="s">
        <v>215</v>
      </c>
      <c r="G995" s="27">
        <v>4014168801</v>
      </c>
      <c r="H995" s="27" t="s">
        <v>4776</v>
      </c>
      <c r="I995" s="27" t="s">
        <v>6827</v>
      </c>
      <c r="J995" s="45" t="s">
        <v>4769</v>
      </c>
      <c r="K995" s="45">
        <v>1</v>
      </c>
      <c r="L995" s="45" t="s">
        <v>1950</v>
      </c>
      <c r="M995" s="29">
        <v>18610758</v>
      </c>
      <c r="N995" s="49" t="s">
        <v>4696</v>
      </c>
      <c r="O995" s="27" t="s">
        <v>4728</v>
      </c>
      <c r="P995" s="27" t="s">
        <v>4729</v>
      </c>
      <c r="Q995" s="27" t="s">
        <v>6261</v>
      </c>
      <c r="R995" s="15"/>
      <c r="S995" s="53"/>
    </row>
    <row r="996" spans="2:19" ht="19.5" customHeight="1" x14ac:dyDescent="0.15">
      <c r="B996" s="25">
        <v>2021</v>
      </c>
      <c r="C996" s="27">
        <v>2</v>
      </c>
      <c r="D996" s="27" t="s">
        <v>14</v>
      </c>
      <c r="E996" s="55" t="s">
        <v>4559</v>
      </c>
      <c r="F996" s="27" t="s">
        <v>62</v>
      </c>
      <c r="G996" s="27">
        <v>5610153001</v>
      </c>
      <c r="H996" s="27" t="s">
        <v>4560</v>
      </c>
      <c r="I996" s="27"/>
      <c r="J996" s="45" t="s">
        <v>17</v>
      </c>
      <c r="K996" s="45">
        <v>1</v>
      </c>
      <c r="L996" s="45" t="s">
        <v>223</v>
      </c>
      <c r="M996" s="29">
        <v>18563000</v>
      </c>
      <c r="N996" s="49" t="s">
        <v>4349</v>
      </c>
      <c r="O996" s="27" t="s">
        <v>4486</v>
      </c>
      <c r="P996" s="27" t="s">
        <v>4487</v>
      </c>
      <c r="Q996" s="27" t="s">
        <v>6529</v>
      </c>
      <c r="R996" s="15"/>
      <c r="S996" s="53"/>
    </row>
    <row r="997" spans="2:19" ht="19.5" customHeight="1" x14ac:dyDescent="0.15">
      <c r="B997" s="25">
        <v>2021</v>
      </c>
      <c r="C997" s="27">
        <v>2</v>
      </c>
      <c r="D997" s="27" t="s">
        <v>15</v>
      </c>
      <c r="E997" s="55" t="s">
        <v>4753</v>
      </c>
      <c r="F997" s="27" t="s">
        <v>215</v>
      </c>
      <c r="G997" s="27">
        <v>23052732</v>
      </c>
      <c r="H997" s="27" t="s">
        <v>4761</v>
      </c>
      <c r="I997" s="27" t="s">
        <v>6828</v>
      </c>
      <c r="J997" s="45" t="s">
        <v>565</v>
      </c>
      <c r="K997" s="45">
        <v>10</v>
      </c>
      <c r="L997" s="45" t="s">
        <v>227</v>
      </c>
      <c r="M997" s="29">
        <v>18461855</v>
      </c>
      <c r="N997" s="49" t="s">
        <v>4696</v>
      </c>
      <c r="O997" s="27" t="s">
        <v>4728</v>
      </c>
      <c r="P997" s="27" t="s">
        <v>4729</v>
      </c>
      <c r="Q997" s="27" t="s">
        <v>6529</v>
      </c>
      <c r="R997" s="15"/>
      <c r="S997" s="53"/>
    </row>
    <row r="998" spans="2:19" ht="19.5" customHeight="1" x14ac:dyDescent="0.15">
      <c r="B998" s="25">
        <v>2021</v>
      </c>
      <c r="C998" s="27">
        <v>2</v>
      </c>
      <c r="D998" s="27" t="s">
        <v>15</v>
      </c>
      <c r="E998" s="55" t="s">
        <v>2414</v>
      </c>
      <c r="F998" s="27" t="s">
        <v>62</v>
      </c>
      <c r="G998" s="27"/>
      <c r="H998" s="27" t="s">
        <v>1352</v>
      </c>
      <c r="I998" s="27" t="s">
        <v>6644</v>
      </c>
      <c r="J998" s="45" t="s">
        <v>630</v>
      </c>
      <c r="K998" s="45">
        <v>3</v>
      </c>
      <c r="L998" s="45" t="s">
        <v>557</v>
      </c>
      <c r="M998" s="29">
        <v>18265500</v>
      </c>
      <c r="N998" s="49" t="s">
        <v>2411</v>
      </c>
      <c r="O998" s="27" t="s">
        <v>2415</v>
      </c>
      <c r="P998" s="27" t="s">
        <v>2418</v>
      </c>
      <c r="Q998" s="27" t="s">
        <v>6529</v>
      </c>
      <c r="R998" s="15"/>
      <c r="S998" s="53"/>
    </row>
    <row r="999" spans="2:19" ht="19.5" customHeight="1" x14ac:dyDescent="0.15">
      <c r="B999" s="25">
        <v>2021</v>
      </c>
      <c r="C999" s="27">
        <v>2</v>
      </c>
      <c r="D999" s="27" t="s">
        <v>15</v>
      </c>
      <c r="E999" s="55" t="s">
        <v>2011</v>
      </c>
      <c r="F999" s="27" t="s">
        <v>215</v>
      </c>
      <c r="G999" s="27">
        <v>3011150501</v>
      </c>
      <c r="H999" s="27" t="s">
        <v>216</v>
      </c>
      <c r="I999" s="27" t="s">
        <v>6658</v>
      </c>
      <c r="J999" s="45" t="s">
        <v>17</v>
      </c>
      <c r="K999" s="45">
        <v>280</v>
      </c>
      <c r="L999" s="45" t="s">
        <v>217</v>
      </c>
      <c r="M999" s="29">
        <v>18006800</v>
      </c>
      <c r="N999" s="49" t="s">
        <v>1426</v>
      </c>
      <c r="O999" s="27" t="s">
        <v>1432</v>
      </c>
      <c r="P999" s="27" t="s">
        <v>1433</v>
      </c>
      <c r="Q999" s="27" t="s">
        <v>6529</v>
      </c>
      <c r="R999" s="15"/>
      <c r="S999" s="53"/>
    </row>
    <row r="1000" spans="2:19" ht="19.5" customHeight="1" x14ac:dyDescent="0.15">
      <c r="B1000" s="25">
        <v>2021</v>
      </c>
      <c r="C1000" s="27">
        <v>2</v>
      </c>
      <c r="D1000" s="27" t="s">
        <v>15</v>
      </c>
      <c r="E1000" s="55" t="s">
        <v>4778</v>
      </c>
      <c r="F1000" s="27" t="s">
        <v>215</v>
      </c>
      <c r="G1000" s="27">
        <v>23375088</v>
      </c>
      <c r="H1000" s="27" t="s">
        <v>4781</v>
      </c>
      <c r="I1000" s="27" t="s">
        <v>6829</v>
      </c>
      <c r="J1000" s="45" t="s">
        <v>565</v>
      </c>
      <c r="K1000" s="45">
        <v>2</v>
      </c>
      <c r="L1000" s="45" t="s">
        <v>640</v>
      </c>
      <c r="M1000" s="29">
        <v>17971323</v>
      </c>
      <c r="N1000" s="49" t="s">
        <v>4696</v>
      </c>
      <c r="O1000" s="27" t="s">
        <v>4728</v>
      </c>
      <c r="P1000" s="27" t="s">
        <v>4729</v>
      </c>
      <c r="Q1000" s="27" t="s">
        <v>6529</v>
      </c>
      <c r="R1000" s="15"/>
      <c r="S1000" s="53"/>
    </row>
    <row r="1001" spans="2:19" ht="19.5" customHeight="1" x14ac:dyDescent="0.15">
      <c r="B1001" s="25">
        <v>2021</v>
      </c>
      <c r="C1001" s="27">
        <v>2</v>
      </c>
      <c r="D1001" s="27" t="s">
        <v>15</v>
      </c>
      <c r="E1001" s="55" t="s">
        <v>4743</v>
      </c>
      <c r="F1001" s="27" t="s">
        <v>215</v>
      </c>
      <c r="G1001" s="27">
        <v>3011150501</v>
      </c>
      <c r="H1001" s="27" t="s">
        <v>1249</v>
      </c>
      <c r="I1001" s="27" t="s">
        <v>6830</v>
      </c>
      <c r="J1001" s="45" t="s">
        <v>4744</v>
      </c>
      <c r="K1001" s="45">
        <v>265</v>
      </c>
      <c r="L1001" s="45" t="s">
        <v>1250</v>
      </c>
      <c r="M1001" s="29">
        <v>17889170</v>
      </c>
      <c r="N1001" s="49" t="s">
        <v>4696</v>
      </c>
      <c r="O1001" s="27" t="s">
        <v>4728</v>
      </c>
      <c r="P1001" s="27" t="s">
        <v>4729</v>
      </c>
      <c r="Q1001" s="27" t="s">
        <v>6529</v>
      </c>
      <c r="R1001" s="15"/>
      <c r="S1001" s="53"/>
    </row>
    <row r="1002" spans="2:19" ht="19.5" customHeight="1" x14ac:dyDescent="0.15">
      <c r="B1002" s="25">
        <v>2021</v>
      </c>
      <c r="C1002" s="27">
        <v>2</v>
      </c>
      <c r="D1002" s="27" t="s">
        <v>15</v>
      </c>
      <c r="E1002" s="55" t="s">
        <v>2003</v>
      </c>
      <c r="F1002" s="27" t="s">
        <v>215</v>
      </c>
      <c r="G1002" s="27">
        <v>2411181001</v>
      </c>
      <c r="H1002" s="27" t="s">
        <v>2052</v>
      </c>
      <c r="I1002" s="27" t="s">
        <v>6831</v>
      </c>
      <c r="J1002" s="45" t="s">
        <v>715</v>
      </c>
      <c r="K1002" s="45">
        <v>1</v>
      </c>
      <c r="L1002" s="45" t="s">
        <v>223</v>
      </c>
      <c r="M1002" s="29">
        <v>17842330</v>
      </c>
      <c r="N1002" s="49" t="s">
        <v>1426</v>
      </c>
      <c r="O1002" s="27" t="s">
        <v>1628</v>
      </c>
      <c r="P1002" s="27" t="s">
        <v>1629</v>
      </c>
      <c r="Q1002" s="27" t="s">
        <v>6529</v>
      </c>
      <c r="R1002" s="15"/>
      <c r="S1002" s="53"/>
    </row>
    <row r="1003" spans="2:19" ht="19.5" customHeight="1" x14ac:dyDescent="0.15">
      <c r="B1003" s="25">
        <v>2021</v>
      </c>
      <c r="C1003" s="27">
        <v>2</v>
      </c>
      <c r="D1003" s="27" t="s">
        <v>15</v>
      </c>
      <c r="E1003" s="55" t="s">
        <v>1980</v>
      </c>
      <c r="F1003" s="27" t="s">
        <v>215</v>
      </c>
      <c r="G1003" s="27">
        <v>4924159601</v>
      </c>
      <c r="H1003" s="27" t="s">
        <v>1983</v>
      </c>
      <c r="I1003" s="27" t="s">
        <v>6544</v>
      </c>
      <c r="J1003" s="45" t="s">
        <v>16</v>
      </c>
      <c r="K1003" s="45">
        <v>1</v>
      </c>
      <c r="L1003" s="45" t="s">
        <v>1275</v>
      </c>
      <c r="M1003" s="29">
        <v>17730000</v>
      </c>
      <c r="N1003" s="49" t="s">
        <v>1530</v>
      </c>
      <c r="O1003" s="27" t="s">
        <v>1975</v>
      </c>
      <c r="P1003" s="27" t="s">
        <v>1976</v>
      </c>
      <c r="Q1003" s="27" t="s">
        <v>6529</v>
      </c>
      <c r="R1003" s="15"/>
      <c r="S1003" s="53"/>
    </row>
    <row r="1004" spans="2:19" ht="19.5" customHeight="1" x14ac:dyDescent="0.15">
      <c r="B1004" s="25">
        <v>2021</v>
      </c>
      <c r="C1004" s="27">
        <v>2</v>
      </c>
      <c r="D1004" s="27" t="s">
        <v>15</v>
      </c>
      <c r="E1004" s="55" t="s">
        <v>2044</v>
      </c>
      <c r="F1004" s="27" t="s">
        <v>62</v>
      </c>
      <c r="G1004" s="27">
        <v>3011159501</v>
      </c>
      <c r="H1004" s="27" t="s">
        <v>1382</v>
      </c>
      <c r="I1004" s="27" t="s">
        <v>6832</v>
      </c>
      <c r="J1004" s="45" t="s">
        <v>16</v>
      </c>
      <c r="K1004" s="45">
        <v>487</v>
      </c>
      <c r="L1004" s="45" t="s">
        <v>588</v>
      </c>
      <c r="M1004" s="29">
        <v>17626672</v>
      </c>
      <c r="N1004" s="49" t="s">
        <v>1503</v>
      </c>
      <c r="O1004" s="27" t="s">
        <v>1788</v>
      </c>
      <c r="P1004" s="27" t="s">
        <v>1789</v>
      </c>
      <c r="Q1004" s="27" t="s">
        <v>6529</v>
      </c>
      <c r="R1004" s="15"/>
      <c r="S1004" s="53"/>
    </row>
    <row r="1005" spans="2:19" ht="19.5" customHeight="1" x14ac:dyDescent="0.15">
      <c r="B1005" s="25">
        <v>2021</v>
      </c>
      <c r="C1005" s="27">
        <v>2</v>
      </c>
      <c r="D1005" s="27" t="s">
        <v>15</v>
      </c>
      <c r="E1005" s="55" t="s">
        <v>4743</v>
      </c>
      <c r="F1005" s="27" t="s">
        <v>215</v>
      </c>
      <c r="G1005" s="27">
        <v>4014179501</v>
      </c>
      <c r="H1005" s="27" t="s">
        <v>4748</v>
      </c>
      <c r="I1005" s="27" t="s">
        <v>6833</v>
      </c>
      <c r="J1005" s="45" t="s">
        <v>565</v>
      </c>
      <c r="K1005" s="45">
        <v>3</v>
      </c>
      <c r="L1005" s="45" t="s">
        <v>2831</v>
      </c>
      <c r="M1005" s="29">
        <v>17608293</v>
      </c>
      <c r="N1005" s="49" t="s">
        <v>4696</v>
      </c>
      <c r="O1005" s="27" t="s">
        <v>4728</v>
      </c>
      <c r="P1005" s="27" t="s">
        <v>4729</v>
      </c>
      <c r="Q1005" s="27" t="s">
        <v>6529</v>
      </c>
      <c r="R1005" s="15"/>
      <c r="S1005" s="53"/>
    </row>
    <row r="1006" spans="2:19" ht="19.5" customHeight="1" x14ac:dyDescent="0.15">
      <c r="B1006" s="25">
        <v>2021</v>
      </c>
      <c r="C1006" s="27">
        <v>2</v>
      </c>
      <c r="D1006" s="27" t="s">
        <v>14</v>
      </c>
      <c r="E1006" s="55" t="s">
        <v>3497</v>
      </c>
      <c r="F1006" s="27" t="s">
        <v>62</v>
      </c>
      <c r="G1006" s="27">
        <v>3010161901</v>
      </c>
      <c r="H1006" s="27" t="s">
        <v>218</v>
      </c>
      <c r="I1006" s="27" t="s">
        <v>6834</v>
      </c>
      <c r="J1006" s="45" t="s">
        <v>16</v>
      </c>
      <c r="K1006" s="45">
        <v>22.757999999999999</v>
      </c>
      <c r="L1006" s="45" t="s">
        <v>169</v>
      </c>
      <c r="M1006" s="29">
        <v>17511143</v>
      </c>
      <c r="N1006" s="49" t="s">
        <v>2985</v>
      </c>
      <c r="O1006" s="27" t="s">
        <v>3255</v>
      </c>
      <c r="P1006" s="27" t="s">
        <v>3256</v>
      </c>
      <c r="Q1006" s="27" t="s">
        <v>6261</v>
      </c>
      <c r="R1006" s="15"/>
      <c r="S1006" s="53"/>
    </row>
    <row r="1007" spans="2:19" ht="19.5" customHeight="1" x14ac:dyDescent="0.15">
      <c r="B1007" s="25">
        <v>2021</v>
      </c>
      <c r="C1007" s="27">
        <v>2</v>
      </c>
      <c r="D1007" s="27" t="s">
        <v>15</v>
      </c>
      <c r="E1007" s="55" t="s">
        <v>4778</v>
      </c>
      <c r="F1007" s="27" t="s">
        <v>215</v>
      </c>
      <c r="G1007" s="27">
        <v>23734435</v>
      </c>
      <c r="H1007" s="27" t="s">
        <v>4779</v>
      </c>
      <c r="I1007" s="27" t="s">
        <v>6340</v>
      </c>
      <c r="J1007" s="45" t="s">
        <v>565</v>
      </c>
      <c r="K1007" s="45">
        <v>236.82999999999998</v>
      </c>
      <c r="L1007" s="45" t="s">
        <v>217</v>
      </c>
      <c r="M1007" s="29">
        <v>17481954</v>
      </c>
      <c r="N1007" s="49" t="s">
        <v>4696</v>
      </c>
      <c r="O1007" s="27" t="s">
        <v>4728</v>
      </c>
      <c r="P1007" s="27" t="s">
        <v>4729</v>
      </c>
      <c r="Q1007" s="27" t="s">
        <v>6261</v>
      </c>
      <c r="R1007" s="15"/>
      <c r="S1007" s="53"/>
    </row>
    <row r="1008" spans="2:19" ht="19.5" customHeight="1" x14ac:dyDescent="0.15">
      <c r="B1008" s="25">
        <v>2021</v>
      </c>
      <c r="C1008" s="27">
        <v>2</v>
      </c>
      <c r="D1008" s="27" t="s">
        <v>15</v>
      </c>
      <c r="E1008" s="55" t="s">
        <v>3717</v>
      </c>
      <c r="F1008" s="27" t="s">
        <v>215</v>
      </c>
      <c r="G1008" s="27">
        <v>3010161901</v>
      </c>
      <c r="H1008" s="27" t="s">
        <v>3727</v>
      </c>
      <c r="I1008" s="27" t="s">
        <v>6292</v>
      </c>
      <c r="J1008" s="45" t="s">
        <v>3725</v>
      </c>
      <c r="K1008" s="45">
        <v>23.579999999999995</v>
      </c>
      <c r="L1008" s="45" t="s">
        <v>169</v>
      </c>
      <c r="M1008" s="29">
        <v>17476333</v>
      </c>
      <c r="N1008" s="49" t="s">
        <v>3640</v>
      </c>
      <c r="O1008" s="27" t="s">
        <v>3683</v>
      </c>
      <c r="P1008" s="27" t="s">
        <v>3684</v>
      </c>
      <c r="Q1008" s="27" t="s">
        <v>6261</v>
      </c>
      <c r="R1008" s="15"/>
      <c r="S1008" s="53"/>
    </row>
    <row r="1009" spans="2:19" ht="19.5" customHeight="1" x14ac:dyDescent="0.15">
      <c r="B1009" s="25">
        <v>2021</v>
      </c>
      <c r="C1009" s="27">
        <v>2</v>
      </c>
      <c r="D1009" s="27" t="s">
        <v>15</v>
      </c>
      <c r="E1009" s="55" t="s">
        <v>4753</v>
      </c>
      <c r="F1009" s="27" t="s">
        <v>215</v>
      </c>
      <c r="G1009" s="27">
        <v>21776844</v>
      </c>
      <c r="H1009" s="27" t="s">
        <v>4757</v>
      </c>
      <c r="I1009" s="27" t="s">
        <v>6835</v>
      </c>
      <c r="J1009" s="45" t="s">
        <v>565</v>
      </c>
      <c r="K1009" s="45">
        <v>1</v>
      </c>
      <c r="L1009" s="45" t="s">
        <v>227</v>
      </c>
      <c r="M1009" s="29">
        <v>17333096</v>
      </c>
      <c r="N1009" s="49" t="s">
        <v>4696</v>
      </c>
      <c r="O1009" s="27" t="s">
        <v>4728</v>
      </c>
      <c r="P1009" s="27" t="s">
        <v>4729</v>
      </c>
      <c r="Q1009" s="27" t="s">
        <v>6261</v>
      </c>
      <c r="R1009" s="15"/>
      <c r="S1009" s="53"/>
    </row>
    <row r="1010" spans="2:19" ht="19.5" customHeight="1" x14ac:dyDescent="0.15">
      <c r="B1010" s="25">
        <v>2021</v>
      </c>
      <c r="C1010" s="27">
        <v>2</v>
      </c>
      <c r="D1010" s="27" t="s">
        <v>15</v>
      </c>
      <c r="E1010" s="55" t="s">
        <v>608</v>
      </c>
      <c r="F1010" s="27" t="s">
        <v>215</v>
      </c>
      <c r="G1010" s="27">
        <v>3011150501</v>
      </c>
      <c r="H1010" s="27" t="s">
        <v>216</v>
      </c>
      <c r="I1010" s="27" t="s">
        <v>6486</v>
      </c>
      <c r="J1010" s="45" t="s">
        <v>609</v>
      </c>
      <c r="K1010" s="45">
        <v>281</v>
      </c>
      <c r="L1010" s="45" t="s">
        <v>569</v>
      </c>
      <c r="M1010" s="29">
        <v>17225300</v>
      </c>
      <c r="N1010" s="49" t="s">
        <v>327</v>
      </c>
      <c r="O1010" s="27" t="s">
        <v>457</v>
      </c>
      <c r="P1010" s="27" t="s">
        <v>458</v>
      </c>
      <c r="Q1010" s="27" t="s">
        <v>6261</v>
      </c>
      <c r="R1010" s="15"/>
      <c r="S1010" s="53"/>
    </row>
    <row r="1011" spans="2:19" ht="19.5" customHeight="1" x14ac:dyDescent="0.15">
      <c r="B1011" s="25">
        <v>2021</v>
      </c>
      <c r="C1011" s="27">
        <v>2</v>
      </c>
      <c r="D1011" s="27" t="s">
        <v>14</v>
      </c>
      <c r="E1011" s="55" t="s">
        <v>4838</v>
      </c>
      <c r="F1011" s="27" t="s">
        <v>62</v>
      </c>
      <c r="G1011" s="27">
        <v>1116220101</v>
      </c>
      <c r="H1011" s="27" t="s">
        <v>4837</v>
      </c>
      <c r="I1011" s="27" t="s">
        <v>6836</v>
      </c>
      <c r="J1011" s="45" t="s">
        <v>609</v>
      </c>
      <c r="K1011" s="45">
        <v>33795</v>
      </c>
      <c r="L1011" s="45" t="s">
        <v>588</v>
      </c>
      <c r="M1011" s="29">
        <f>TRUNC(K1011*463*1.1,-3)</f>
        <v>17211000</v>
      </c>
      <c r="N1011" s="49" t="s">
        <v>4804</v>
      </c>
      <c r="O1011" s="27" t="s">
        <v>4839</v>
      </c>
      <c r="P1011" s="27" t="s">
        <v>4840</v>
      </c>
      <c r="Q1011" s="27" t="s">
        <v>6261</v>
      </c>
      <c r="R1011" s="15"/>
      <c r="S1011" s="53"/>
    </row>
    <row r="1012" spans="2:19" ht="19.5" customHeight="1" x14ac:dyDescent="0.15">
      <c r="B1012" s="25">
        <v>2021</v>
      </c>
      <c r="C1012" s="27">
        <v>2</v>
      </c>
      <c r="D1012" s="27" t="s">
        <v>15</v>
      </c>
      <c r="E1012" s="55" t="s">
        <v>2414</v>
      </c>
      <c r="F1012" s="27" t="s">
        <v>62</v>
      </c>
      <c r="G1012" s="27"/>
      <c r="H1012" s="27" t="s">
        <v>2899</v>
      </c>
      <c r="I1012" s="27" t="s">
        <v>6837</v>
      </c>
      <c r="J1012" s="45" t="s">
        <v>630</v>
      </c>
      <c r="K1012" s="45">
        <v>1</v>
      </c>
      <c r="L1012" s="45" t="s">
        <v>640</v>
      </c>
      <c r="M1012" s="29">
        <v>16744200.000000002</v>
      </c>
      <c r="N1012" s="49" t="s">
        <v>2411</v>
      </c>
      <c r="O1012" s="27" t="s">
        <v>2415</v>
      </c>
      <c r="P1012" s="27" t="s">
        <v>2900</v>
      </c>
      <c r="Q1012" s="27" t="s">
        <v>6261</v>
      </c>
      <c r="R1012" s="15"/>
      <c r="S1012" s="53"/>
    </row>
    <row r="1013" spans="2:19" ht="19.5" customHeight="1" x14ac:dyDescent="0.15">
      <c r="B1013" s="25">
        <v>2021</v>
      </c>
      <c r="C1013" s="27">
        <v>2</v>
      </c>
      <c r="D1013" s="27" t="s">
        <v>15</v>
      </c>
      <c r="E1013" s="55" t="s">
        <v>2421</v>
      </c>
      <c r="F1013" s="27" t="s">
        <v>62</v>
      </c>
      <c r="G1013" s="27"/>
      <c r="H1013" s="27" t="s">
        <v>2899</v>
      </c>
      <c r="I1013" s="27" t="s">
        <v>6838</v>
      </c>
      <c r="J1013" s="45" t="s">
        <v>630</v>
      </c>
      <c r="K1013" s="45">
        <v>1</v>
      </c>
      <c r="L1013" s="45" t="s">
        <v>557</v>
      </c>
      <c r="M1013" s="29">
        <v>16744000</v>
      </c>
      <c r="N1013" s="49" t="s">
        <v>2411</v>
      </c>
      <c r="O1013" s="27" t="s">
        <v>2415</v>
      </c>
      <c r="P1013" s="27" t="s">
        <v>2908</v>
      </c>
      <c r="Q1013" s="27" t="s">
        <v>6261</v>
      </c>
      <c r="R1013" s="15"/>
      <c r="S1013" s="53"/>
    </row>
    <row r="1014" spans="2:19" ht="19.5" customHeight="1" x14ac:dyDescent="0.15">
      <c r="B1014" s="25">
        <v>2021</v>
      </c>
      <c r="C1014" s="27">
        <v>2</v>
      </c>
      <c r="D1014" s="27" t="s">
        <v>15</v>
      </c>
      <c r="E1014" s="55" t="s">
        <v>2421</v>
      </c>
      <c r="F1014" s="27" t="s">
        <v>62</v>
      </c>
      <c r="G1014" s="27"/>
      <c r="H1014" s="27" t="s">
        <v>2899</v>
      </c>
      <c r="I1014" s="27" t="s">
        <v>6838</v>
      </c>
      <c r="J1014" s="45" t="s">
        <v>630</v>
      </c>
      <c r="K1014" s="45">
        <v>1</v>
      </c>
      <c r="L1014" s="45" t="s">
        <v>557</v>
      </c>
      <c r="M1014" s="29">
        <v>16744000</v>
      </c>
      <c r="N1014" s="49" t="s">
        <v>2411</v>
      </c>
      <c r="O1014" s="27" t="s">
        <v>2415</v>
      </c>
      <c r="P1014" s="27" t="s">
        <v>2911</v>
      </c>
      <c r="Q1014" s="27" t="s">
        <v>6261</v>
      </c>
      <c r="R1014" s="15"/>
      <c r="S1014" s="53"/>
    </row>
    <row r="1015" spans="2:19" ht="19.5" customHeight="1" x14ac:dyDescent="0.15">
      <c r="B1015" s="25">
        <v>2021</v>
      </c>
      <c r="C1015" s="27">
        <v>2</v>
      </c>
      <c r="D1015" s="27" t="s">
        <v>15</v>
      </c>
      <c r="E1015" s="55" t="s">
        <v>2422</v>
      </c>
      <c r="F1015" s="27" t="s">
        <v>62</v>
      </c>
      <c r="G1015" s="27"/>
      <c r="H1015" s="27" t="s">
        <v>2899</v>
      </c>
      <c r="I1015" s="27" t="s">
        <v>6838</v>
      </c>
      <c r="J1015" s="45" t="s">
        <v>630</v>
      </c>
      <c r="K1015" s="45">
        <v>1</v>
      </c>
      <c r="L1015" s="45" t="s">
        <v>557</v>
      </c>
      <c r="M1015" s="29">
        <v>16744000</v>
      </c>
      <c r="N1015" s="49" t="s">
        <v>2411</v>
      </c>
      <c r="O1015" s="27" t="s">
        <v>2415</v>
      </c>
      <c r="P1015" s="27" t="s">
        <v>2399</v>
      </c>
      <c r="Q1015" s="27" t="s">
        <v>6261</v>
      </c>
      <c r="R1015" s="15"/>
      <c r="S1015" s="53"/>
    </row>
    <row r="1016" spans="2:19" ht="19.5" customHeight="1" x14ac:dyDescent="0.15">
      <c r="B1016" s="25">
        <v>2021</v>
      </c>
      <c r="C1016" s="27">
        <v>2</v>
      </c>
      <c r="D1016" s="27" t="s">
        <v>15</v>
      </c>
      <c r="E1016" s="55" t="s">
        <v>2423</v>
      </c>
      <c r="F1016" s="27" t="s">
        <v>62</v>
      </c>
      <c r="G1016" s="27"/>
      <c r="H1016" s="27" t="s">
        <v>2899</v>
      </c>
      <c r="I1016" s="27" t="s">
        <v>6838</v>
      </c>
      <c r="J1016" s="45" t="s">
        <v>630</v>
      </c>
      <c r="K1016" s="45">
        <v>1</v>
      </c>
      <c r="L1016" s="45" t="s">
        <v>557</v>
      </c>
      <c r="M1016" s="29">
        <v>16610000</v>
      </c>
      <c r="N1016" s="49" t="s">
        <v>2411</v>
      </c>
      <c r="O1016" s="27" t="s">
        <v>2415</v>
      </c>
      <c r="P1016" s="27" t="s">
        <v>2399</v>
      </c>
      <c r="Q1016" s="27" t="s">
        <v>6261</v>
      </c>
      <c r="R1016" s="15"/>
      <c r="S1016" s="53"/>
    </row>
    <row r="1017" spans="2:19" ht="19.5" customHeight="1" x14ac:dyDescent="0.15">
      <c r="B1017" s="25">
        <v>2021</v>
      </c>
      <c r="C1017" s="27">
        <v>2</v>
      </c>
      <c r="D1017" s="27" t="s">
        <v>15</v>
      </c>
      <c r="E1017" s="55" t="s">
        <v>2881</v>
      </c>
      <c r="F1017" s="27" t="s">
        <v>215</v>
      </c>
      <c r="G1017" s="27">
        <v>3022200301</v>
      </c>
      <c r="H1017" s="27" t="s">
        <v>2884</v>
      </c>
      <c r="I1017" s="27" t="s">
        <v>6839</v>
      </c>
      <c r="J1017" s="45" t="s">
        <v>16</v>
      </c>
      <c r="K1017" s="45">
        <v>2</v>
      </c>
      <c r="L1017" s="45" t="s">
        <v>640</v>
      </c>
      <c r="M1017" s="29">
        <v>16600000</v>
      </c>
      <c r="N1017" s="49" t="s">
        <v>2392</v>
      </c>
      <c r="O1017" s="27" t="s">
        <v>2404</v>
      </c>
      <c r="P1017" s="27" t="s">
        <v>2405</v>
      </c>
      <c r="Q1017" s="27" t="s">
        <v>6261</v>
      </c>
      <c r="R1017" s="15"/>
      <c r="S1017" s="53"/>
    </row>
    <row r="1018" spans="2:19" ht="19.5" customHeight="1" x14ac:dyDescent="0.15">
      <c r="B1018" s="25">
        <v>2021</v>
      </c>
      <c r="C1018" s="27">
        <v>2</v>
      </c>
      <c r="D1018" s="27" t="s">
        <v>14</v>
      </c>
      <c r="E1018" s="55" t="s">
        <v>4753</v>
      </c>
      <c r="F1018" s="27" t="s">
        <v>2795</v>
      </c>
      <c r="G1018" s="27" t="s">
        <v>4734</v>
      </c>
      <c r="H1018" s="27" t="s">
        <v>4755</v>
      </c>
      <c r="I1018" s="27" t="s">
        <v>6840</v>
      </c>
      <c r="J1018" s="45" t="s">
        <v>565</v>
      </c>
      <c r="K1018" s="45">
        <v>7</v>
      </c>
      <c r="L1018" s="45" t="s">
        <v>577</v>
      </c>
      <c r="M1018" s="29">
        <v>16582460</v>
      </c>
      <c r="N1018" s="49" t="s">
        <v>4696</v>
      </c>
      <c r="O1018" s="27" t="s">
        <v>4728</v>
      </c>
      <c r="P1018" s="27" t="s">
        <v>4729</v>
      </c>
      <c r="Q1018" s="27" t="s">
        <v>6261</v>
      </c>
      <c r="R1018" s="15"/>
      <c r="S1018" s="53" t="s">
        <v>4735</v>
      </c>
    </row>
    <row r="1019" spans="2:19" ht="19.5" customHeight="1" x14ac:dyDescent="0.15">
      <c r="B1019" s="25">
        <v>2021</v>
      </c>
      <c r="C1019" s="27">
        <v>2</v>
      </c>
      <c r="D1019" s="27" t="s">
        <v>15</v>
      </c>
      <c r="E1019" s="55" t="s">
        <v>2374</v>
      </c>
      <c r="F1019" s="27" t="s">
        <v>62</v>
      </c>
      <c r="G1019" s="27">
        <v>3011150501</v>
      </c>
      <c r="H1019" s="27" t="s">
        <v>216</v>
      </c>
      <c r="I1019" s="27" t="s">
        <v>6326</v>
      </c>
      <c r="J1019" s="45" t="s">
        <v>16</v>
      </c>
      <c r="K1019" s="45">
        <v>230</v>
      </c>
      <c r="L1019" s="45" t="s">
        <v>217</v>
      </c>
      <c r="M1019" s="29">
        <v>16578400</v>
      </c>
      <c r="N1019" s="49" t="s">
        <v>2359</v>
      </c>
      <c r="O1019" s="27" t="s">
        <v>2371</v>
      </c>
      <c r="P1019" s="27" t="s">
        <v>2372</v>
      </c>
      <c r="Q1019" s="27" t="s">
        <v>6261</v>
      </c>
      <c r="R1019" s="15"/>
      <c r="S1019" s="53"/>
    </row>
    <row r="1020" spans="2:19" ht="19.5" customHeight="1" x14ac:dyDescent="0.15">
      <c r="B1020" s="25">
        <v>2021</v>
      </c>
      <c r="C1020" s="27">
        <v>2</v>
      </c>
      <c r="D1020" s="27" t="s">
        <v>15</v>
      </c>
      <c r="E1020" s="55" t="s">
        <v>1993</v>
      </c>
      <c r="F1020" s="27" t="s">
        <v>215</v>
      </c>
      <c r="G1020" s="27">
        <v>4924151101</v>
      </c>
      <c r="H1020" s="27" t="s">
        <v>2103</v>
      </c>
      <c r="I1020" s="27" t="s">
        <v>6841</v>
      </c>
      <c r="J1020" s="45" t="s">
        <v>601</v>
      </c>
      <c r="K1020" s="45">
        <v>1</v>
      </c>
      <c r="L1020" s="45" t="s">
        <v>640</v>
      </c>
      <c r="M1020" s="29">
        <v>16548884</v>
      </c>
      <c r="N1020" s="49" t="s">
        <v>1585</v>
      </c>
      <c r="O1020" s="27" t="s">
        <v>1586</v>
      </c>
      <c r="P1020" s="27" t="s">
        <v>1587</v>
      </c>
      <c r="Q1020" s="27" t="s">
        <v>6261</v>
      </c>
      <c r="R1020" s="15"/>
      <c r="S1020" s="53"/>
    </row>
    <row r="1021" spans="2:19" ht="19.5" customHeight="1" x14ac:dyDescent="0.15">
      <c r="B1021" s="25">
        <v>2021</v>
      </c>
      <c r="C1021" s="27">
        <v>2</v>
      </c>
      <c r="D1021" s="27" t="s">
        <v>15</v>
      </c>
      <c r="E1021" s="55" t="s">
        <v>4753</v>
      </c>
      <c r="F1021" s="27" t="s">
        <v>215</v>
      </c>
      <c r="G1021" s="27">
        <v>23052728</v>
      </c>
      <c r="H1021" s="27" t="s">
        <v>4761</v>
      </c>
      <c r="I1021" s="27" t="s">
        <v>6842</v>
      </c>
      <c r="J1021" s="45" t="s">
        <v>565</v>
      </c>
      <c r="K1021" s="45">
        <v>22</v>
      </c>
      <c r="L1021" s="45" t="s">
        <v>227</v>
      </c>
      <c r="M1021" s="29">
        <v>16542066</v>
      </c>
      <c r="N1021" s="49" t="s">
        <v>4696</v>
      </c>
      <c r="O1021" s="27" t="s">
        <v>4728</v>
      </c>
      <c r="P1021" s="27" t="s">
        <v>4729</v>
      </c>
      <c r="Q1021" s="27" t="s">
        <v>6261</v>
      </c>
      <c r="R1021" s="15"/>
      <c r="S1021" s="53"/>
    </row>
    <row r="1022" spans="2:19" ht="19.5" customHeight="1" x14ac:dyDescent="0.15">
      <c r="B1022" s="25">
        <v>2021</v>
      </c>
      <c r="C1022" s="27">
        <v>2</v>
      </c>
      <c r="D1022" s="27" t="s">
        <v>15</v>
      </c>
      <c r="E1022" s="55" t="s">
        <v>3599</v>
      </c>
      <c r="F1022" s="27" t="s">
        <v>215</v>
      </c>
      <c r="G1022" s="27">
        <v>3011150501</v>
      </c>
      <c r="H1022" s="27" t="s">
        <v>216</v>
      </c>
      <c r="I1022" s="27" t="s">
        <v>6315</v>
      </c>
      <c r="J1022" s="45" t="s">
        <v>3597</v>
      </c>
      <c r="K1022" s="45">
        <v>228.8</v>
      </c>
      <c r="L1022" s="45"/>
      <c r="M1022" s="29">
        <v>16460640</v>
      </c>
      <c r="N1022" s="49" t="s">
        <v>3090</v>
      </c>
      <c r="O1022" s="27" t="s">
        <v>3095</v>
      </c>
      <c r="P1022" s="27" t="s">
        <v>3096</v>
      </c>
      <c r="Q1022" s="27" t="s">
        <v>6261</v>
      </c>
      <c r="R1022" s="15"/>
      <c r="S1022" s="53"/>
    </row>
    <row r="1023" spans="2:19" ht="19.5" customHeight="1" x14ac:dyDescent="0.15">
      <c r="B1023" s="25">
        <v>2021</v>
      </c>
      <c r="C1023" s="27">
        <v>2</v>
      </c>
      <c r="D1023" s="27" t="s">
        <v>15</v>
      </c>
      <c r="E1023" s="55" t="s">
        <v>2134</v>
      </c>
      <c r="F1023" s="27" t="s">
        <v>215</v>
      </c>
      <c r="G1023" s="27">
        <v>3011150501</v>
      </c>
      <c r="H1023" s="27" t="s">
        <v>216</v>
      </c>
      <c r="I1023" s="27" t="s">
        <v>6299</v>
      </c>
      <c r="J1023" s="45" t="s">
        <v>16</v>
      </c>
      <c r="K1023" s="45">
        <v>251</v>
      </c>
      <c r="L1023" s="45" t="s">
        <v>217</v>
      </c>
      <c r="M1023" s="29">
        <v>16402850</v>
      </c>
      <c r="N1023" s="49" t="s">
        <v>1585</v>
      </c>
      <c r="O1023" s="27" t="s">
        <v>1873</v>
      </c>
      <c r="P1023" s="27" t="s">
        <v>1874</v>
      </c>
      <c r="Q1023" s="27" t="s">
        <v>6261</v>
      </c>
      <c r="R1023" s="15"/>
      <c r="S1023" s="53"/>
    </row>
    <row r="1024" spans="2:19" ht="19.5" customHeight="1" x14ac:dyDescent="0.15">
      <c r="B1024" s="25">
        <v>2021</v>
      </c>
      <c r="C1024" s="27">
        <v>2</v>
      </c>
      <c r="D1024" s="27" t="s">
        <v>14</v>
      </c>
      <c r="E1024" s="55" t="s">
        <v>2053</v>
      </c>
      <c r="F1024" s="27" t="s">
        <v>215</v>
      </c>
      <c r="G1024" s="27">
        <v>3010161901</v>
      </c>
      <c r="H1024" s="27" t="s">
        <v>737</v>
      </c>
      <c r="I1024" s="27" t="s">
        <v>6843</v>
      </c>
      <c r="J1024" s="45" t="s">
        <v>17</v>
      </c>
      <c r="K1024" s="45">
        <v>23.588000000000001</v>
      </c>
      <c r="L1024" s="45" t="s">
        <v>169</v>
      </c>
      <c r="M1024" s="29">
        <v>16271000</v>
      </c>
      <c r="N1024" s="49" t="s">
        <v>1435</v>
      </c>
      <c r="O1024" s="27" t="s">
        <v>1652</v>
      </c>
      <c r="P1024" s="27" t="s">
        <v>1653</v>
      </c>
      <c r="Q1024" s="27" t="s">
        <v>6261</v>
      </c>
      <c r="R1024" s="15"/>
      <c r="S1024" s="53"/>
    </row>
    <row r="1025" spans="2:19" ht="19.5" customHeight="1" x14ac:dyDescent="0.15">
      <c r="B1025" s="25">
        <v>2021</v>
      </c>
      <c r="C1025" s="27">
        <v>2</v>
      </c>
      <c r="D1025" s="27" t="s">
        <v>15</v>
      </c>
      <c r="E1025" s="55" t="s">
        <v>4778</v>
      </c>
      <c r="F1025" s="27" t="s">
        <v>215</v>
      </c>
      <c r="G1025" s="27">
        <v>20697405</v>
      </c>
      <c r="H1025" s="27" t="s">
        <v>4784</v>
      </c>
      <c r="I1025" s="27" t="s">
        <v>6844</v>
      </c>
      <c r="J1025" s="45" t="s">
        <v>565</v>
      </c>
      <c r="K1025" s="45">
        <v>9</v>
      </c>
      <c r="L1025" s="45" t="s">
        <v>557</v>
      </c>
      <c r="M1025" s="29">
        <v>16124605</v>
      </c>
      <c r="N1025" s="49" t="s">
        <v>4696</v>
      </c>
      <c r="O1025" s="27" t="s">
        <v>4728</v>
      </c>
      <c r="P1025" s="27" t="s">
        <v>4729</v>
      </c>
      <c r="Q1025" s="27" t="s">
        <v>6261</v>
      </c>
      <c r="R1025" s="15"/>
      <c r="S1025" s="53"/>
    </row>
    <row r="1026" spans="2:19" ht="19.5" customHeight="1" x14ac:dyDescent="0.15">
      <c r="B1026" s="25">
        <v>2021</v>
      </c>
      <c r="C1026" s="27">
        <v>2</v>
      </c>
      <c r="D1026" s="27" t="s">
        <v>15</v>
      </c>
      <c r="E1026" s="55" t="s">
        <v>3366</v>
      </c>
      <c r="F1026" s="27" t="s">
        <v>215</v>
      </c>
      <c r="G1026" s="27">
        <v>4014219701</v>
      </c>
      <c r="H1026" s="27" t="s">
        <v>562</v>
      </c>
      <c r="I1026" s="27" t="s">
        <v>6845</v>
      </c>
      <c r="J1026" s="45" t="s">
        <v>16</v>
      </c>
      <c r="K1026" s="45">
        <v>510</v>
      </c>
      <c r="L1026" s="45" t="s">
        <v>225</v>
      </c>
      <c r="M1026" s="29">
        <v>16065000</v>
      </c>
      <c r="N1026" s="49" t="s">
        <v>3082</v>
      </c>
      <c r="O1026" s="27" t="s">
        <v>3367</v>
      </c>
      <c r="P1026" s="27" t="s">
        <v>3368</v>
      </c>
      <c r="Q1026" s="27" t="s">
        <v>6261</v>
      </c>
      <c r="R1026" s="15"/>
      <c r="S1026" s="53"/>
    </row>
    <row r="1027" spans="2:19" ht="19.5" customHeight="1" x14ac:dyDescent="0.15">
      <c r="B1027" s="25">
        <v>2021</v>
      </c>
      <c r="C1027" s="27">
        <v>2</v>
      </c>
      <c r="D1027" s="27" t="s">
        <v>14</v>
      </c>
      <c r="E1027" s="55" t="s">
        <v>3584</v>
      </c>
      <c r="F1027" s="27" t="s">
        <v>215</v>
      </c>
      <c r="G1027" s="27">
        <v>3011150501</v>
      </c>
      <c r="H1027" s="27" t="s">
        <v>216</v>
      </c>
      <c r="I1027" s="27" t="s">
        <v>6544</v>
      </c>
      <c r="J1027" s="45" t="s">
        <v>3583</v>
      </c>
      <c r="K1027" s="45">
        <v>160</v>
      </c>
      <c r="L1027" s="45" t="s">
        <v>217</v>
      </c>
      <c r="M1027" s="29">
        <v>16000000</v>
      </c>
      <c r="N1027" s="49" t="s">
        <v>3062</v>
      </c>
      <c r="O1027" s="27" t="s">
        <v>3324</v>
      </c>
      <c r="P1027" s="27" t="s">
        <v>3325</v>
      </c>
      <c r="Q1027" s="27" t="s">
        <v>6261</v>
      </c>
      <c r="R1027" s="15"/>
      <c r="S1027" s="53"/>
    </row>
    <row r="1028" spans="2:19" ht="19.5" customHeight="1" x14ac:dyDescent="0.15">
      <c r="B1028" s="25">
        <v>2021</v>
      </c>
      <c r="C1028" s="27">
        <v>2</v>
      </c>
      <c r="D1028" s="27" t="s">
        <v>15</v>
      </c>
      <c r="E1028" s="55" t="s">
        <v>1980</v>
      </c>
      <c r="F1028" s="27" t="s">
        <v>215</v>
      </c>
      <c r="G1028" s="27">
        <v>3013150202</v>
      </c>
      <c r="H1028" s="27" t="s">
        <v>1984</v>
      </c>
      <c r="I1028" s="27" t="s">
        <v>6540</v>
      </c>
      <c r="J1028" s="45" t="s">
        <v>16</v>
      </c>
      <c r="K1028" s="45">
        <v>190</v>
      </c>
      <c r="L1028" s="45" t="s">
        <v>588</v>
      </c>
      <c r="M1028" s="29">
        <v>15960000</v>
      </c>
      <c r="N1028" s="49" t="s">
        <v>1530</v>
      </c>
      <c r="O1028" s="27" t="s">
        <v>1975</v>
      </c>
      <c r="P1028" s="27" t="s">
        <v>1976</v>
      </c>
      <c r="Q1028" s="27" t="s">
        <v>6261</v>
      </c>
      <c r="R1028" s="15"/>
      <c r="S1028" s="53"/>
    </row>
    <row r="1029" spans="2:19" ht="19.5" customHeight="1" x14ac:dyDescent="0.15">
      <c r="B1029" s="25">
        <v>2021</v>
      </c>
      <c r="C1029" s="27">
        <v>2</v>
      </c>
      <c r="D1029" s="27" t="s">
        <v>14</v>
      </c>
      <c r="E1029" s="55" t="s">
        <v>2136</v>
      </c>
      <c r="F1029" s="27" t="s">
        <v>215</v>
      </c>
      <c r="G1029" s="27">
        <v>3011150501</v>
      </c>
      <c r="H1029" s="27" t="s">
        <v>216</v>
      </c>
      <c r="I1029" s="27" t="s">
        <v>6523</v>
      </c>
      <c r="J1029" s="45" t="s">
        <v>16</v>
      </c>
      <c r="K1029" s="45">
        <v>237</v>
      </c>
      <c r="L1029" s="45" t="s">
        <v>217</v>
      </c>
      <c r="M1029" s="29">
        <v>15905070</v>
      </c>
      <c r="N1029" s="49" t="s">
        <v>1594</v>
      </c>
      <c r="O1029" s="27" t="s">
        <v>1601</v>
      </c>
      <c r="P1029" s="27" t="s">
        <v>1602</v>
      </c>
      <c r="Q1029" s="27" t="s">
        <v>6261</v>
      </c>
      <c r="R1029" s="15"/>
      <c r="S1029" s="53"/>
    </row>
    <row r="1030" spans="2:19" ht="19.5" customHeight="1" x14ac:dyDescent="0.15">
      <c r="B1030" s="25">
        <v>2021</v>
      </c>
      <c r="C1030" s="27">
        <v>2</v>
      </c>
      <c r="D1030" s="27" t="s">
        <v>15</v>
      </c>
      <c r="E1030" s="55" t="s">
        <v>1957</v>
      </c>
      <c r="F1030" s="27" t="s">
        <v>215</v>
      </c>
      <c r="G1030" s="27">
        <v>3011150501</v>
      </c>
      <c r="H1030" s="27" t="s">
        <v>216</v>
      </c>
      <c r="I1030" s="27" t="s">
        <v>6486</v>
      </c>
      <c r="J1030" s="45" t="s">
        <v>17</v>
      </c>
      <c r="K1030" s="45">
        <v>249</v>
      </c>
      <c r="L1030" s="45" t="s">
        <v>217</v>
      </c>
      <c r="M1030" s="29">
        <v>15868770</v>
      </c>
      <c r="N1030" s="49" t="s">
        <v>1426</v>
      </c>
      <c r="O1030" s="27" t="s">
        <v>1432</v>
      </c>
      <c r="P1030" s="27" t="s">
        <v>1433</v>
      </c>
      <c r="Q1030" s="27" t="s">
        <v>6261</v>
      </c>
      <c r="R1030" s="15"/>
      <c r="S1030" s="53"/>
    </row>
    <row r="1031" spans="2:19" ht="19.5" customHeight="1" x14ac:dyDescent="0.15">
      <c r="B1031" s="25">
        <v>2021</v>
      </c>
      <c r="C1031" s="27">
        <v>2</v>
      </c>
      <c r="D1031" s="27" t="s">
        <v>15</v>
      </c>
      <c r="E1031" s="55" t="s">
        <v>2881</v>
      </c>
      <c r="F1031" s="27" t="s">
        <v>215</v>
      </c>
      <c r="G1031" s="27">
        <v>3013150301</v>
      </c>
      <c r="H1031" s="27" t="s">
        <v>2882</v>
      </c>
      <c r="I1031" s="27" t="s">
        <v>6846</v>
      </c>
      <c r="J1031" s="45" t="s">
        <v>16</v>
      </c>
      <c r="K1031" s="45">
        <v>667</v>
      </c>
      <c r="L1031" s="45" t="s">
        <v>225</v>
      </c>
      <c r="M1031" s="29">
        <v>15767330</v>
      </c>
      <c r="N1031" s="49" t="s">
        <v>2392</v>
      </c>
      <c r="O1031" s="27" t="s">
        <v>2404</v>
      </c>
      <c r="P1031" s="27" t="s">
        <v>2405</v>
      </c>
      <c r="Q1031" s="27" t="s">
        <v>6261</v>
      </c>
      <c r="R1031" s="15"/>
      <c r="S1031" s="53"/>
    </row>
    <row r="1032" spans="2:19" ht="19.5" customHeight="1" x14ac:dyDescent="0.15">
      <c r="B1032" s="25">
        <v>2021</v>
      </c>
      <c r="C1032" s="27">
        <v>2</v>
      </c>
      <c r="D1032" s="27" t="s">
        <v>14</v>
      </c>
      <c r="E1032" s="55" t="s">
        <v>2085</v>
      </c>
      <c r="F1032" s="27" t="s">
        <v>215</v>
      </c>
      <c r="G1032" s="27">
        <v>3011150501</v>
      </c>
      <c r="H1032" s="27" t="s">
        <v>216</v>
      </c>
      <c r="I1032" s="27" t="s">
        <v>6322</v>
      </c>
      <c r="J1032" s="45" t="s">
        <v>16</v>
      </c>
      <c r="K1032" s="45">
        <v>222.77</v>
      </c>
      <c r="L1032" s="45" t="s">
        <v>217</v>
      </c>
      <c r="M1032" s="29">
        <v>15691300</v>
      </c>
      <c r="N1032" s="49" t="s">
        <v>1435</v>
      </c>
      <c r="O1032" s="27" t="s">
        <v>1436</v>
      </c>
      <c r="P1032" s="27" t="s">
        <v>1437</v>
      </c>
      <c r="Q1032" s="27" t="s">
        <v>6261</v>
      </c>
      <c r="R1032" s="15"/>
      <c r="S1032" s="53"/>
    </row>
    <row r="1033" spans="2:19" ht="19.5" customHeight="1" x14ac:dyDescent="0.15">
      <c r="B1033" s="25">
        <v>2021</v>
      </c>
      <c r="C1033" s="27">
        <v>2</v>
      </c>
      <c r="D1033" s="27" t="s">
        <v>15</v>
      </c>
      <c r="E1033" s="55" t="s">
        <v>4778</v>
      </c>
      <c r="F1033" s="27" t="s">
        <v>215</v>
      </c>
      <c r="G1033" s="27">
        <v>23734421</v>
      </c>
      <c r="H1033" s="27" t="s">
        <v>4779</v>
      </c>
      <c r="I1033" s="27" t="s">
        <v>6305</v>
      </c>
      <c r="J1033" s="45" t="s">
        <v>565</v>
      </c>
      <c r="K1033" s="45">
        <v>240.25</v>
      </c>
      <c r="L1033" s="45" t="s">
        <v>217</v>
      </c>
      <c r="M1033" s="29">
        <v>15661930</v>
      </c>
      <c r="N1033" s="49" t="s">
        <v>4696</v>
      </c>
      <c r="O1033" s="27" t="s">
        <v>4728</v>
      </c>
      <c r="P1033" s="27" t="s">
        <v>4729</v>
      </c>
      <c r="Q1033" s="27" t="s">
        <v>6261</v>
      </c>
      <c r="R1033" s="15"/>
      <c r="S1033" s="53"/>
    </row>
    <row r="1034" spans="2:19" ht="19.5" customHeight="1" x14ac:dyDescent="0.15">
      <c r="B1034" s="25">
        <v>2021</v>
      </c>
      <c r="C1034" s="27">
        <v>2</v>
      </c>
      <c r="D1034" s="27" t="s">
        <v>15</v>
      </c>
      <c r="E1034" s="55" t="s">
        <v>4753</v>
      </c>
      <c r="F1034" s="27" t="s">
        <v>215</v>
      </c>
      <c r="G1034" s="27">
        <v>21348657</v>
      </c>
      <c r="H1034" s="27" t="s">
        <v>4754</v>
      </c>
      <c r="I1034" s="27" t="s">
        <v>6847</v>
      </c>
      <c r="J1034" s="45" t="s">
        <v>565</v>
      </c>
      <c r="K1034" s="45">
        <v>3</v>
      </c>
      <c r="L1034" s="45" t="s">
        <v>640</v>
      </c>
      <c r="M1034" s="29">
        <v>15626932</v>
      </c>
      <c r="N1034" s="49" t="s">
        <v>4696</v>
      </c>
      <c r="O1034" s="27" t="s">
        <v>4728</v>
      </c>
      <c r="P1034" s="27" t="s">
        <v>4729</v>
      </c>
      <c r="Q1034" s="27" t="s">
        <v>6261</v>
      </c>
      <c r="R1034" s="15"/>
      <c r="S1034" s="53"/>
    </row>
    <row r="1035" spans="2:19" ht="19.5" customHeight="1" x14ac:dyDescent="0.15">
      <c r="B1035" s="25">
        <v>2021</v>
      </c>
      <c r="C1035" s="27">
        <v>2</v>
      </c>
      <c r="D1035" s="27" t="s">
        <v>14</v>
      </c>
      <c r="E1035" s="55" t="s">
        <v>4753</v>
      </c>
      <c r="F1035" s="27" t="s">
        <v>2795</v>
      </c>
      <c r="G1035" s="27" t="s">
        <v>4734</v>
      </c>
      <c r="H1035" s="27" t="s">
        <v>4754</v>
      </c>
      <c r="I1035" s="27" t="s">
        <v>6848</v>
      </c>
      <c r="J1035" s="45" t="s">
        <v>565</v>
      </c>
      <c r="K1035" s="45">
        <v>3</v>
      </c>
      <c r="L1035" s="45" t="s">
        <v>640</v>
      </c>
      <c r="M1035" s="29">
        <v>15626932</v>
      </c>
      <c r="N1035" s="49" t="s">
        <v>4696</v>
      </c>
      <c r="O1035" s="27" t="s">
        <v>4728</v>
      </c>
      <c r="P1035" s="27" t="s">
        <v>4729</v>
      </c>
      <c r="Q1035" s="27" t="s">
        <v>6261</v>
      </c>
      <c r="R1035" s="15"/>
      <c r="S1035" s="53" t="s">
        <v>4735</v>
      </c>
    </row>
    <row r="1036" spans="2:19" ht="19.5" customHeight="1" x14ac:dyDescent="0.15">
      <c r="B1036" s="25">
        <v>2021</v>
      </c>
      <c r="C1036" s="27">
        <v>2</v>
      </c>
      <c r="D1036" s="27" t="s">
        <v>15</v>
      </c>
      <c r="E1036" s="55" t="s">
        <v>1995</v>
      </c>
      <c r="F1036" s="27" t="s">
        <v>62</v>
      </c>
      <c r="G1036" s="27">
        <v>3013170403</v>
      </c>
      <c r="H1036" s="27" t="s">
        <v>2142</v>
      </c>
      <c r="I1036" s="27" t="s">
        <v>6849</v>
      </c>
      <c r="J1036" s="45" t="s">
        <v>17</v>
      </c>
      <c r="K1036" s="45">
        <v>31</v>
      </c>
      <c r="L1036" s="45" t="s">
        <v>588</v>
      </c>
      <c r="M1036" s="29">
        <v>15593000</v>
      </c>
      <c r="N1036" s="49" t="s">
        <v>1503</v>
      </c>
      <c r="O1036" s="27" t="s">
        <v>1795</v>
      </c>
      <c r="P1036" s="27" t="s">
        <v>1996</v>
      </c>
      <c r="Q1036" s="27" t="s">
        <v>6261</v>
      </c>
      <c r="R1036" s="15"/>
      <c r="S1036" s="53"/>
    </row>
    <row r="1037" spans="2:19" ht="19.5" customHeight="1" x14ac:dyDescent="0.15">
      <c r="B1037" s="25">
        <v>2021</v>
      </c>
      <c r="C1037" s="27">
        <v>2</v>
      </c>
      <c r="D1037" s="27" t="s">
        <v>15</v>
      </c>
      <c r="E1037" s="55" t="s">
        <v>2863</v>
      </c>
      <c r="F1037" s="27" t="s">
        <v>215</v>
      </c>
      <c r="G1037" s="27">
        <v>4924151102</v>
      </c>
      <c r="H1037" s="27" t="s">
        <v>2870</v>
      </c>
      <c r="I1037" s="27" t="s">
        <v>6850</v>
      </c>
      <c r="J1037" s="45" t="s">
        <v>601</v>
      </c>
      <c r="K1037" s="45">
        <v>2</v>
      </c>
      <c r="L1037" s="45" t="s">
        <v>223</v>
      </c>
      <c r="M1037" s="29">
        <v>15492000</v>
      </c>
      <c r="N1037" s="49" t="s">
        <v>2392</v>
      </c>
      <c r="O1037" s="27" t="s">
        <v>2706</v>
      </c>
      <c r="P1037" s="27" t="s">
        <v>2707</v>
      </c>
      <c r="Q1037" s="27" t="s">
        <v>6261</v>
      </c>
      <c r="R1037" s="15"/>
      <c r="S1037" s="53"/>
    </row>
    <row r="1038" spans="2:19" ht="19.5" customHeight="1" x14ac:dyDescent="0.15">
      <c r="B1038" s="25">
        <v>2021</v>
      </c>
      <c r="C1038" s="27">
        <v>2</v>
      </c>
      <c r="D1038" s="27" t="s">
        <v>15</v>
      </c>
      <c r="E1038" s="55" t="s">
        <v>4753</v>
      </c>
      <c r="F1038" s="27" t="s">
        <v>215</v>
      </c>
      <c r="G1038" s="27">
        <v>21348659</v>
      </c>
      <c r="H1038" s="27" t="s">
        <v>4754</v>
      </c>
      <c r="I1038" s="27" t="s">
        <v>6851</v>
      </c>
      <c r="J1038" s="45" t="s">
        <v>565</v>
      </c>
      <c r="K1038" s="45">
        <v>2</v>
      </c>
      <c r="L1038" s="45" t="s">
        <v>640</v>
      </c>
      <c r="M1038" s="29">
        <v>15491202</v>
      </c>
      <c r="N1038" s="49" t="s">
        <v>4696</v>
      </c>
      <c r="O1038" s="27" t="s">
        <v>4728</v>
      </c>
      <c r="P1038" s="27" t="s">
        <v>4729</v>
      </c>
      <c r="Q1038" s="27" t="s">
        <v>6261</v>
      </c>
      <c r="R1038" s="15"/>
      <c r="S1038" s="53"/>
    </row>
    <row r="1039" spans="2:19" ht="19.5" customHeight="1" x14ac:dyDescent="0.15">
      <c r="B1039" s="25">
        <v>2021</v>
      </c>
      <c r="C1039" s="27">
        <v>2</v>
      </c>
      <c r="D1039" s="27" t="s">
        <v>15</v>
      </c>
      <c r="E1039" s="55" t="s">
        <v>615</v>
      </c>
      <c r="F1039" s="27" t="s">
        <v>215</v>
      </c>
      <c r="G1039" s="27">
        <v>4014178203</v>
      </c>
      <c r="H1039" s="27" t="s">
        <v>616</v>
      </c>
      <c r="I1039" s="27" t="s">
        <v>6514</v>
      </c>
      <c r="J1039" s="45" t="s">
        <v>173</v>
      </c>
      <c r="K1039" s="45">
        <v>113</v>
      </c>
      <c r="L1039" s="45" t="s">
        <v>227</v>
      </c>
      <c r="M1039" s="29">
        <v>15425000</v>
      </c>
      <c r="N1039" s="49" t="s">
        <v>327</v>
      </c>
      <c r="O1039" s="27" t="s">
        <v>463</v>
      </c>
      <c r="P1039" s="27" t="s">
        <v>464</v>
      </c>
      <c r="Q1039" s="27" t="s">
        <v>6261</v>
      </c>
      <c r="R1039" s="15"/>
      <c r="S1039" s="53"/>
    </row>
    <row r="1040" spans="2:19" ht="19.5" customHeight="1" x14ac:dyDescent="0.15">
      <c r="B1040" s="25">
        <v>2021</v>
      </c>
      <c r="C1040" s="27">
        <v>2</v>
      </c>
      <c r="D1040" s="27" t="s">
        <v>15</v>
      </c>
      <c r="E1040" s="55" t="s">
        <v>1958</v>
      </c>
      <c r="F1040" s="27" t="s">
        <v>215</v>
      </c>
      <c r="G1040" s="27">
        <v>3011150501</v>
      </c>
      <c r="H1040" s="27" t="s">
        <v>216</v>
      </c>
      <c r="I1040" s="27" t="s">
        <v>6486</v>
      </c>
      <c r="J1040" s="45" t="s">
        <v>16</v>
      </c>
      <c r="K1040" s="45">
        <v>233</v>
      </c>
      <c r="L1040" s="45" t="s">
        <v>217</v>
      </c>
      <c r="M1040" s="29">
        <v>15111230</v>
      </c>
      <c r="N1040" s="49" t="s">
        <v>1571</v>
      </c>
      <c r="O1040" s="27" t="s">
        <v>1579</v>
      </c>
      <c r="P1040" s="27" t="s">
        <v>1582</v>
      </c>
      <c r="Q1040" s="27" t="s">
        <v>6261</v>
      </c>
      <c r="R1040" s="15"/>
      <c r="S1040" s="53"/>
    </row>
    <row r="1041" spans="2:19" ht="19.5" customHeight="1" x14ac:dyDescent="0.15">
      <c r="B1041" s="25">
        <v>2021</v>
      </c>
      <c r="C1041" s="27">
        <v>2</v>
      </c>
      <c r="D1041" s="27" t="s">
        <v>14</v>
      </c>
      <c r="E1041" s="55" t="s">
        <v>3460</v>
      </c>
      <c r="F1041" s="27" t="s">
        <v>215</v>
      </c>
      <c r="G1041" s="27">
        <v>4014178401</v>
      </c>
      <c r="H1041" s="27" t="s">
        <v>720</v>
      </c>
      <c r="I1041" s="27" t="s">
        <v>6852</v>
      </c>
      <c r="J1041" s="45"/>
      <c r="K1041" s="45">
        <v>1</v>
      </c>
      <c r="L1041" s="45" t="s">
        <v>223</v>
      </c>
      <c r="M1041" s="29">
        <v>15032600</v>
      </c>
      <c r="N1041" s="49" t="s">
        <v>2970</v>
      </c>
      <c r="O1041" s="27" t="s">
        <v>3218</v>
      </c>
      <c r="P1041" s="27" t="s">
        <v>3219</v>
      </c>
      <c r="Q1041" s="27" t="s">
        <v>6261</v>
      </c>
      <c r="R1041" s="15"/>
      <c r="S1041" s="53"/>
    </row>
    <row r="1042" spans="2:19" ht="19.5" customHeight="1" x14ac:dyDescent="0.15">
      <c r="B1042" s="25">
        <v>2021</v>
      </c>
      <c r="C1042" s="27">
        <v>2</v>
      </c>
      <c r="D1042" s="27" t="s">
        <v>14</v>
      </c>
      <c r="E1042" s="55" t="s">
        <v>1963</v>
      </c>
      <c r="F1042" s="27" t="s">
        <v>215</v>
      </c>
      <c r="G1042" s="27">
        <v>3010161901</v>
      </c>
      <c r="H1042" s="27" t="s">
        <v>737</v>
      </c>
      <c r="I1042" s="27" t="s">
        <v>6342</v>
      </c>
      <c r="J1042" s="45" t="s">
        <v>17</v>
      </c>
      <c r="K1042" s="45">
        <v>22.585000000000001</v>
      </c>
      <c r="L1042" s="45" t="s">
        <v>169</v>
      </c>
      <c r="M1042" s="29">
        <v>15000200</v>
      </c>
      <c r="N1042" s="49" t="s">
        <v>1508</v>
      </c>
      <c r="O1042" s="27" t="s">
        <v>1509</v>
      </c>
      <c r="P1042" s="27" t="s">
        <v>1510</v>
      </c>
      <c r="Q1042" s="27" t="s">
        <v>6261</v>
      </c>
      <c r="R1042" s="15"/>
      <c r="S1042" s="53"/>
    </row>
    <row r="1043" spans="2:19" ht="19.5" customHeight="1" x14ac:dyDescent="0.15">
      <c r="B1043" s="25">
        <v>2021</v>
      </c>
      <c r="C1043" s="27">
        <v>2</v>
      </c>
      <c r="D1043" s="27" t="s">
        <v>14</v>
      </c>
      <c r="E1043" s="55" t="s">
        <v>2061</v>
      </c>
      <c r="F1043" s="27" t="s">
        <v>2062</v>
      </c>
      <c r="G1043" s="27"/>
      <c r="H1043" s="27" t="s">
        <v>2063</v>
      </c>
      <c r="I1043" s="27" t="s">
        <v>6853</v>
      </c>
      <c r="J1043" s="45" t="s">
        <v>601</v>
      </c>
      <c r="K1043" s="45">
        <v>1</v>
      </c>
      <c r="L1043" s="45" t="s">
        <v>1979</v>
      </c>
      <c r="M1043" s="29">
        <v>15000000</v>
      </c>
      <c r="N1043" s="49" t="s">
        <v>1841</v>
      </c>
      <c r="O1043" s="27" t="s">
        <v>1562</v>
      </c>
      <c r="P1043" s="27" t="s">
        <v>1563</v>
      </c>
      <c r="Q1043" s="27" t="s">
        <v>6261</v>
      </c>
      <c r="R1043" s="15"/>
      <c r="S1043" s="53"/>
    </row>
    <row r="1044" spans="2:19" ht="19.5" customHeight="1" x14ac:dyDescent="0.15">
      <c r="B1044" s="25">
        <v>2021</v>
      </c>
      <c r="C1044" s="27">
        <v>2</v>
      </c>
      <c r="D1044" s="27" t="s">
        <v>14</v>
      </c>
      <c r="E1044" s="55" t="s">
        <v>3459</v>
      </c>
      <c r="F1044" s="27" t="s">
        <v>215</v>
      </c>
      <c r="G1044" s="27">
        <v>3011150501</v>
      </c>
      <c r="H1044" s="27" t="s">
        <v>216</v>
      </c>
      <c r="I1044" s="27"/>
      <c r="J1044" s="45"/>
      <c r="K1044" s="45"/>
      <c r="L1044" s="45" t="s">
        <v>217</v>
      </c>
      <c r="M1044" s="29">
        <v>15000000</v>
      </c>
      <c r="N1044" s="49" t="s">
        <v>2970</v>
      </c>
      <c r="O1044" s="27" t="s">
        <v>3200</v>
      </c>
      <c r="P1044" s="27" t="s">
        <v>3201</v>
      </c>
      <c r="Q1044" s="27" t="s">
        <v>6261</v>
      </c>
      <c r="R1044" s="15"/>
      <c r="S1044" s="53"/>
    </row>
    <row r="1045" spans="2:19" ht="19.5" customHeight="1" x14ac:dyDescent="0.15">
      <c r="B1045" s="25">
        <v>2021</v>
      </c>
      <c r="C1045" s="27">
        <v>2</v>
      </c>
      <c r="D1045" s="27" t="s">
        <v>15</v>
      </c>
      <c r="E1045" s="55" t="s">
        <v>1245</v>
      </c>
      <c r="F1045" s="27" t="s">
        <v>221</v>
      </c>
      <c r="G1045" s="27">
        <v>3013150202</v>
      </c>
      <c r="H1045" s="27" t="s">
        <v>1247</v>
      </c>
      <c r="I1045" s="27" t="s">
        <v>6854</v>
      </c>
      <c r="J1045" s="45" t="s">
        <v>1246</v>
      </c>
      <c r="K1045" s="45">
        <v>588</v>
      </c>
      <c r="L1045" s="45" t="s">
        <v>588</v>
      </c>
      <c r="M1045" s="29">
        <v>14808000</v>
      </c>
      <c r="N1045" s="49" t="s">
        <v>781</v>
      </c>
      <c r="O1045" s="27" t="s">
        <v>788</v>
      </c>
      <c r="P1045" s="27" t="s">
        <v>789</v>
      </c>
      <c r="Q1045" s="27" t="s">
        <v>6261</v>
      </c>
      <c r="R1045" s="15"/>
      <c r="S1045" s="53"/>
    </row>
    <row r="1046" spans="2:19" ht="19.5" customHeight="1" x14ac:dyDescent="0.15">
      <c r="B1046" s="25">
        <v>2021</v>
      </c>
      <c r="C1046" s="27">
        <v>2</v>
      </c>
      <c r="D1046" s="27" t="s">
        <v>15</v>
      </c>
      <c r="E1046" s="55" t="s">
        <v>608</v>
      </c>
      <c r="F1046" s="27" t="s">
        <v>215</v>
      </c>
      <c r="G1046" s="27">
        <v>3010161901</v>
      </c>
      <c r="H1046" s="27" t="s">
        <v>610</v>
      </c>
      <c r="I1046" s="27" t="s">
        <v>6855</v>
      </c>
      <c r="J1046" s="45" t="s">
        <v>609</v>
      </c>
      <c r="K1046" s="45">
        <v>19.815999999999999</v>
      </c>
      <c r="L1046" s="45" t="s">
        <v>169</v>
      </c>
      <c r="M1046" s="29">
        <v>14729827</v>
      </c>
      <c r="N1046" s="49" t="s">
        <v>327</v>
      </c>
      <c r="O1046" s="27" t="s">
        <v>457</v>
      </c>
      <c r="P1046" s="27" t="s">
        <v>458</v>
      </c>
      <c r="Q1046" s="27" t="s">
        <v>6261</v>
      </c>
      <c r="R1046" s="15"/>
      <c r="S1046" s="53"/>
    </row>
    <row r="1047" spans="2:19" ht="19.5" customHeight="1" x14ac:dyDescent="0.15">
      <c r="B1047" s="25">
        <v>2021</v>
      </c>
      <c r="C1047" s="27">
        <v>2</v>
      </c>
      <c r="D1047" s="27" t="s">
        <v>15</v>
      </c>
      <c r="E1047" s="55" t="s">
        <v>4743</v>
      </c>
      <c r="F1047" s="27" t="s">
        <v>215</v>
      </c>
      <c r="G1047" s="27">
        <v>4014179501</v>
      </c>
      <c r="H1047" s="27" t="s">
        <v>4750</v>
      </c>
      <c r="I1047" s="27" t="s">
        <v>6856</v>
      </c>
      <c r="J1047" s="45" t="s">
        <v>565</v>
      </c>
      <c r="K1047" s="45">
        <v>1</v>
      </c>
      <c r="L1047" s="45" t="s">
        <v>2831</v>
      </c>
      <c r="M1047" s="29">
        <v>14713945</v>
      </c>
      <c r="N1047" s="49" t="s">
        <v>4696</v>
      </c>
      <c r="O1047" s="27" t="s">
        <v>4728</v>
      </c>
      <c r="P1047" s="27" t="s">
        <v>4729</v>
      </c>
      <c r="Q1047" s="27" t="s">
        <v>6261</v>
      </c>
      <c r="R1047" s="15"/>
      <c r="S1047" s="53"/>
    </row>
    <row r="1048" spans="2:19" ht="19.5" customHeight="1" x14ac:dyDescent="0.15">
      <c r="B1048" s="25">
        <v>2021</v>
      </c>
      <c r="C1048" s="27">
        <v>2</v>
      </c>
      <c r="D1048" s="27" t="s">
        <v>15</v>
      </c>
      <c r="E1048" s="55" t="s">
        <v>1995</v>
      </c>
      <c r="F1048" s="27" t="s">
        <v>62</v>
      </c>
      <c r="G1048" s="27">
        <v>3010161901</v>
      </c>
      <c r="H1048" s="27" t="s">
        <v>737</v>
      </c>
      <c r="I1048" s="27" t="s">
        <v>6857</v>
      </c>
      <c r="J1048" s="45" t="s">
        <v>17</v>
      </c>
      <c r="K1048" s="45">
        <v>21.71</v>
      </c>
      <c r="L1048" s="45" t="s">
        <v>169</v>
      </c>
      <c r="M1048" s="29">
        <v>14555035</v>
      </c>
      <c r="N1048" s="49" t="s">
        <v>1503</v>
      </c>
      <c r="O1048" s="27" t="s">
        <v>1795</v>
      </c>
      <c r="P1048" s="27" t="s">
        <v>1996</v>
      </c>
      <c r="Q1048" s="27" t="s">
        <v>6261</v>
      </c>
      <c r="R1048" s="15"/>
      <c r="S1048" s="53"/>
    </row>
    <row r="1049" spans="2:19" ht="19.5" customHeight="1" x14ac:dyDescent="0.15">
      <c r="B1049" s="25">
        <v>2021</v>
      </c>
      <c r="C1049" s="27">
        <v>2</v>
      </c>
      <c r="D1049" s="27" t="s">
        <v>15</v>
      </c>
      <c r="E1049" s="55" t="s">
        <v>1988</v>
      </c>
      <c r="F1049" s="27" t="s">
        <v>215</v>
      </c>
      <c r="G1049" s="27">
        <v>3912100101</v>
      </c>
      <c r="H1049" s="27" t="s">
        <v>2139</v>
      </c>
      <c r="I1049" s="27" t="s">
        <v>6858</v>
      </c>
      <c r="J1049" s="45" t="s">
        <v>37</v>
      </c>
      <c r="K1049" s="45">
        <v>1</v>
      </c>
      <c r="L1049" s="45" t="s">
        <v>557</v>
      </c>
      <c r="M1049" s="29">
        <v>14522560</v>
      </c>
      <c r="N1049" s="49" t="s">
        <v>1461</v>
      </c>
      <c r="O1049" s="27" t="s">
        <v>1462</v>
      </c>
      <c r="P1049" s="27" t="s">
        <v>1463</v>
      </c>
      <c r="Q1049" s="27" t="s">
        <v>6261</v>
      </c>
      <c r="R1049" s="15"/>
      <c r="S1049" s="53"/>
    </row>
    <row r="1050" spans="2:19" ht="19.5" customHeight="1" x14ac:dyDescent="0.15">
      <c r="B1050" s="25">
        <v>2021</v>
      </c>
      <c r="C1050" s="27">
        <v>2</v>
      </c>
      <c r="D1050" s="27" t="s">
        <v>14</v>
      </c>
      <c r="E1050" s="55" t="s">
        <v>5193</v>
      </c>
      <c r="F1050" s="27" t="s">
        <v>221</v>
      </c>
      <c r="G1050" s="27">
        <v>4014212301</v>
      </c>
      <c r="H1050" s="27" t="s">
        <v>2031</v>
      </c>
      <c r="I1050" s="27" t="s">
        <v>6859</v>
      </c>
      <c r="J1050" s="45" t="s">
        <v>16</v>
      </c>
      <c r="K1050" s="45">
        <v>193</v>
      </c>
      <c r="L1050" s="45" t="s">
        <v>225</v>
      </c>
      <c r="M1050" s="29">
        <v>14350245</v>
      </c>
      <c r="N1050" s="49" t="s">
        <v>5173</v>
      </c>
      <c r="O1050" s="27" t="s">
        <v>1455</v>
      </c>
      <c r="P1050" s="27" t="s">
        <v>5194</v>
      </c>
      <c r="Q1050" s="27" t="s">
        <v>6261</v>
      </c>
      <c r="R1050" s="15"/>
      <c r="S1050" s="53"/>
    </row>
    <row r="1051" spans="2:19" ht="19.5" customHeight="1" x14ac:dyDescent="0.15">
      <c r="B1051" s="25">
        <v>2021</v>
      </c>
      <c r="C1051" s="27">
        <v>2</v>
      </c>
      <c r="D1051" s="27" t="s">
        <v>15</v>
      </c>
      <c r="E1051" s="55" t="s">
        <v>1960</v>
      </c>
      <c r="F1051" s="27" t="s">
        <v>215</v>
      </c>
      <c r="G1051" s="27">
        <v>4924151101</v>
      </c>
      <c r="H1051" s="27" t="s">
        <v>2103</v>
      </c>
      <c r="I1051" s="27" t="s">
        <v>6860</v>
      </c>
      <c r="J1051" s="45" t="s">
        <v>601</v>
      </c>
      <c r="K1051" s="45">
        <v>2</v>
      </c>
      <c r="L1051" s="45" t="s">
        <v>1979</v>
      </c>
      <c r="M1051" s="29">
        <v>14176000</v>
      </c>
      <c r="N1051" s="49" t="s">
        <v>1585</v>
      </c>
      <c r="O1051" s="27" t="s">
        <v>1586</v>
      </c>
      <c r="P1051" s="27" t="s">
        <v>1587</v>
      </c>
      <c r="Q1051" s="27" t="s">
        <v>6261</v>
      </c>
      <c r="R1051" s="15"/>
      <c r="S1051" s="53"/>
    </row>
    <row r="1052" spans="2:19" ht="19.5" customHeight="1" x14ac:dyDescent="0.15">
      <c r="B1052" s="25">
        <v>2021</v>
      </c>
      <c r="C1052" s="27">
        <v>2</v>
      </c>
      <c r="D1052" s="27" t="s">
        <v>15</v>
      </c>
      <c r="E1052" s="55" t="s">
        <v>2375</v>
      </c>
      <c r="F1052" s="27" t="s">
        <v>62</v>
      </c>
      <c r="G1052" s="27">
        <v>3011150501</v>
      </c>
      <c r="H1052" s="27" t="s">
        <v>216</v>
      </c>
      <c r="I1052" s="27" t="s">
        <v>6326</v>
      </c>
      <c r="J1052" s="45" t="s">
        <v>16</v>
      </c>
      <c r="K1052" s="45">
        <v>195</v>
      </c>
      <c r="L1052" s="45" t="s">
        <v>217</v>
      </c>
      <c r="M1052" s="29">
        <v>14055600</v>
      </c>
      <c r="N1052" s="49" t="s">
        <v>2359</v>
      </c>
      <c r="O1052" s="27" t="s">
        <v>2371</v>
      </c>
      <c r="P1052" s="27" t="s">
        <v>2372</v>
      </c>
      <c r="Q1052" s="27" t="s">
        <v>6261</v>
      </c>
      <c r="R1052" s="15"/>
      <c r="S1052" s="53"/>
    </row>
    <row r="1053" spans="2:19" ht="19.5" customHeight="1" x14ac:dyDescent="0.15">
      <c r="B1053" s="25">
        <v>2021</v>
      </c>
      <c r="C1053" s="27">
        <v>2</v>
      </c>
      <c r="D1053" s="27" t="s">
        <v>15</v>
      </c>
      <c r="E1053" s="55" t="s">
        <v>4778</v>
      </c>
      <c r="F1053" s="27" t="s">
        <v>215</v>
      </c>
      <c r="G1053" s="27">
        <v>21234118</v>
      </c>
      <c r="H1053" s="27" t="s">
        <v>4780</v>
      </c>
      <c r="I1053" s="27" t="s">
        <v>6861</v>
      </c>
      <c r="J1053" s="45" t="s">
        <v>565</v>
      </c>
      <c r="K1053" s="45">
        <v>20</v>
      </c>
      <c r="L1053" s="45" t="s">
        <v>227</v>
      </c>
      <c r="M1053" s="29">
        <v>14039807</v>
      </c>
      <c r="N1053" s="49" t="s">
        <v>4696</v>
      </c>
      <c r="O1053" s="27" t="s">
        <v>4728</v>
      </c>
      <c r="P1053" s="27" t="s">
        <v>4729</v>
      </c>
      <c r="Q1053" s="27" t="s">
        <v>6261</v>
      </c>
      <c r="R1053" s="15"/>
      <c r="S1053" s="53"/>
    </row>
    <row r="1054" spans="2:19" ht="19.5" customHeight="1" x14ac:dyDescent="0.15">
      <c r="B1054" s="25">
        <v>2021</v>
      </c>
      <c r="C1054" s="27">
        <v>2</v>
      </c>
      <c r="D1054" s="27" t="s">
        <v>15</v>
      </c>
      <c r="E1054" s="55" t="s">
        <v>1955</v>
      </c>
      <c r="F1054" s="27" t="s">
        <v>215</v>
      </c>
      <c r="G1054" s="27">
        <v>4710153501</v>
      </c>
      <c r="H1054" s="27" t="s">
        <v>2116</v>
      </c>
      <c r="I1054" s="27" t="s">
        <v>6862</v>
      </c>
      <c r="J1054" s="45" t="s">
        <v>17</v>
      </c>
      <c r="K1054" s="45">
        <v>1</v>
      </c>
      <c r="L1054" s="45" t="s">
        <v>223</v>
      </c>
      <c r="M1054" s="29">
        <v>13900000</v>
      </c>
      <c r="N1054" s="49" t="s">
        <v>1426</v>
      </c>
      <c r="O1054" s="27" t="s">
        <v>1622</v>
      </c>
      <c r="P1054" s="27" t="s">
        <v>1623</v>
      </c>
      <c r="Q1054" s="27" t="s">
        <v>6261</v>
      </c>
      <c r="R1054" s="15"/>
      <c r="S1054" s="53"/>
    </row>
    <row r="1055" spans="2:19" ht="19.5" customHeight="1" x14ac:dyDescent="0.15">
      <c r="B1055" s="25">
        <v>2021</v>
      </c>
      <c r="C1055" s="27">
        <v>2</v>
      </c>
      <c r="D1055" s="27" t="s">
        <v>15</v>
      </c>
      <c r="E1055" s="55" t="s">
        <v>1956</v>
      </c>
      <c r="F1055" s="27" t="s">
        <v>215</v>
      </c>
      <c r="G1055" s="27">
        <v>3011150501</v>
      </c>
      <c r="H1055" s="27" t="s">
        <v>2116</v>
      </c>
      <c r="I1055" s="27" t="s">
        <v>6862</v>
      </c>
      <c r="J1055" s="45" t="s">
        <v>17</v>
      </c>
      <c r="K1055" s="45">
        <v>1</v>
      </c>
      <c r="L1055" s="45" t="s">
        <v>223</v>
      </c>
      <c r="M1055" s="29">
        <v>13900000</v>
      </c>
      <c r="N1055" s="49" t="s">
        <v>1426</v>
      </c>
      <c r="O1055" s="27" t="s">
        <v>1622</v>
      </c>
      <c r="P1055" s="27" t="s">
        <v>1623</v>
      </c>
      <c r="Q1055" s="27" t="s">
        <v>6261</v>
      </c>
      <c r="R1055" s="15"/>
      <c r="S1055" s="53"/>
    </row>
    <row r="1056" spans="2:19" ht="19.5" customHeight="1" x14ac:dyDescent="0.15">
      <c r="B1056" s="25">
        <v>2021</v>
      </c>
      <c r="C1056" s="27">
        <v>2</v>
      </c>
      <c r="D1056" s="27" t="s">
        <v>15</v>
      </c>
      <c r="E1056" s="55" t="s">
        <v>1957</v>
      </c>
      <c r="F1056" s="27" t="s">
        <v>215</v>
      </c>
      <c r="G1056" s="27">
        <v>4710153501</v>
      </c>
      <c r="H1056" s="27" t="s">
        <v>2116</v>
      </c>
      <c r="I1056" s="27" t="s">
        <v>6862</v>
      </c>
      <c r="J1056" s="45" t="s">
        <v>17</v>
      </c>
      <c r="K1056" s="45">
        <v>1</v>
      </c>
      <c r="L1056" s="45" t="s">
        <v>223</v>
      </c>
      <c r="M1056" s="29">
        <v>13900000</v>
      </c>
      <c r="N1056" s="49" t="s">
        <v>1426</v>
      </c>
      <c r="O1056" s="27" t="s">
        <v>1432</v>
      </c>
      <c r="P1056" s="27" t="s">
        <v>1433</v>
      </c>
      <c r="Q1056" s="27" t="s">
        <v>6261</v>
      </c>
      <c r="R1056" s="15"/>
      <c r="S1056" s="53"/>
    </row>
    <row r="1057" spans="2:19" ht="19.5" customHeight="1" x14ac:dyDescent="0.15">
      <c r="B1057" s="25">
        <v>2021</v>
      </c>
      <c r="C1057" s="27">
        <v>2</v>
      </c>
      <c r="D1057" s="27" t="s">
        <v>15</v>
      </c>
      <c r="E1057" s="55" t="s">
        <v>2863</v>
      </c>
      <c r="F1057" s="27" t="s">
        <v>215</v>
      </c>
      <c r="G1057" s="27">
        <v>3016179701</v>
      </c>
      <c r="H1057" s="27" t="s">
        <v>2864</v>
      </c>
      <c r="I1057" s="27" t="s">
        <v>6863</v>
      </c>
      <c r="J1057" s="45" t="s">
        <v>17</v>
      </c>
      <c r="K1057" s="45">
        <v>209</v>
      </c>
      <c r="L1057" s="45" t="s">
        <v>588</v>
      </c>
      <c r="M1057" s="29">
        <v>13794000</v>
      </c>
      <c r="N1057" s="49" t="s">
        <v>2392</v>
      </c>
      <c r="O1057" s="27" t="s">
        <v>2706</v>
      </c>
      <c r="P1057" s="27" t="s">
        <v>2707</v>
      </c>
      <c r="Q1057" s="27" t="s">
        <v>6261</v>
      </c>
      <c r="R1057" s="15"/>
      <c r="S1057" s="53"/>
    </row>
    <row r="1058" spans="2:19" ht="19.5" customHeight="1" x14ac:dyDescent="0.15">
      <c r="B1058" s="25">
        <v>2021</v>
      </c>
      <c r="C1058" s="27">
        <v>2</v>
      </c>
      <c r="D1058" s="27" t="s">
        <v>15</v>
      </c>
      <c r="E1058" s="55" t="s">
        <v>1995</v>
      </c>
      <c r="F1058" s="27" t="s">
        <v>62</v>
      </c>
      <c r="G1058" s="27">
        <v>4010178702</v>
      </c>
      <c r="H1058" s="27" t="s">
        <v>1998</v>
      </c>
      <c r="I1058" s="27" t="s">
        <v>6864</v>
      </c>
      <c r="J1058" s="45" t="s">
        <v>1999</v>
      </c>
      <c r="K1058" s="45">
        <v>1</v>
      </c>
      <c r="L1058" s="45" t="s">
        <v>557</v>
      </c>
      <c r="M1058" s="29">
        <v>13770900</v>
      </c>
      <c r="N1058" s="49" t="s">
        <v>1503</v>
      </c>
      <c r="O1058" s="27" t="s">
        <v>1795</v>
      </c>
      <c r="P1058" s="27" t="s">
        <v>1996</v>
      </c>
      <c r="Q1058" s="27" t="s">
        <v>6261</v>
      </c>
      <c r="R1058" s="15"/>
      <c r="S1058" s="53"/>
    </row>
    <row r="1059" spans="2:19" ht="19.5" customHeight="1" x14ac:dyDescent="0.15">
      <c r="B1059" s="25">
        <v>2021</v>
      </c>
      <c r="C1059" s="27">
        <v>2</v>
      </c>
      <c r="D1059" s="27" t="s">
        <v>15</v>
      </c>
      <c r="E1059" s="55" t="s">
        <v>2414</v>
      </c>
      <c r="F1059" s="27" t="s">
        <v>62</v>
      </c>
      <c r="G1059" s="27"/>
      <c r="H1059" s="27" t="s">
        <v>2903</v>
      </c>
      <c r="I1059" s="27" t="s">
        <v>6865</v>
      </c>
      <c r="J1059" s="45" t="s">
        <v>630</v>
      </c>
      <c r="K1059" s="45">
        <v>1</v>
      </c>
      <c r="L1059" s="45" t="s">
        <v>557</v>
      </c>
      <c r="M1059" s="29">
        <v>13750000.000000002</v>
      </c>
      <c r="N1059" s="49" t="s">
        <v>2411</v>
      </c>
      <c r="O1059" s="27" t="s">
        <v>2415</v>
      </c>
      <c r="P1059" s="27" t="s">
        <v>2904</v>
      </c>
      <c r="Q1059" s="27" t="s">
        <v>6261</v>
      </c>
      <c r="R1059" s="15"/>
      <c r="S1059" s="53"/>
    </row>
    <row r="1060" spans="2:19" ht="19.5" customHeight="1" x14ac:dyDescent="0.15">
      <c r="B1060" s="25">
        <v>2021</v>
      </c>
      <c r="C1060" s="27">
        <v>2</v>
      </c>
      <c r="D1060" s="27" t="s">
        <v>15</v>
      </c>
      <c r="E1060" s="55" t="s">
        <v>4753</v>
      </c>
      <c r="F1060" s="27" t="s">
        <v>215</v>
      </c>
      <c r="G1060" s="27">
        <v>22869144</v>
      </c>
      <c r="H1060" s="27" t="s">
        <v>4760</v>
      </c>
      <c r="I1060" s="27" t="s">
        <v>6866</v>
      </c>
      <c r="J1060" s="45" t="s">
        <v>565</v>
      </c>
      <c r="K1060" s="45">
        <v>10</v>
      </c>
      <c r="L1060" s="45" t="s">
        <v>227</v>
      </c>
      <c r="M1060" s="29">
        <v>13720004</v>
      </c>
      <c r="N1060" s="49" t="s">
        <v>4696</v>
      </c>
      <c r="O1060" s="27" t="s">
        <v>4728</v>
      </c>
      <c r="P1060" s="27" t="s">
        <v>4729</v>
      </c>
      <c r="Q1060" s="27" t="s">
        <v>6261</v>
      </c>
      <c r="R1060" s="15"/>
      <c r="S1060" s="53"/>
    </row>
    <row r="1061" spans="2:19" ht="19.5" customHeight="1" x14ac:dyDescent="0.15">
      <c r="B1061" s="25">
        <v>2021</v>
      </c>
      <c r="C1061" s="27">
        <v>2</v>
      </c>
      <c r="D1061" s="27" t="s">
        <v>15</v>
      </c>
      <c r="E1061" s="55" t="s">
        <v>4753</v>
      </c>
      <c r="F1061" s="27" t="s">
        <v>215</v>
      </c>
      <c r="G1061" s="27">
        <v>23734434</v>
      </c>
      <c r="H1061" s="27" t="s">
        <v>4758</v>
      </c>
      <c r="I1061" s="27" t="s">
        <v>6530</v>
      </c>
      <c r="J1061" s="45" t="s">
        <v>565</v>
      </c>
      <c r="K1061" s="45">
        <v>202.56</v>
      </c>
      <c r="L1061" s="45" t="s">
        <v>217</v>
      </c>
      <c r="M1061" s="29">
        <v>13652850</v>
      </c>
      <c r="N1061" s="49" t="s">
        <v>4696</v>
      </c>
      <c r="O1061" s="27" t="s">
        <v>4728</v>
      </c>
      <c r="P1061" s="27" t="s">
        <v>4729</v>
      </c>
      <c r="Q1061" s="27" t="s">
        <v>6261</v>
      </c>
      <c r="R1061" s="15"/>
      <c r="S1061" s="53"/>
    </row>
    <row r="1062" spans="2:19" ht="19.5" customHeight="1" x14ac:dyDescent="0.15">
      <c r="B1062" s="25">
        <v>2021</v>
      </c>
      <c r="C1062" s="27">
        <v>2</v>
      </c>
      <c r="D1062" s="27" t="s">
        <v>15</v>
      </c>
      <c r="E1062" s="55" t="s">
        <v>4778</v>
      </c>
      <c r="F1062" s="27" t="s">
        <v>215</v>
      </c>
      <c r="G1062" s="27">
        <v>22806213</v>
      </c>
      <c r="H1062" s="27" t="s">
        <v>4783</v>
      </c>
      <c r="I1062" s="27" t="s">
        <v>6867</v>
      </c>
      <c r="J1062" s="45" t="s">
        <v>565</v>
      </c>
      <c r="K1062" s="45">
        <v>2</v>
      </c>
      <c r="L1062" s="45" t="s">
        <v>557</v>
      </c>
      <c r="M1062" s="29">
        <v>13647299</v>
      </c>
      <c r="N1062" s="49" t="s">
        <v>4696</v>
      </c>
      <c r="O1062" s="27" t="s">
        <v>4728</v>
      </c>
      <c r="P1062" s="27" t="s">
        <v>4729</v>
      </c>
      <c r="Q1062" s="27" t="s">
        <v>6261</v>
      </c>
      <c r="R1062" s="15"/>
      <c r="S1062" s="53"/>
    </row>
    <row r="1063" spans="2:19" ht="19.5" customHeight="1" x14ac:dyDescent="0.15">
      <c r="B1063" s="25">
        <v>2021</v>
      </c>
      <c r="C1063" s="27">
        <v>2</v>
      </c>
      <c r="D1063" s="27" t="s">
        <v>15</v>
      </c>
      <c r="E1063" s="55" t="s">
        <v>4778</v>
      </c>
      <c r="F1063" s="27" t="s">
        <v>215</v>
      </c>
      <c r="G1063" s="27">
        <v>21117008</v>
      </c>
      <c r="H1063" s="27" t="s">
        <v>4785</v>
      </c>
      <c r="I1063" s="27" t="s">
        <v>6868</v>
      </c>
      <c r="J1063" s="45" t="s">
        <v>565</v>
      </c>
      <c r="K1063" s="45">
        <v>71</v>
      </c>
      <c r="L1063" s="45" t="s">
        <v>557</v>
      </c>
      <c r="M1063" s="29">
        <v>13505739</v>
      </c>
      <c r="N1063" s="49" t="s">
        <v>4696</v>
      </c>
      <c r="O1063" s="27" t="s">
        <v>4728</v>
      </c>
      <c r="P1063" s="27" t="s">
        <v>4729</v>
      </c>
      <c r="Q1063" s="27" t="s">
        <v>6261</v>
      </c>
      <c r="R1063" s="15"/>
      <c r="S1063" s="53"/>
    </row>
    <row r="1064" spans="2:19" ht="19.5" customHeight="1" x14ac:dyDescent="0.15">
      <c r="B1064" s="25">
        <v>2021</v>
      </c>
      <c r="C1064" s="27">
        <v>2</v>
      </c>
      <c r="D1064" s="27" t="s">
        <v>15</v>
      </c>
      <c r="E1064" s="55" t="s">
        <v>2424</v>
      </c>
      <c r="F1064" s="27" t="s">
        <v>62</v>
      </c>
      <c r="G1064" s="27"/>
      <c r="H1064" s="27" t="s">
        <v>2914</v>
      </c>
      <c r="I1064" s="27" t="s">
        <v>6869</v>
      </c>
      <c r="J1064" s="45" t="s">
        <v>630</v>
      </c>
      <c r="K1064" s="45">
        <v>2</v>
      </c>
      <c r="L1064" s="45" t="s">
        <v>557</v>
      </c>
      <c r="M1064" s="29">
        <v>13473000</v>
      </c>
      <c r="N1064" s="49" t="s">
        <v>2411</v>
      </c>
      <c r="O1064" s="27" t="s">
        <v>2415</v>
      </c>
      <c r="P1064" s="27" t="s">
        <v>2399</v>
      </c>
      <c r="Q1064" s="27" t="s">
        <v>6261</v>
      </c>
      <c r="R1064" s="15"/>
      <c r="S1064" s="53"/>
    </row>
    <row r="1065" spans="2:19" ht="19.5" customHeight="1" x14ac:dyDescent="0.15">
      <c r="B1065" s="25">
        <v>2021</v>
      </c>
      <c r="C1065" s="27">
        <v>2</v>
      </c>
      <c r="D1065" s="27" t="s">
        <v>14</v>
      </c>
      <c r="E1065" s="55" t="s">
        <v>4556</v>
      </c>
      <c r="F1065" s="27" t="s">
        <v>62</v>
      </c>
      <c r="G1065" s="27">
        <v>3011159701</v>
      </c>
      <c r="H1065" s="27" t="s">
        <v>696</v>
      </c>
      <c r="I1065" s="27" t="s">
        <v>6870</v>
      </c>
      <c r="J1065" s="45" t="s">
        <v>16</v>
      </c>
      <c r="K1065" s="45">
        <v>200</v>
      </c>
      <c r="L1065" s="45" t="s">
        <v>169</v>
      </c>
      <c r="M1065" s="29">
        <v>13404000</v>
      </c>
      <c r="N1065" s="49" t="s">
        <v>4349</v>
      </c>
      <c r="O1065" s="27" t="s">
        <v>4350</v>
      </c>
      <c r="P1065" s="27" t="s">
        <v>4351</v>
      </c>
      <c r="Q1065" s="27" t="s">
        <v>6261</v>
      </c>
      <c r="R1065" s="15"/>
      <c r="S1065" s="53"/>
    </row>
    <row r="1066" spans="2:19" ht="19.5" customHeight="1" x14ac:dyDescent="0.15">
      <c r="B1066" s="25">
        <v>2021</v>
      </c>
      <c r="C1066" s="27">
        <v>2</v>
      </c>
      <c r="D1066" s="27" t="s">
        <v>14</v>
      </c>
      <c r="E1066" s="55" t="s">
        <v>1963</v>
      </c>
      <c r="F1066" s="27" t="s">
        <v>215</v>
      </c>
      <c r="G1066" s="27">
        <v>3011159701</v>
      </c>
      <c r="H1066" s="27" t="s">
        <v>1934</v>
      </c>
      <c r="I1066" s="27" t="s">
        <v>6540</v>
      </c>
      <c r="J1066" s="45" t="s">
        <v>16</v>
      </c>
      <c r="K1066" s="45">
        <v>181</v>
      </c>
      <c r="L1066" s="45" t="s">
        <v>169</v>
      </c>
      <c r="M1066" s="29">
        <v>13303500</v>
      </c>
      <c r="N1066" s="49" t="s">
        <v>1508</v>
      </c>
      <c r="O1066" s="27" t="s">
        <v>1509</v>
      </c>
      <c r="P1066" s="27" t="s">
        <v>1510</v>
      </c>
      <c r="Q1066" s="27" t="s">
        <v>6261</v>
      </c>
      <c r="R1066" s="15"/>
      <c r="S1066" s="53"/>
    </row>
    <row r="1067" spans="2:19" ht="19.5" customHeight="1" x14ac:dyDescent="0.15">
      <c r="B1067" s="25">
        <v>2021</v>
      </c>
      <c r="C1067" s="27">
        <v>2</v>
      </c>
      <c r="D1067" s="27" t="s">
        <v>14</v>
      </c>
      <c r="E1067" s="55" t="s">
        <v>1963</v>
      </c>
      <c r="F1067" s="27" t="s">
        <v>215</v>
      </c>
      <c r="G1067" s="27">
        <v>3013150201</v>
      </c>
      <c r="H1067" s="27" t="s">
        <v>1977</v>
      </c>
      <c r="I1067" s="27" t="s">
        <v>6871</v>
      </c>
      <c r="J1067" s="45" t="s">
        <v>16</v>
      </c>
      <c r="K1067" s="45">
        <v>796</v>
      </c>
      <c r="L1067" s="45" t="s">
        <v>588</v>
      </c>
      <c r="M1067" s="29">
        <v>13293200</v>
      </c>
      <c r="N1067" s="49" t="s">
        <v>1508</v>
      </c>
      <c r="O1067" s="27" t="s">
        <v>1509</v>
      </c>
      <c r="P1067" s="27" t="s">
        <v>1510</v>
      </c>
      <c r="Q1067" s="27" t="s">
        <v>6261</v>
      </c>
      <c r="R1067" s="15"/>
      <c r="S1067" s="53"/>
    </row>
    <row r="1068" spans="2:19" ht="19.5" customHeight="1" x14ac:dyDescent="0.15">
      <c r="B1068" s="25">
        <v>2021</v>
      </c>
      <c r="C1068" s="27">
        <v>2</v>
      </c>
      <c r="D1068" s="27" t="s">
        <v>15</v>
      </c>
      <c r="E1068" s="55" t="s">
        <v>4778</v>
      </c>
      <c r="F1068" s="27" t="s">
        <v>215</v>
      </c>
      <c r="G1068" s="27">
        <v>23734434</v>
      </c>
      <c r="H1068" s="27" t="s">
        <v>4779</v>
      </c>
      <c r="I1068" s="27" t="s">
        <v>6872</v>
      </c>
      <c r="J1068" s="45" t="s">
        <v>565</v>
      </c>
      <c r="K1068" s="45">
        <v>180</v>
      </c>
      <c r="L1068" s="45" t="s">
        <v>217</v>
      </c>
      <c r="M1068" s="29">
        <v>13276105</v>
      </c>
      <c r="N1068" s="49" t="s">
        <v>4696</v>
      </c>
      <c r="O1068" s="27" t="s">
        <v>4728</v>
      </c>
      <c r="P1068" s="27" t="s">
        <v>4729</v>
      </c>
      <c r="Q1068" s="27" t="s">
        <v>6261</v>
      </c>
      <c r="R1068" s="15"/>
      <c r="S1068" s="53"/>
    </row>
    <row r="1069" spans="2:19" ht="19.5" customHeight="1" x14ac:dyDescent="0.15">
      <c r="B1069" s="25">
        <v>2021</v>
      </c>
      <c r="C1069" s="27">
        <v>2</v>
      </c>
      <c r="D1069" s="27" t="s">
        <v>14</v>
      </c>
      <c r="E1069" s="55" t="s">
        <v>2107</v>
      </c>
      <c r="F1069" s="27" t="s">
        <v>215</v>
      </c>
      <c r="G1069" s="27">
        <v>4010160201</v>
      </c>
      <c r="H1069" s="27" t="s">
        <v>2025</v>
      </c>
      <c r="I1069" s="27" t="s">
        <v>6873</v>
      </c>
      <c r="J1069" s="45" t="s">
        <v>2125</v>
      </c>
      <c r="K1069" s="45">
        <v>5</v>
      </c>
      <c r="L1069" s="45" t="s">
        <v>557</v>
      </c>
      <c r="M1069" s="29">
        <v>13213000</v>
      </c>
      <c r="N1069" s="49" t="s">
        <v>1594</v>
      </c>
      <c r="O1069" s="27" t="s">
        <v>1904</v>
      </c>
      <c r="P1069" s="27" t="s">
        <v>1905</v>
      </c>
      <c r="Q1069" s="27" t="s">
        <v>6261</v>
      </c>
      <c r="R1069" s="15"/>
      <c r="S1069" s="53"/>
    </row>
    <row r="1070" spans="2:19" ht="19.5" customHeight="1" x14ac:dyDescent="0.15">
      <c r="B1070" s="25">
        <v>2021</v>
      </c>
      <c r="C1070" s="27">
        <v>2</v>
      </c>
      <c r="D1070" s="27" t="s">
        <v>14</v>
      </c>
      <c r="E1070" s="55" t="s">
        <v>3460</v>
      </c>
      <c r="F1070" s="27" t="s">
        <v>215</v>
      </c>
      <c r="G1070" s="27">
        <v>2410168501</v>
      </c>
      <c r="H1070" s="27" t="s">
        <v>3450</v>
      </c>
      <c r="I1070" s="27" t="s">
        <v>6874</v>
      </c>
      <c r="J1070" s="45"/>
      <c r="K1070" s="45">
        <v>1</v>
      </c>
      <c r="L1070" s="45" t="s">
        <v>223</v>
      </c>
      <c r="M1070" s="29">
        <v>13105400</v>
      </c>
      <c r="N1070" s="49" t="s">
        <v>2970</v>
      </c>
      <c r="O1070" s="27" t="s">
        <v>3218</v>
      </c>
      <c r="P1070" s="27" t="s">
        <v>3219</v>
      </c>
      <c r="Q1070" s="27" t="s">
        <v>6261</v>
      </c>
      <c r="R1070" s="15"/>
      <c r="S1070" s="53"/>
    </row>
    <row r="1071" spans="2:19" ht="19.5" customHeight="1" x14ac:dyDescent="0.15">
      <c r="B1071" s="25">
        <v>2021</v>
      </c>
      <c r="C1071" s="27">
        <v>2</v>
      </c>
      <c r="D1071" s="27" t="s">
        <v>15</v>
      </c>
      <c r="E1071" s="55" t="s">
        <v>1960</v>
      </c>
      <c r="F1071" s="27" t="s">
        <v>215</v>
      </c>
      <c r="G1071" s="27">
        <v>4010189402</v>
      </c>
      <c r="H1071" s="27" t="s">
        <v>2120</v>
      </c>
      <c r="I1071" s="27" t="s">
        <v>6875</v>
      </c>
      <c r="J1071" s="45" t="s">
        <v>17</v>
      </c>
      <c r="K1071" s="45">
        <v>2</v>
      </c>
      <c r="L1071" s="45" t="s">
        <v>223</v>
      </c>
      <c r="M1071" s="29">
        <v>12924818</v>
      </c>
      <c r="N1071" s="49" t="s">
        <v>1585</v>
      </c>
      <c r="O1071" s="27" t="s">
        <v>1586</v>
      </c>
      <c r="P1071" s="27" t="s">
        <v>1587</v>
      </c>
      <c r="Q1071" s="27" t="s">
        <v>6261</v>
      </c>
      <c r="R1071" s="15"/>
      <c r="S1071" s="53"/>
    </row>
    <row r="1072" spans="2:19" ht="19.5" customHeight="1" x14ac:dyDescent="0.15">
      <c r="B1072" s="25">
        <v>2021</v>
      </c>
      <c r="C1072" s="27">
        <v>2</v>
      </c>
      <c r="D1072" s="27" t="s">
        <v>15</v>
      </c>
      <c r="E1072" s="55" t="s">
        <v>2887</v>
      </c>
      <c r="F1072" s="27" t="s">
        <v>215</v>
      </c>
      <c r="G1072" s="27">
        <v>3012178301</v>
      </c>
      <c r="H1072" s="27" t="s">
        <v>2888</v>
      </c>
      <c r="I1072" s="27" t="s">
        <v>6876</v>
      </c>
      <c r="J1072" s="45" t="s">
        <v>601</v>
      </c>
      <c r="K1072" s="45">
        <v>161</v>
      </c>
      <c r="L1072" s="45" t="s">
        <v>588</v>
      </c>
      <c r="M1072" s="29">
        <v>12870000</v>
      </c>
      <c r="N1072" s="49" t="s">
        <v>2392</v>
      </c>
      <c r="O1072" s="27" t="s">
        <v>2406</v>
      </c>
      <c r="P1072" s="27" t="s">
        <v>2407</v>
      </c>
      <c r="Q1072" s="27" t="s">
        <v>6261</v>
      </c>
      <c r="R1072" s="15"/>
      <c r="S1072" s="53"/>
    </row>
    <row r="1073" spans="2:19" ht="19.5" customHeight="1" x14ac:dyDescent="0.15">
      <c r="B1073" s="25">
        <v>2021</v>
      </c>
      <c r="C1073" s="27">
        <v>2</v>
      </c>
      <c r="D1073" s="27" t="s">
        <v>14</v>
      </c>
      <c r="E1073" s="55" t="s">
        <v>4753</v>
      </c>
      <c r="F1073" s="27" t="s">
        <v>2795</v>
      </c>
      <c r="G1073" s="27" t="s">
        <v>4734</v>
      </c>
      <c r="H1073" s="27" t="s">
        <v>4754</v>
      </c>
      <c r="I1073" s="27" t="s">
        <v>6877</v>
      </c>
      <c r="J1073" s="45" t="s">
        <v>565</v>
      </c>
      <c r="K1073" s="45">
        <v>3</v>
      </c>
      <c r="L1073" s="45" t="s">
        <v>640</v>
      </c>
      <c r="M1073" s="29">
        <v>12668037</v>
      </c>
      <c r="N1073" s="49" t="s">
        <v>4696</v>
      </c>
      <c r="O1073" s="27" t="s">
        <v>4728</v>
      </c>
      <c r="P1073" s="27" t="s">
        <v>4729</v>
      </c>
      <c r="Q1073" s="27" t="s">
        <v>6261</v>
      </c>
      <c r="R1073" s="15"/>
      <c r="S1073" s="53" t="s">
        <v>4735</v>
      </c>
    </row>
    <row r="1074" spans="2:19" ht="19.5" customHeight="1" x14ac:dyDescent="0.15">
      <c r="B1074" s="25">
        <v>2021</v>
      </c>
      <c r="C1074" s="27">
        <v>2</v>
      </c>
      <c r="D1074" s="27" t="s">
        <v>15</v>
      </c>
      <c r="E1074" s="55" t="s">
        <v>2037</v>
      </c>
      <c r="F1074" s="27" t="s">
        <v>215</v>
      </c>
      <c r="G1074" s="27">
        <v>3011150501</v>
      </c>
      <c r="H1074" s="27" t="s">
        <v>216</v>
      </c>
      <c r="I1074" s="27" t="s">
        <v>6830</v>
      </c>
      <c r="J1074" s="45" t="s">
        <v>16</v>
      </c>
      <c r="K1074" s="45">
        <v>192</v>
      </c>
      <c r="L1074" s="45" t="s">
        <v>217</v>
      </c>
      <c r="M1074" s="29">
        <v>12643200</v>
      </c>
      <c r="N1074" s="49" t="s">
        <v>1590</v>
      </c>
      <c r="O1074" s="27" t="s">
        <v>1591</v>
      </c>
      <c r="P1074" s="27" t="s">
        <v>1592</v>
      </c>
      <c r="Q1074" s="27" t="s">
        <v>6261</v>
      </c>
      <c r="R1074" s="15"/>
      <c r="S1074" s="53"/>
    </row>
    <row r="1075" spans="2:19" ht="19.5" customHeight="1" x14ac:dyDescent="0.15">
      <c r="B1075" s="25">
        <v>2021</v>
      </c>
      <c r="C1075" s="27">
        <v>2</v>
      </c>
      <c r="D1075" s="27" t="s">
        <v>14</v>
      </c>
      <c r="E1075" s="55" t="s">
        <v>3734</v>
      </c>
      <c r="F1075" s="27" t="s">
        <v>215</v>
      </c>
      <c r="G1075" s="27">
        <v>30111801</v>
      </c>
      <c r="H1075" s="27" t="s">
        <v>3736</v>
      </c>
      <c r="I1075" s="27" t="s">
        <v>6878</v>
      </c>
      <c r="J1075" s="45" t="s">
        <v>16</v>
      </c>
      <c r="K1075" s="45">
        <v>3123</v>
      </c>
      <c r="L1075" s="45" t="s">
        <v>217</v>
      </c>
      <c r="M1075" s="29">
        <v>12616920</v>
      </c>
      <c r="N1075" s="49" t="s">
        <v>3735</v>
      </c>
      <c r="O1075" s="27" t="s">
        <v>3687</v>
      </c>
      <c r="P1075" s="27" t="s">
        <v>5129</v>
      </c>
      <c r="Q1075" s="27" t="s">
        <v>6261</v>
      </c>
      <c r="R1075" s="15"/>
      <c r="S1075" s="53"/>
    </row>
    <row r="1076" spans="2:19" ht="19.5" customHeight="1" x14ac:dyDescent="0.15">
      <c r="B1076" s="25">
        <v>2021</v>
      </c>
      <c r="C1076" s="27">
        <v>2</v>
      </c>
      <c r="D1076" s="27" t="s">
        <v>14</v>
      </c>
      <c r="E1076" s="55" t="s">
        <v>710</v>
      </c>
      <c r="F1076" s="27" t="s">
        <v>215</v>
      </c>
      <c r="G1076" s="27">
        <v>3012179301</v>
      </c>
      <c r="H1076" s="27" t="s">
        <v>712</v>
      </c>
      <c r="I1076" s="27" t="s">
        <v>6879</v>
      </c>
      <c r="J1076" s="45" t="s">
        <v>601</v>
      </c>
      <c r="K1076" s="45">
        <v>150</v>
      </c>
      <c r="L1076" s="45" t="s">
        <v>225</v>
      </c>
      <c r="M1076" s="29">
        <v>12600000</v>
      </c>
      <c r="N1076" s="49" t="s">
        <v>362</v>
      </c>
      <c r="O1076" s="27" t="s">
        <v>511</v>
      </c>
      <c r="P1076" s="27" t="s">
        <v>512</v>
      </c>
      <c r="Q1076" s="27" t="s">
        <v>6261</v>
      </c>
      <c r="R1076" s="15"/>
      <c r="S1076" s="53"/>
    </row>
    <row r="1077" spans="2:19" ht="19.5" customHeight="1" x14ac:dyDescent="0.15">
      <c r="B1077" s="25">
        <v>2021</v>
      </c>
      <c r="C1077" s="27">
        <v>2</v>
      </c>
      <c r="D1077" s="27" t="s">
        <v>14</v>
      </c>
      <c r="E1077" s="55" t="s">
        <v>1296</v>
      </c>
      <c r="F1077" s="27" t="s">
        <v>62</v>
      </c>
      <c r="G1077" s="27">
        <v>3013159201</v>
      </c>
      <c r="H1077" s="27" t="s">
        <v>1300</v>
      </c>
      <c r="I1077" s="27" t="s">
        <v>6880</v>
      </c>
      <c r="J1077" s="45" t="s">
        <v>16</v>
      </c>
      <c r="K1077" s="45">
        <v>2764</v>
      </c>
      <c r="L1077" s="45" t="s">
        <v>1272</v>
      </c>
      <c r="M1077" s="29">
        <v>12600000</v>
      </c>
      <c r="N1077" s="49" t="s">
        <v>811</v>
      </c>
      <c r="O1077" s="27" t="s">
        <v>1298</v>
      </c>
      <c r="P1077" s="27" t="s">
        <v>1299</v>
      </c>
      <c r="Q1077" s="27" t="s">
        <v>6261</v>
      </c>
      <c r="R1077" s="15"/>
      <c r="S1077" s="53"/>
    </row>
    <row r="1078" spans="2:19" ht="19.5" customHeight="1" x14ac:dyDescent="0.15">
      <c r="B1078" s="25">
        <v>2021</v>
      </c>
      <c r="C1078" s="27">
        <v>2</v>
      </c>
      <c r="D1078" s="27" t="s">
        <v>14</v>
      </c>
      <c r="E1078" s="55" t="s">
        <v>1296</v>
      </c>
      <c r="F1078" s="27" t="s">
        <v>62</v>
      </c>
      <c r="G1078" s="27">
        <v>3013150301</v>
      </c>
      <c r="H1078" s="27" t="s">
        <v>1301</v>
      </c>
      <c r="I1078" s="27"/>
      <c r="J1078" s="45" t="s">
        <v>16</v>
      </c>
      <c r="K1078" s="45">
        <v>26300000</v>
      </c>
      <c r="L1078" s="45" t="s">
        <v>577</v>
      </c>
      <c r="M1078" s="29">
        <v>12600000</v>
      </c>
      <c r="N1078" s="49" t="s">
        <v>811</v>
      </c>
      <c r="O1078" s="27" t="s">
        <v>1298</v>
      </c>
      <c r="P1078" s="27" t="s">
        <v>1299</v>
      </c>
      <c r="Q1078" s="27" t="s">
        <v>6261</v>
      </c>
      <c r="R1078" s="15"/>
      <c r="S1078" s="53"/>
    </row>
    <row r="1079" spans="2:19" ht="19.5" customHeight="1" x14ac:dyDescent="0.15">
      <c r="B1079" s="25">
        <v>2021</v>
      </c>
      <c r="C1079" s="27">
        <v>2</v>
      </c>
      <c r="D1079" s="27" t="s">
        <v>15</v>
      </c>
      <c r="E1079" s="55" t="s">
        <v>4743</v>
      </c>
      <c r="F1079" s="27" t="s">
        <v>215</v>
      </c>
      <c r="G1079" s="27">
        <v>4014179501</v>
      </c>
      <c r="H1079" s="27" t="s">
        <v>4749</v>
      </c>
      <c r="I1079" s="27" t="s">
        <v>6881</v>
      </c>
      <c r="J1079" s="45" t="s">
        <v>565</v>
      </c>
      <c r="K1079" s="45">
        <v>2</v>
      </c>
      <c r="L1079" s="45" t="s">
        <v>2831</v>
      </c>
      <c r="M1079" s="29">
        <v>12510835</v>
      </c>
      <c r="N1079" s="49" t="s">
        <v>4696</v>
      </c>
      <c r="O1079" s="27" t="s">
        <v>4728</v>
      </c>
      <c r="P1079" s="27" t="s">
        <v>4729</v>
      </c>
      <c r="Q1079" s="27" t="s">
        <v>6261</v>
      </c>
      <c r="R1079" s="15"/>
      <c r="S1079" s="53"/>
    </row>
    <row r="1080" spans="2:19" ht="19.5" customHeight="1" x14ac:dyDescent="0.15">
      <c r="B1080" s="25">
        <v>2021</v>
      </c>
      <c r="C1080" s="27">
        <v>2</v>
      </c>
      <c r="D1080" s="27" t="s">
        <v>15</v>
      </c>
      <c r="E1080" s="55" t="s">
        <v>3526</v>
      </c>
      <c r="F1080" s="27" t="s">
        <v>215</v>
      </c>
      <c r="G1080" s="27">
        <v>3010161901</v>
      </c>
      <c r="H1080" s="27" t="s">
        <v>2889</v>
      </c>
      <c r="I1080" s="27" t="s">
        <v>6855</v>
      </c>
      <c r="J1080" s="45" t="s">
        <v>16</v>
      </c>
      <c r="K1080" s="45">
        <v>16.89</v>
      </c>
      <c r="L1080" s="45" t="s">
        <v>219</v>
      </c>
      <c r="M1080" s="29">
        <v>12303000</v>
      </c>
      <c r="N1080" s="49" t="s">
        <v>3527</v>
      </c>
      <c r="O1080" s="27" t="s">
        <v>3276</v>
      </c>
      <c r="P1080" s="27" t="s">
        <v>3277</v>
      </c>
      <c r="Q1080" s="27" t="s">
        <v>6261</v>
      </c>
      <c r="R1080" s="15"/>
      <c r="S1080" s="53" t="s">
        <v>3528</v>
      </c>
    </row>
    <row r="1081" spans="2:19" ht="19.5" customHeight="1" x14ac:dyDescent="0.15">
      <c r="B1081" s="25">
        <v>2021</v>
      </c>
      <c r="C1081" s="27">
        <v>2</v>
      </c>
      <c r="D1081" s="27" t="s">
        <v>14</v>
      </c>
      <c r="E1081" s="55" t="s">
        <v>4557</v>
      </c>
      <c r="F1081" s="27" t="s">
        <v>62</v>
      </c>
      <c r="G1081" s="27">
        <v>4924151101</v>
      </c>
      <c r="H1081" s="27" t="s">
        <v>2103</v>
      </c>
      <c r="I1081" s="27" t="s">
        <v>6882</v>
      </c>
      <c r="J1081" s="45" t="s">
        <v>601</v>
      </c>
      <c r="K1081" s="45">
        <v>1</v>
      </c>
      <c r="L1081" s="45" t="s">
        <v>223</v>
      </c>
      <c r="M1081" s="29">
        <v>12150000</v>
      </c>
      <c r="N1081" s="49" t="s">
        <v>4349</v>
      </c>
      <c r="O1081" s="27" t="s">
        <v>4486</v>
      </c>
      <c r="P1081" s="27" t="s">
        <v>4487</v>
      </c>
      <c r="Q1081" s="27" t="s">
        <v>6261</v>
      </c>
      <c r="R1081" s="15"/>
      <c r="S1081" s="53"/>
    </row>
    <row r="1082" spans="2:19" ht="19.5" customHeight="1" x14ac:dyDescent="0.15">
      <c r="B1082" s="25">
        <v>2021</v>
      </c>
      <c r="C1082" s="27">
        <v>2</v>
      </c>
      <c r="D1082" s="27" t="s">
        <v>15</v>
      </c>
      <c r="E1082" s="55" t="s">
        <v>4753</v>
      </c>
      <c r="F1082" s="27" t="s">
        <v>215</v>
      </c>
      <c r="G1082" s="27">
        <v>21348652</v>
      </c>
      <c r="H1082" s="27" t="s">
        <v>4754</v>
      </c>
      <c r="I1082" s="27" t="s">
        <v>6883</v>
      </c>
      <c r="J1082" s="45" t="s">
        <v>565</v>
      </c>
      <c r="K1082" s="45">
        <v>3</v>
      </c>
      <c r="L1082" s="45" t="s">
        <v>640</v>
      </c>
      <c r="M1082" s="29">
        <v>12085912</v>
      </c>
      <c r="N1082" s="49" t="s">
        <v>4696</v>
      </c>
      <c r="O1082" s="27" t="s">
        <v>4728</v>
      </c>
      <c r="P1082" s="27" t="s">
        <v>4729</v>
      </c>
      <c r="Q1082" s="27" t="s">
        <v>6261</v>
      </c>
      <c r="R1082" s="15"/>
      <c r="S1082" s="53"/>
    </row>
    <row r="1083" spans="2:19" ht="19.5" customHeight="1" x14ac:dyDescent="0.15">
      <c r="B1083" s="25">
        <v>2021</v>
      </c>
      <c r="C1083" s="27">
        <v>2</v>
      </c>
      <c r="D1083" s="27" t="s">
        <v>14</v>
      </c>
      <c r="E1083" s="55" t="s">
        <v>2794</v>
      </c>
      <c r="F1083" s="27" t="s">
        <v>2795</v>
      </c>
      <c r="G1083" s="27">
        <v>4617162201</v>
      </c>
      <c r="H1083" s="27" t="s">
        <v>2798</v>
      </c>
      <c r="I1083" s="27" t="s">
        <v>6884</v>
      </c>
      <c r="J1083" s="45" t="s">
        <v>2799</v>
      </c>
      <c r="K1083" s="45">
        <v>1</v>
      </c>
      <c r="L1083" s="45" t="s">
        <v>1979</v>
      </c>
      <c r="M1083" s="29">
        <v>12040200</v>
      </c>
      <c r="N1083" s="49" t="s">
        <v>2246</v>
      </c>
      <c r="O1083" s="27" t="s">
        <v>2251</v>
      </c>
      <c r="P1083" s="27" t="s">
        <v>2253</v>
      </c>
      <c r="Q1083" s="27" t="s">
        <v>6261</v>
      </c>
      <c r="R1083" s="15"/>
      <c r="S1083" s="53"/>
    </row>
    <row r="1084" spans="2:19" ht="19.5" customHeight="1" x14ac:dyDescent="0.15">
      <c r="B1084" s="25">
        <v>2021</v>
      </c>
      <c r="C1084" s="27">
        <v>2</v>
      </c>
      <c r="D1084" s="27" t="s">
        <v>14</v>
      </c>
      <c r="E1084" s="55" t="s">
        <v>1937</v>
      </c>
      <c r="F1084" s="27" t="s">
        <v>215</v>
      </c>
      <c r="G1084" s="27">
        <v>3011160102</v>
      </c>
      <c r="H1084" s="27" t="s">
        <v>594</v>
      </c>
      <c r="I1084" s="27" t="s">
        <v>6885</v>
      </c>
      <c r="J1084" s="45" t="s">
        <v>16</v>
      </c>
      <c r="K1084" s="45">
        <v>3000</v>
      </c>
      <c r="L1084" s="45" t="s">
        <v>1313</v>
      </c>
      <c r="M1084" s="29">
        <v>12000000</v>
      </c>
      <c r="N1084" s="49" t="s">
        <v>1490</v>
      </c>
      <c r="O1084" s="27" t="s">
        <v>1764</v>
      </c>
      <c r="P1084" s="27" t="s">
        <v>1765</v>
      </c>
      <c r="Q1084" s="27" t="s">
        <v>6261</v>
      </c>
      <c r="R1084" s="15"/>
      <c r="S1084" s="53"/>
    </row>
    <row r="1085" spans="2:19" ht="19.5" customHeight="1" x14ac:dyDescent="0.15">
      <c r="B1085" s="25">
        <v>2021</v>
      </c>
      <c r="C1085" s="27">
        <v>2</v>
      </c>
      <c r="D1085" s="27" t="s">
        <v>15</v>
      </c>
      <c r="E1085" s="55" t="s">
        <v>4743</v>
      </c>
      <c r="F1085" s="27" t="s">
        <v>215</v>
      </c>
      <c r="G1085" s="27">
        <v>3010161901</v>
      </c>
      <c r="H1085" s="27" t="s">
        <v>4745</v>
      </c>
      <c r="I1085" s="27" t="s">
        <v>6886</v>
      </c>
      <c r="J1085" s="45" t="s">
        <v>4744</v>
      </c>
      <c r="K1085" s="45">
        <v>16.052</v>
      </c>
      <c r="L1085" s="45" t="s">
        <v>1264</v>
      </c>
      <c r="M1085" s="29">
        <v>11996590</v>
      </c>
      <c r="N1085" s="49" t="s">
        <v>4696</v>
      </c>
      <c r="O1085" s="27" t="s">
        <v>4728</v>
      </c>
      <c r="P1085" s="27" t="s">
        <v>4729</v>
      </c>
      <c r="Q1085" s="27" t="s">
        <v>6261</v>
      </c>
      <c r="R1085" s="15"/>
      <c r="S1085" s="53"/>
    </row>
    <row r="1086" spans="2:19" ht="19.5" customHeight="1" x14ac:dyDescent="0.15">
      <c r="B1086" s="25">
        <v>2021</v>
      </c>
      <c r="C1086" s="27">
        <v>2</v>
      </c>
      <c r="D1086" s="27" t="s">
        <v>14</v>
      </c>
      <c r="E1086" s="55" t="s">
        <v>4753</v>
      </c>
      <c r="F1086" s="27" t="s">
        <v>2795</v>
      </c>
      <c r="G1086" s="27" t="s">
        <v>4734</v>
      </c>
      <c r="H1086" s="27" t="s">
        <v>4755</v>
      </c>
      <c r="I1086" s="27" t="s">
        <v>6887</v>
      </c>
      <c r="J1086" s="45" t="s">
        <v>565</v>
      </c>
      <c r="K1086" s="45">
        <v>7</v>
      </c>
      <c r="L1086" s="45" t="s">
        <v>577</v>
      </c>
      <c r="M1086" s="29">
        <v>11983966</v>
      </c>
      <c r="N1086" s="49" t="s">
        <v>4696</v>
      </c>
      <c r="O1086" s="27" t="s">
        <v>4728</v>
      </c>
      <c r="P1086" s="27" t="s">
        <v>4729</v>
      </c>
      <c r="Q1086" s="27" t="s">
        <v>6261</v>
      </c>
      <c r="R1086" s="15"/>
      <c r="S1086" s="53" t="s">
        <v>4735</v>
      </c>
    </row>
    <row r="1087" spans="2:19" ht="19.5" customHeight="1" x14ac:dyDescent="0.15">
      <c r="B1087" s="25">
        <v>2021</v>
      </c>
      <c r="C1087" s="27">
        <v>2</v>
      </c>
      <c r="D1087" s="27" t="s">
        <v>14</v>
      </c>
      <c r="E1087" s="55" t="s">
        <v>2053</v>
      </c>
      <c r="F1087" s="27" t="s">
        <v>215</v>
      </c>
      <c r="G1087" s="27">
        <v>3010161901</v>
      </c>
      <c r="H1087" s="27" t="s">
        <v>737</v>
      </c>
      <c r="I1087" s="27" t="s">
        <v>6888</v>
      </c>
      <c r="J1087" s="45" t="s">
        <v>17</v>
      </c>
      <c r="K1087" s="45">
        <v>17.731000000000002</v>
      </c>
      <c r="L1087" s="45" t="s">
        <v>169</v>
      </c>
      <c r="M1087" s="29">
        <v>11952000</v>
      </c>
      <c r="N1087" s="49" t="s">
        <v>1435</v>
      </c>
      <c r="O1087" s="27" t="s">
        <v>1652</v>
      </c>
      <c r="P1087" s="27" t="s">
        <v>1653</v>
      </c>
      <c r="Q1087" s="27" t="s">
        <v>6261</v>
      </c>
      <c r="R1087" s="15"/>
      <c r="S1087" s="53"/>
    </row>
    <row r="1088" spans="2:19" ht="19.5" customHeight="1" x14ac:dyDescent="0.15">
      <c r="B1088" s="25">
        <v>2021</v>
      </c>
      <c r="C1088" s="27">
        <v>2</v>
      </c>
      <c r="D1088" s="27" t="s">
        <v>14</v>
      </c>
      <c r="E1088" s="55" t="s">
        <v>650</v>
      </c>
      <c r="F1088" s="27" t="s">
        <v>215</v>
      </c>
      <c r="G1088" s="27">
        <v>3111505</v>
      </c>
      <c r="H1088" s="27" t="s">
        <v>216</v>
      </c>
      <c r="I1088" s="27" t="s">
        <v>6889</v>
      </c>
      <c r="J1088" s="45" t="s">
        <v>16</v>
      </c>
      <c r="K1088" s="45">
        <v>196</v>
      </c>
      <c r="L1088" s="45" t="s">
        <v>217</v>
      </c>
      <c r="M1088" s="29">
        <v>11871160</v>
      </c>
      <c r="N1088" s="49" t="s">
        <v>327</v>
      </c>
      <c r="O1088" s="27" t="s">
        <v>651</v>
      </c>
      <c r="P1088" s="27" t="s">
        <v>652</v>
      </c>
      <c r="Q1088" s="27" t="s">
        <v>6261</v>
      </c>
      <c r="R1088" s="15"/>
      <c r="S1088" s="53"/>
    </row>
    <row r="1089" spans="2:19" ht="19.5" customHeight="1" x14ac:dyDescent="0.15">
      <c r="B1089" s="25">
        <v>2021</v>
      </c>
      <c r="C1089" s="27">
        <v>2</v>
      </c>
      <c r="D1089" s="27" t="s">
        <v>14</v>
      </c>
      <c r="E1089" s="55" t="s">
        <v>2135</v>
      </c>
      <c r="F1089" s="27" t="s">
        <v>215</v>
      </c>
      <c r="G1089" s="27">
        <v>3011150501</v>
      </c>
      <c r="H1089" s="27" t="s">
        <v>216</v>
      </c>
      <c r="I1089" s="27" t="s">
        <v>6523</v>
      </c>
      <c r="J1089" s="45" t="s">
        <v>16</v>
      </c>
      <c r="K1089" s="45">
        <v>177</v>
      </c>
      <c r="L1089" s="45" t="s">
        <v>217</v>
      </c>
      <c r="M1089" s="29">
        <v>11855000</v>
      </c>
      <c r="N1089" s="49" t="s">
        <v>1435</v>
      </c>
      <c r="O1089" s="27" t="s">
        <v>1657</v>
      </c>
      <c r="P1089" s="27" t="s">
        <v>1658</v>
      </c>
      <c r="Q1089" s="27" t="s">
        <v>6261</v>
      </c>
      <c r="R1089" s="15"/>
      <c r="S1089" s="53"/>
    </row>
    <row r="1090" spans="2:19" ht="19.5" customHeight="1" x14ac:dyDescent="0.15">
      <c r="B1090" s="25">
        <v>2021</v>
      </c>
      <c r="C1090" s="27">
        <v>2</v>
      </c>
      <c r="D1090" s="27" t="s">
        <v>15</v>
      </c>
      <c r="E1090" s="55" t="s">
        <v>4753</v>
      </c>
      <c r="F1090" s="27" t="s">
        <v>215</v>
      </c>
      <c r="G1090" s="27">
        <v>21776842</v>
      </c>
      <c r="H1090" s="27" t="s">
        <v>4757</v>
      </c>
      <c r="I1090" s="27" t="s">
        <v>6890</v>
      </c>
      <c r="J1090" s="45" t="s">
        <v>565</v>
      </c>
      <c r="K1090" s="45">
        <v>1</v>
      </c>
      <c r="L1090" s="45" t="s">
        <v>227</v>
      </c>
      <c r="M1090" s="29">
        <v>11702856</v>
      </c>
      <c r="N1090" s="49" t="s">
        <v>4696</v>
      </c>
      <c r="O1090" s="27" t="s">
        <v>4728</v>
      </c>
      <c r="P1090" s="27" t="s">
        <v>4729</v>
      </c>
      <c r="Q1090" s="27" t="s">
        <v>6261</v>
      </c>
      <c r="R1090" s="15"/>
      <c r="S1090" s="53"/>
    </row>
    <row r="1091" spans="2:19" ht="19.5" customHeight="1" x14ac:dyDescent="0.15">
      <c r="B1091" s="25">
        <v>2021</v>
      </c>
      <c r="C1091" s="27">
        <v>2</v>
      </c>
      <c r="D1091" s="27" t="s">
        <v>14</v>
      </c>
      <c r="E1091" s="55" t="s">
        <v>530</v>
      </c>
      <c r="F1091" s="27" t="s">
        <v>62</v>
      </c>
      <c r="G1091" s="27">
        <v>3912110401</v>
      </c>
      <c r="H1091" s="27" t="s">
        <v>729</v>
      </c>
      <c r="I1091" s="27" t="s">
        <v>6891</v>
      </c>
      <c r="J1091" s="45" t="s">
        <v>728</v>
      </c>
      <c r="K1091" s="45">
        <v>2</v>
      </c>
      <c r="L1091" s="45" t="s">
        <v>557</v>
      </c>
      <c r="M1091" s="29">
        <v>11680000</v>
      </c>
      <c r="N1091" s="49" t="s">
        <v>375</v>
      </c>
      <c r="O1091" s="27" t="s">
        <v>523</v>
      </c>
      <c r="P1091" s="27" t="s">
        <v>524</v>
      </c>
      <c r="Q1091" s="27" t="s">
        <v>6261</v>
      </c>
      <c r="R1091" s="15"/>
      <c r="S1091" s="53"/>
    </row>
    <row r="1092" spans="2:19" ht="19.5" customHeight="1" x14ac:dyDescent="0.15">
      <c r="B1092" s="25">
        <v>2021</v>
      </c>
      <c r="C1092" s="27">
        <v>2</v>
      </c>
      <c r="D1092" s="27" t="s">
        <v>15</v>
      </c>
      <c r="E1092" s="55" t="s">
        <v>1956</v>
      </c>
      <c r="F1092" s="27" t="s">
        <v>215</v>
      </c>
      <c r="G1092" s="27">
        <v>3011150501</v>
      </c>
      <c r="H1092" s="27" t="s">
        <v>216</v>
      </c>
      <c r="I1092" s="27" t="s">
        <v>6486</v>
      </c>
      <c r="J1092" s="45" t="s">
        <v>17</v>
      </c>
      <c r="K1092" s="45">
        <v>183</v>
      </c>
      <c r="L1092" s="45" t="s">
        <v>217</v>
      </c>
      <c r="M1092" s="29">
        <v>11662590</v>
      </c>
      <c r="N1092" s="49" t="s">
        <v>1426</v>
      </c>
      <c r="O1092" s="27" t="s">
        <v>1622</v>
      </c>
      <c r="P1092" s="27" t="s">
        <v>1623</v>
      </c>
      <c r="Q1092" s="27" t="s">
        <v>6261</v>
      </c>
      <c r="R1092" s="15"/>
      <c r="S1092" s="53"/>
    </row>
    <row r="1093" spans="2:19" ht="19.5" customHeight="1" x14ac:dyDescent="0.15">
      <c r="B1093" s="25">
        <v>2021</v>
      </c>
      <c r="C1093" s="27">
        <v>2</v>
      </c>
      <c r="D1093" s="27" t="s">
        <v>14</v>
      </c>
      <c r="E1093" s="55" t="s">
        <v>4223</v>
      </c>
      <c r="F1093" s="27" t="s">
        <v>2062</v>
      </c>
      <c r="G1093" s="27">
        <v>3013150301</v>
      </c>
      <c r="H1093" s="27" t="s">
        <v>3491</v>
      </c>
      <c r="I1093" s="27" t="s">
        <v>6892</v>
      </c>
      <c r="J1093" s="45" t="s">
        <v>601</v>
      </c>
      <c r="K1093" s="45">
        <v>675</v>
      </c>
      <c r="L1093" s="45" t="s">
        <v>174</v>
      </c>
      <c r="M1093" s="29">
        <v>11593400</v>
      </c>
      <c r="N1093" s="49" t="s">
        <v>3880</v>
      </c>
      <c r="O1093" s="27" t="s">
        <v>3884</v>
      </c>
      <c r="P1093" s="27" t="s">
        <v>3885</v>
      </c>
      <c r="Q1093" s="27" t="s">
        <v>6261</v>
      </c>
      <c r="R1093" s="15"/>
      <c r="S1093" s="53" t="s">
        <v>94</v>
      </c>
    </row>
    <row r="1094" spans="2:19" ht="19.5" customHeight="1" x14ac:dyDescent="0.15">
      <c r="B1094" s="25">
        <v>2021</v>
      </c>
      <c r="C1094" s="27">
        <v>2</v>
      </c>
      <c r="D1094" s="27" t="s">
        <v>15</v>
      </c>
      <c r="E1094" s="55" t="s">
        <v>4240</v>
      </c>
      <c r="F1094" s="27" t="s">
        <v>215</v>
      </c>
      <c r="G1094" s="27">
        <v>3013150201</v>
      </c>
      <c r="H1094" s="27" t="s">
        <v>4241</v>
      </c>
      <c r="I1094" s="27" t="s">
        <v>6893</v>
      </c>
      <c r="J1094" s="45" t="s">
        <v>3455</v>
      </c>
      <c r="K1094" s="45">
        <v>259</v>
      </c>
      <c r="L1094" s="45" t="s">
        <v>3454</v>
      </c>
      <c r="M1094" s="29">
        <v>11551400</v>
      </c>
      <c r="N1094" s="49" t="s">
        <v>3923</v>
      </c>
      <c r="O1094" s="27" t="s">
        <v>3940</v>
      </c>
      <c r="P1094" s="27" t="s">
        <v>3937</v>
      </c>
      <c r="Q1094" s="27" t="s">
        <v>6261</v>
      </c>
      <c r="R1094" s="15"/>
      <c r="S1094" s="53"/>
    </row>
    <row r="1095" spans="2:19" ht="19.5" customHeight="1" x14ac:dyDescent="0.15">
      <c r="B1095" s="25">
        <v>2021</v>
      </c>
      <c r="C1095" s="27">
        <v>2</v>
      </c>
      <c r="D1095" s="27" t="s">
        <v>15</v>
      </c>
      <c r="E1095" s="55" t="s">
        <v>4753</v>
      </c>
      <c r="F1095" s="27" t="s">
        <v>215</v>
      </c>
      <c r="G1095" s="27">
        <v>21348716</v>
      </c>
      <c r="H1095" s="27" t="s">
        <v>4759</v>
      </c>
      <c r="I1095" s="27" t="s">
        <v>6894</v>
      </c>
      <c r="J1095" s="45" t="s">
        <v>565</v>
      </c>
      <c r="K1095" s="45">
        <v>1</v>
      </c>
      <c r="L1095" s="45" t="s">
        <v>640</v>
      </c>
      <c r="M1095" s="29">
        <v>11444467</v>
      </c>
      <c r="N1095" s="49" t="s">
        <v>4696</v>
      </c>
      <c r="O1095" s="27" t="s">
        <v>4728</v>
      </c>
      <c r="P1095" s="27" t="s">
        <v>4729</v>
      </c>
      <c r="Q1095" s="27" t="s">
        <v>6261</v>
      </c>
      <c r="R1095" s="15"/>
      <c r="S1095" s="53"/>
    </row>
    <row r="1096" spans="2:19" ht="19.5" customHeight="1" x14ac:dyDescent="0.15">
      <c r="B1096" s="25">
        <v>2021</v>
      </c>
      <c r="C1096" s="27">
        <v>2</v>
      </c>
      <c r="D1096" s="27" t="s">
        <v>15</v>
      </c>
      <c r="E1096" s="55" t="s">
        <v>4778</v>
      </c>
      <c r="F1096" s="27" t="s">
        <v>215</v>
      </c>
      <c r="G1096" s="27">
        <v>21776827</v>
      </c>
      <c r="H1096" s="27" t="s">
        <v>4787</v>
      </c>
      <c r="I1096" s="27" t="s">
        <v>6844</v>
      </c>
      <c r="J1096" s="45" t="s">
        <v>565</v>
      </c>
      <c r="K1096" s="45">
        <v>18</v>
      </c>
      <c r="L1096" s="45" t="s">
        <v>227</v>
      </c>
      <c r="M1096" s="29">
        <v>11437430</v>
      </c>
      <c r="N1096" s="49" t="s">
        <v>4696</v>
      </c>
      <c r="O1096" s="27" t="s">
        <v>4728</v>
      </c>
      <c r="P1096" s="27" t="s">
        <v>4729</v>
      </c>
      <c r="Q1096" s="27" t="s">
        <v>6261</v>
      </c>
      <c r="R1096" s="15"/>
      <c r="S1096" s="53"/>
    </row>
    <row r="1097" spans="2:19" ht="19.5" customHeight="1" x14ac:dyDescent="0.15">
      <c r="B1097" s="25">
        <v>2021</v>
      </c>
      <c r="C1097" s="27">
        <v>2</v>
      </c>
      <c r="D1097" s="27" t="s">
        <v>14</v>
      </c>
      <c r="E1097" s="55" t="s">
        <v>4753</v>
      </c>
      <c r="F1097" s="27" t="s">
        <v>2795</v>
      </c>
      <c r="G1097" s="27" t="s">
        <v>4734</v>
      </c>
      <c r="H1097" s="27" t="s">
        <v>4755</v>
      </c>
      <c r="I1097" s="27" t="s">
        <v>6895</v>
      </c>
      <c r="J1097" s="45" t="s">
        <v>565</v>
      </c>
      <c r="K1097" s="45">
        <v>40</v>
      </c>
      <c r="L1097" s="45" t="s">
        <v>577</v>
      </c>
      <c r="M1097" s="29">
        <v>11413301</v>
      </c>
      <c r="N1097" s="49" t="s">
        <v>4696</v>
      </c>
      <c r="O1097" s="27" t="s">
        <v>4728</v>
      </c>
      <c r="P1097" s="27" t="s">
        <v>4729</v>
      </c>
      <c r="Q1097" s="27" t="s">
        <v>6261</v>
      </c>
      <c r="R1097" s="15"/>
      <c r="S1097" s="53" t="s">
        <v>4735</v>
      </c>
    </row>
    <row r="1098" spans="2:19" ht="19.5" customHeight="1" x14ac:dyDescent="0.15">
      <c r="B1098" s="25">
        <v>2021</v>
      </c>
      <c r="C1098" s="27">
        <v>2</v>
      </c>
      <c r="D1098" s="27" t="s">
        <v>14</v>
      </c>
      <c r="E1098" s="55" t="s">
        <v>2053</v>
      </c>
      <c r="F1098" s="27" t="s">
        <v>215</v>
      </c>
      <c r="G1098" s="27">
        <v>3010161901</v>
      </c>
      <c r="H1098" s="27" t="s">
        <v>737</v>
      </c>
      <c r="I1098" s="27" t="s">
        <v>6896</v>
      </c>
      <c r="J1098" s="45" t="s">
        <v>17</v>
      </c>
      <c r="K1098" s="45">
        <v>16.792999999999999</v>
      </c>
      <c r="L1098" s="45" t="s">
        <v>169</v>
      </c>
      <c r="M1098" s="29">
        <v>11407000</v>
      </c>
      <c r="N1098" s="49" t="s">
        <v>1435</v>
      </c>
      <c r="O1098" s="27" t="s">
        <v>1652</v>
      </c>
      <c r="P1098" s="27" t="s">
        <v>1653</v>
      </c>
      <c r="Q1098" s="27" t="s">
        <v>6261</v>
      </c>
      <c r="R1098" s="15"/>
      <c r="S1098" s="53"/>
    </row>
    <row r="1099" spans="2:19" ht="19.5" customHeight="1" x14ac:dyDescent="0.15">
      <c r="B1099" s="25">
        <v>2021</v>
      </c>
      <c r="C1099" s="27">
        <v>2</v>
      </c>
      <c r="D1099" s="27" t="s">
        <v>15</v>
      </c>
      <c r="E1099" s="55" t="s">
        <v>2375</v>
      </c>
      <c r="F1099" s="27" t="s">
        <v>62</v>
      </c>
      <c r="G1099" s="27">
        <v>3010161901</v>
      </c>
      <c r="H1099" s="27" t="s">
        <v>218</v>
      </c>
      <c r="I1099" s="27" t="s">
        <v>6897</v>
      </c>
      <c r="J1099" s="45" t="s">
        <v>16</v>
      </c>
      <c r="K1099" s="45">
        <v>16.341999999999999</v>
      </c>
      <c r="L1099" s="45" t="s">
        <v>219</v>
      </c>
      <c r="M1099" s="29">
        <v>11383346</v>
      </c>
      <c r="N1099" s="49" t="s">
        <v>2359</v>
      </c>
      <c r="O1099" s="27" t="s">
        <v>2371</v>
      </c>
      <c r="P1099" s="27" t="s">
        <v>2372</v>
      </c>
      <c r="Q1099" s="27" t="s">
        <v>6261</v>
      </c>
      <c r="R1099" s="15"/>
      <c r="S1099" s="53"/>
    </row>
    <row r="1100" spans="2:19" ht="19.5" customHeight="1" x14ac:dyDescent="0.15">
      <c r="B1100" s="25">
        <v>2021</v>
      </c>
      <c r="C1100" s="27">
        <v>2</v>
      </c>
      <c r="D1100" s="27" t="s">
        <v>15</v>
      </c>
      <c r="E1100" s="55" t="s">
        <v>2422</v>
      </c>
      <c r="F1100" s="27" t="s">
        <v>62</v>
      </c>
      <c r="G1100" s="27"/>
      <c r="H1100" s="27" t="s">
        <v>2915</v>
      </c>
      <c r="I1100" s="27"/>
      <c r="J1100" s="45" t="s">
        <v>37</v>
      </c>
      <c r="K1100" s="45">
        <v>1</v>
      </c>
      <c r="L1100" s="45" t="s">
        <v>223</v>
      </c>
      <c r="M1100" s="29">
        <v>11374000</v>
      </c>
      <c r="N1100" s="49" t="s">
        <v>2411</v>
      </c>
      <c r="O1100" s="27" t="s">
        <v>2417</v>
      </c>
      <c r="P1100" s="27" t="s">
        <v>2418</v>
      </c>
      <c r="Q1100" s="27" t="s">
        <v>6261</v>
      </c>
      <c r="R1100" s="15"/>
      <c r="S1100" s="53"/>
    </row>
    <row r="1101" spans="2:19" ht="19.5" customHeight="1" x14ac:dyDescent="0.15">
      <c r="B1101" s="25">
        <v>2021</v>
      </c>
      <c r="C1101" s="27">
        <v>2</v>
      </c>
      <c r="D1101" s="27" t="s">
        <v>15</v>
      </c>
      <c r="E1101" s="55" t="s">
        <v>2414</v>
      </c>
      <c r="F1101" s="27" t="s">
        <v>62</v>
      </c>
      <c r="G1101" s="27"/>
      <c r="H1101" s="27" t="s">
        <v>16</v>
      </c>
      <c r="I1101" s="27"/>
      <c r="J1101" s="45" t="s">
        <v>16</v>
      </c>
      <c r="K1101" s="45">
        <v>1</v>
      </c>
      <c r="L1101" s="45" t="s">
        <v>223</v>
      </c>
      <c r="M1101" s="29">
        <v>11340000</v>
      </c>
      <c r="N1101" s="49" t="s">
        <v>2411</v>
      </c>
      <c r="O1101" s="27" t="s">
        <v>2412</v>
      </c>
      <c r="P1101" s="27" t="s">
        <v>2413</v>
      </c>
      <c r="Q1101" s="27" t="s">
        <v>6261</v>
      </c>
      <c r="R1101" s="15"/>
      <c r="S1101" s="53"/>
    </row>
    <row r="1102" spans="2:19" ht="19.5" customHeight="1" x14ac:dyDescent="0.15">
      <c r="B1102" s="25">
        <v>2021</v>
      </c>
      <c r="C1102" s="27">
        <v>2</v>
      </c>
      <c r="D1102" s="27" t="s">
        <v>15</v>
      </c>
      <c r="E1102" s="55" t="s">
        <v>3529</v>
      </c>
      <c r="F1102" s="27" t="s">
        <v>215</v>
      </c>
      <c r="G1102" s="27">
        <v>3011150501</v>
      </c>
      <c r="H1102" s="27" t="s">
        <v>2889</v>
      </c>
      <c r="I1102" s="27" t="s">
        <v>6855</v>
      </c>
      <c r="J1102" s="45" t="s">
        <v>16</v>
      </c>
      <c r="K1102" s="45">
        <v>12.1</v>
      </c>
      <c r="L1102" s="45" t="s">
        <v>219</v>
      </c>
      <c r="M1102" s="29">
        <v>11333000</v>
      </c>
      <c r="N1102" s="49" t="s">
        <v>3527</v>
      </c>
      <c r="O1102" s="27" t="s">
        <v>3276</v>
      </c>
      <c r="P1102" s="27" t="s">
        <v>3277</v>
      </c>
      <c r="Q1102" s="27" t="s">
        <v>6261</v>
      </c>
      <c r="R1102" s="15"/>
      <c r="S1102" s="53" t="s">
        <v>3528</v>
      </c>
    </row>
    <row r="1103" spans="2:19" ht="19.5" customHeight="1" x14ac:dyDescent="0.15">
      <c r="B1103" s="25">
        <v>2021</v>
      </c>
      <c r="C1103" s="27">
        <v>2</v>
      </c>
      <c r="D1103" s="27" t="s">
        <v>15</v>
      </c>
      <c r="E1103" s="55" t="s">
        <v>2423</v>
      </c>
      <c r="F1103" s="27" t="s">
        <v>62</v>
      </c>
      <c r="G1103" s="27"/>
      <c r="H1103" s="27" t="s">
        <v>216</v>
      </c>
      <c r="I1103" s="27" t="s">
        <v>6898</v>
      </c>
      <c r="J1103" s="45" t="s">
        <v>16</v>
      </c>
      <c r="K1103" s="45">
        <v>1</v>
      </c>
      <c r="L1103" s="45" t="s">
        <v>223</v>
      </c>
      <c r="M1103" s="29">
        <v>11295000</v>
      </c>
      <c r="N1103" s="49" t="s">
        <v>2411</v>
      </c>
      <c r="O1103" s="27" t="s">
        <v>2412</v>
      </c>
      <c r="P1103" s="27" t="s">
        <v>2413</v>
      </c>
      <c r="Q1103" s="27" t="s">
        <v>6261</v>
      </c>
      <c r="R1103" s="15"/>
      <c r="S1103" s="53"/>
    </row>
    <row r="1104" spans="2:19" ht="19.5" customHeight="1" x14ac:dyDescent="0.15">
      <c r="B1104" s="25">
        <v>2021</v>
      </c>
      <c r="C1104" s="27">
        <v>2</v>
      </c>
      <c r="D1104" s="27" t="s">
        <v>15</v>
      </c>
      <c r="E1104" s="55" t="s">
        <v>3595</v>
      </c>
      <c r="F1104" s="27" t="s">
        <v>215</v>
      </c>
      <c r="G1104" s="27">
        <v>3010161901</v>
      </c>
      <c r="H1104" s="27" t="s">
        <v>737</v>
      </c>
      <c r="I1104" s="27" t="s">
        <v>6899</v>
      </c>
      <c r="J1104" s="45" t="s">
        <v>173</v>
      </c>
      <c r="K1104" s="45">
        <v>16.693000000000001</v>
      </c>
      <c r="L1104" s="45" t="s">
        <v>574</v>
      </c>
      <c r="M1104" s="29">
        <v>11277690</v>
      </c>
      <c r="N1104" s="49" t="s">
        <v>3090</v>
      </c>
      <c r="O1104" s="27" t="s">
        <v>3406</v>
      </c>
      <c r="P1104" s="27" t="s">
        <v>3384</v>
      </c>
      <c r="Q1104" s="27" t="s">
        <v>6261</v>
      </c>
      <c r="R1104" s="15"/>
      <c r="S1104" s="53"/>
    </row>
    <row r="1105" spans="2:19" ht="19.5" customHeight="1" x14ac:dyDescent="0.15">
      <c r="B1105" s="25">
        <v>2021</v>
      </c>
      <c r="C1105" s="27">
        <v>2</v>
      </c>
      <c r="D1105" s="27" t="s">
        <v>15</v>
      </c>
      <c r="E1105" s="55" t="s">
        <v>2374</v>
      </c>
      <c r="F1105" s="27" t="s">
        <v>62</v>
      </c>
      <c r="G1105" s="27">
        <v>3011150501</v>
      </c>
      <c r="H1105" s="27" t="s">
        <v>216</v>
      </c>
      <c r="I1105" s="27" t="s">
        <v>6372</v>
      </c>
      <c r="J1105" s="45" t="s">
        <v>16</v>
      </c>
      <c r="K1105" s="45">
        <v>175</v>
      </c>
      <c r="L1105" s="45" t="s">
        <v>217</v>
      </c>
      <c r="M1105" s="29">
        <v>11217500</v>
      </c>
      <c r="N1105" s="49" t="s">
        <v>2359</v>
      </c>
      <c r="O1105" s="27" t="s">
        <v>2371</v>
      </c>
      <c r="P1105" s="27" t="s">
        <v>2372</v>
      </c>
      <c r="Q1105" s="27" t="s">
        <v>6261</v>
      </c>
      <c r="R1105" s="15"/>
      <c r="S1105" s="53"/>
    </row>
    <row r="1106" spans="2:19" ht="19.5" customHeight="1" x14ac:dyDescent="0.15">
      <c r="B1106" s="25">
        <v>2021</v>
      </c>
      <c r="C1106" s="27">
        <v>2</v>
      </c>
      <c r="D1106" s="27" t="s">
        <v>14</v>
      </c>
      <c r="E1106" s="55" t="s">
        <v>4753</v>
      </c>
      <c r="F1106" s="27" t="s">
        <v>2795</v>
      </c>
      <c r="G1106" s="27" t="s">
        <v>4734</v>
      </c>
      <c r="H1106" s="27" t="s">
        <v>4755</v>
      </c>
      <c r="I1106" s="27" t="s">
        <v>6900</v>
      </c>
      <c r="J1106" s="45" t="s">
        <v>565</v>
      </c>
      <c r="K1106" s="45">
        <v>4</v>
      </c>
      <c r="L1106" s="45" t="s">
        <v>577</v>
      </c>
      <c r="M1106" s="29">
        <v>11054976</v>
      </c>
      <c r="N1106" s="49" t="s">
        <v>4696</v>
      </c>
      <c r="O1106" s="27" t="s">
        <v>4728</v>
      </c>
      <c r="P1106" s="27" t="s">
        <v>4729</v>
      </c>
      <c r="Q1106" s="27" t="s">
        <v>6261</v>
      </c>
      <c r="R1106" s="15"/>
      <c r="S1106" s="53" t="s">
        <v>4735</v>
      </c>
    </row>
    <row r="1107" spans="2:19" ht="19.5" customHeight="1" x14ac:dyDescent="0.15">
      <c r="B1107" s="25">
        <v>2021</v>
      </c>
      <c r="C1107" s="27">
        <v>3</v>
      </c>
      <c r="D1107" s="27" t="s">
        <v>14</v>
      </c>
      <c r="E1107" s="55" t="s">
        <v>3440</v>
      </c>
      <c r="F1107" s="27" t="s">
        <v>63</v>
      </c>
      <c r="G1107" s="27">
        <v>4111331901</v>
      </c>
      <c r="H1107" s="27" t="s">
        <v>2006</v>
      </c>
      <c r="I1107" s="27" t="s">
        <v>6292</v>
      </c>
      <c r="J1107" s="45" t="s">
        <v>3441</v>
      </c>
      <c r="K1107" s="45">
        <v>20</v>
      </c>
      <c r="L1107" s="45" t="s">
        <v>174</v>
      </c>
      <c r="M1107" s="29">
        <v>2725521000</v>
      </c>
      <c r="N1107" s="49" t="s">
        <v>3442</v>
      </c>
      <c r="O1107" s="27" t="s">
        <v>3443</v>
      </c>
      <c r="P1107" s="27" t="s">
        <v>3444</v>
      </c>
      <c r="Q1107" s="27" t="s">
        <v>6261</v>
      </c>
      <c r="R1107" s="15"/>
      <c r="S1107" s="53"/>
    </row>
    <row r="1108" spans="2:19" ht="19.5" customHeight="1" x14ac:dyDescent="0.15">
      <c r="B1108" s="25">
        <v>2021</v>
      </c>
      <c r="C1108" s="27">
        <v>3</v>
      </c>
      <c r="D1108" s="27" t="s">
        <v>14</v>
      </c>
      <c r="E1108" s="55" t="s">
        <v>4531</v>
      </c>
      <c r="F1108" s="27" t="s">
        <v>62</v>
      </c>
      <c r="G1108" s="27">
        <v>4111331901</v>
      </c>
      <c r="H1108" s="27" t="s">
        <v>4532</v>
      </c>
      <c r="I1108" s="27"/>
      <c r="J1108" s="45"/>
      <c r="K1108" s="45">
        <v>1</v>
      </c>
      <c r="L1108" s="45" t="s">
        <v>1950</v>
      </c>
      <c r="M1108" s="29">
        <v>1830000000</v>
      </c>
      <c r="N1108" s="49" t="s">
        <v>4533</v>
      </c>
      <c r="O1108" s="27" t="s">
        <v>4534</v>
      </c>
      <c r="P1108" s="27" t="s">
        <v>4535</v>
      </c>
      <c r="Q1108" s="27" t="s">
        <v>6529</v>
      </c>
      <c r="R1108" s="15"/>
      <c r="S1108" s="53"/>
    </row>
    <row r="1109" spans="2:19" ht="19.5" customHeight="1" x14ac:dyDescent="0.15">
      <c r="B1109" s="25">
        <v>2021</v>
      </c>
      <c r="C1109" s="27">
        <v>3</v>
      </c>
      <c r="D1109" s="27" t="s">
        <v>14</v>
      </c>
      <c r="E1109" s="55" t="s">
        <v>5196</v>
      </c>
      <c r="F1109" s="27" t="s">
        <v>215</v>
      </c>
      <c r="G1109" s="27">
        <v>3011150501</v>
      </c>
      <c r="H1109" s="27" t="s">
        <v>216</v>
      </c>
      <c r="I1109" s="27" t="s">
        <v>6901</v>
      </c>
      <c r="J1109" s="45" t="s">
        <v>16</v>
      </c>
      <c r="K1109" s="45">
        <v>15505</v>
      </c>
      <c r="L1109" s="45" t="s">
        <v>227</v>
      </c>
      <c r="M1109" s="29">
        <f>1024921000+200666000</f>
        <v>1225587000</v>
      </c>
      <c r="N1109" s="49" t="s">
        <v>5173</v>
      </c>
      <c r="O1109" s="27" t="s">
        <v>5174</v>
      </c>
      <c r="P1109" s="27" t="s">
        <v>5175</v>
      </c>
      <c r="Q1109" s="27" t="s">
        <v>6261</v>
      </c>
      <c r="R1109" s="15"/>
      <c r="S1109" s="53"/>
    </row>
    <row r="1110" spans="2:19" ht="19.5" customHeight="1" x14ac:dyDescent="0.15">
      <c r="B1110" s="25">
        <v>2021</v>
      </c>
      <c r="C1110" s="27">
        <v>3</v>
      </c>
      <c r="D1110" s="27" t="s">
        <v>15</v>
      </c>
      <c r="E1110" s="55" t="s">
        <v>754</v>
      </c>
      <c r="F1110" s="27" t="s">
        <v>221</v>
      </c>
      <c r="G1110" s="27">
        <v>4617162201</v>
      </c>
      <c r="H1110" s="27" t="s">
        <v>5258</v>
      </c>
      <c r="I1110" s="27" t="s">
        <v>6902</v>
      </c>
      <c r="J1110" s="45" t="s">
        <v>5257</v>
      </c>
      <c r="K1110" s="45"/>
      <c r="L1110" s="45"/>
      <c r="M1110" s="29">
        <v>887566000</v>
      </c>
      <c r="N1110" s="49" t="s">
        <v>4995</v>
      </c>
      <c r="O1110" s="27" t="s">
        <v>4996</v>
      </c>
      <c r="P1110" s="27" t="s">
        <v>4997</v>
      </c>
      <c r="Q1110" s="27" t="s">
        <v>6529</v>
      </c>
      <c r="R1110" s="15"/>
      <c r="S1110" s="53"/>
    </row>
    <row r="1111" spans="2:19" ht="19.5" customHeight="1" x14ac:dyDescent="0.15">
      <c r="B1111" s="25">
        <v>2021</v>
      </c>
      <c r="C1111" s="27">
        <v>3</v>
      </c>
      <c r="D1111" s="27" t="s">
        <v>15</v>
      </c>
      <c r="E1111" s="55" t="s">
        <v>1242</v>
      </c>
      <c r="F1111" s="27" t="s">
        <v>221</v>
      </c>
      <c r="G1111" s="27">
        <v>3115220801</v>
      </c>
      <c r="H1111" s="27" t="s">
        <v>1243</v>
      </c>
      <c r="I1111" s="27" t="s">
        <v>6292</v>
      </c>
      <c r="J1111" s="45" t="s">
        <v>1244</v>
      </c>
      <c r="K1111" s="45">
        <v>1</v>
      </c>
      <c r="L1111" s="45" t="s">
        <v>223</v>
      </c>
      <c r="M1111" s="29">
        <v>883000000</v>
      </c>
      <c r="N1111" s="49" t="s">
        <v>770</v>
      </c>
      <c r="O1111" s="27" t="s">
        <v>775</v>
      </c>
      <c r="P1111" s="27" t="s">
        <v>776</v>
      </c>
      <c r="Q1111" s="27" t="s">
        <v>6261</v>
      </c>
      <c r="R1111" s="15"/>
      <c r="S1111" s="53"/>
    </row>
    <row r="1112" spans="2:19" ht="19.5" customHeight="1" x14ac:dyDescent="0.15">
      <c r="B1112" s="25">
        <v>2021</v>
      </c>
      <c r="C1112" s="27">
        <v>3</v>
      </c>
      <c r="D1112" s="27" t="s">
        <v>14</v>
      </c>
      <c r="E1112" s="55" t="s">
        <v>5187</v>
      </c>
      <c r="F1112" s="27" t="s">
        <v>62</v>
      </c>
      <c r="G1112" s="27">
        <v>3012170208</v>
      </c>
      <c r="H1112" s="27" t="s">
        <v>5200</v>
      </c>
      <c r="I1112" s="27" t="s">
        <v>6903</v>
      </c>
      <c r="J1112" s="45" t="s">
        <v>5248</v>
      </c>
      <c r="K1112" s="45">
        <v>107766</v>
      </c>
      <c r="L1112" s="45" t="s">
        <v>588</v>
      </c>
      <c r="M1112" s="29">
        <v>862128000</v>
      </c>
      <c r="N1112" s="49" t="s">
        <v>5173</v>
      </c>
      <c r="O1112" s="27" t="s">
        <v>5177</v>
      </c>
      <c r="P1112" s="27" t="s">
        <v>5178</v>
      </c>
      <c r="Q1112" s="27" t="s">
        <v>6261</v>
      </c>
      <c r="R1112" s="15"/>
      <c r="S1112" s="53"/>
    </row>
    <row r="1113" spans="2:19" ht="19.5" customHeight="1" x14ac:dyDescent="0.15">
      <c r="B1113" s="25">
        <v>2021</v>
      </c>
      <c r="C1113" s="27">
        <v>3</v>
      </c>
      <c r="D1113" s="27" t="s">
        <v>15</v>
      </c>
      <c r="E1113" s="55" t="s">
        <v>2036</v>
      </c>
      <c r="F1113" s="27" t="s">
        <v>215</v>
      </c>
      <c r="G1113" s="27">
        <v>4015151301</v>
      </c>
      <c r="H1113" s="27" t="s">
        <v>1262</v>
      </c>
      <c r="I1113" s="27" t="s">
        <v>6904</v>
      </c>
      <c r="J1113" s="45"/>
      <c r="K1113" s="45">
        <v>3</v>
      </c>
      <c r="L1113" s="45" t="s">
        <v>557</v>
      </c>
      <c r="M1113" s="29">
        <v>688500000</v>
      </c>
      <c r="N1113" s="49" t="s">
        <v>1841</v>
      </c>
      <c r="O1113" s="27" t="s">
        <v>1847</v>
      </c>
      <c r="P1113" s="27" t="s">
        <v>1848</v>
      </c>
      <c r="Q1113" s="27" t="s">
        <v>6395</v>
      </c>
      <c r="R1113" s="15"/>
      <c r="S1113" s="53"/>
    </row>
    <row r="1114" spans="2:19" ht="19.5" customHeight="1" x14ac:dyDescent="0.15">
      <c r="B1114" s="25">
        <v>2021</v>
      </c>
      <c r="C1114" s="27">
        <v>3</v>
      </c>
      <c r="D1114" s="27" t="s">
        <v>14</v>
      </c>
      <c r="E1114" s="55" t="s">
        <v>5196</v>
      </c>
      <c r="F1114" s="27" t="s">
        <v>215</v>
      </c>
      <c r="G1114" s="27">
        <v>4014178003</v>
      </c>
      <c r="H1114" s="27" t="s">
        <v>709</v>
      </c>
      <c r="I1114" s="27" t="s">
        <v>6905</v>
      </c>
      <c r="J1114" s="45" t="s">
        <v>173</v>
      </c>
      <c r="K1114" s="45">
        <v>3648</v>
      </c>
      <c r="L1114" s="45" t="s">
        <v>227</v>
      </c>
      <c r="M1114" s="29">
        <v>646515000</v>
      </c>
      <c r="N1114" s="49" t="s">
        <v>5173</v>
      </c>
      <c r="O1114" s="27" t="s">
        <v>5174</v>
      </c>
      <c r="P1114" s="27" t="s">
        <v>5175</v>
      </c>
      <c r="Q1114" s="27" t="s">
        <v>6395</v>
      </c>
      <c r="R1114" s="15"/>
      <c r="S1114" s="53"/>
    </row>
    <row r="1115" spans="2:19" ht="19.5" customHeight="1" x14ac:dyDescent="0.15">
      <c r="B1115" s="25">
        <v>2021</v>
      </c>
      <c r="C1115" s="27">
        <v>3</v>
      </c>
      <c r="D1115" s="27" t="s">
        <v>15</v>
      </c>
      <c r="E1115" s="55" t="s">
        <v>1309</v>
      </c>
      <c r="F1115" s="27" t="s">
        <v>64</v>
      </c>
      <c r="G1115" s="27"/>
      <c r="H1115" s="27" t="s">
        <v>1322</v>
      </c>
      <c r="I1115" s="27" t="s">
        <v>6906</v>
      </c>
      <c r="J1115" s="45" t="s">
        <v>37</v>
      </c>
      <c r="K1115" s="45">
        <v>1</v>
      </c>
      <c r="L1115" s="45" t="s">
        <v>223</v>
      </c>
      <c r="M1115" s="29">
        <v>636459000</v>
      </c>
      <c r="N1115" s="49" t="s">
        <v>811</v>
      </c>
      <c r="O1115" s="27" t="s">
        <v>831</v>
      </c>
      <c r="P1115" s="27" t="s">
        <v>1323</v>
      </c>
      <c r="Q1115" s="27" t="s">
        <v>6395</v>
      </c>
      <c r="R1115" s="15"/>
      <c r="S1115" s="53"/>
    </row>
    <row r="1116" spans="2:19" ht="19.5" customHeight="1" x14ac:dyDescent="0.15">
      <c r="B1116" s="25">
        <v>2021</v>
      </c>
      <c r="C1116" s="27">
        <v>3</v>
      </c>
      <c r="D1116" s="27" t="s">
        <v>14</v>
      </c>
      <c r="E1116" s="55" t="s">
        <v>546</v>
      </c>
      <c r="F1116" s="27" t="s">
        <v>62</v>
      </c>
      <c r="G1116" s="27">
        <v>801030100</v>
      </c>
      <c r="H1116" s="27" t="s">
        <v>547</v>
      </c>
      <c r="I1116" s="27" t="s">
        <v>6907</v>
      </c>
      <c r="J1116" s="45" t="s">
        <v>548</v>
      </c>
      <c r="K1116" s="45">
        <v>2</v>
      </c>
      <c r="L1116" s="45" t="s">
        <v>223</v>
      </c>
      <c r="M1116" s="29">
        <v>614525000</v>
      </c>
      <c r="N1116" s="49" t="s">
        <v>549</v>
      </c>
      <c r="O1116" s="27" t="s">
        <v>550</v>
      </c>
      <c r="P1116" s="27" t="s">
        <v>551</v>
      </c>
      <c r="Q1116" s="27" t="s">
        <v>6395</v>
      </c>
      <c r="R1116" s="15"/>
      <c r="S1116" s="53"/>
    </row>
    <row r="1117" spans="2:19" ht="19.5" customHeight="1" x14ac:dyDescent="0.15">
      <c r="B1117" s="25">
        <v>2021</v>
      </c>
      <c r="C1117" s="27">
        <v>3</v>
      </c>
      <c r="D1117" s="27" t="s">
        <v>14</v>
      </c>
      <c r="E1117" s="55" t="s">
        <v>5195</v>
      </c>
      <c r="F1117" s="27" t="s">
        <v>221</v>
      </c>
      <c r="G1117" s="27">
        <v>3010990201</v>
      </c>
      <c r="H1117" s="27" t="s">
        <v>5231</v>
      </c>
      <c r="I1117" s="27" t="s">
        <v>6908</v>
      </c>
      <c r="J1117" s="45" t="s">
        <v>16</v>
      </c>
      <c r="K1117" s="45">
        <v>26449</v>
      </c>
      <c r="L1117" s="45" t="s">
        <v>217</v>
      </c>
      <c r="M1117" s="29">
        <v>614271148</v>
      </c>
      <c r="N1117" s="49" t="s">
        <v>5173</v>
      </c>
      <c r="O1117" s="27" t="s">
        <v>1455</v>
      </c>
      <c r="P1117" s="27" t="s">
        <v>5194</v>
      </c>
      <c r="Q1117" s="27" t="s">
        <v>6395</v>
      </c>
      <c r="R1117" s="15"/>
      <c r="S1117" s="53"/>
    </row>
    <row r="1118" spans="2:19" ht="19.5" customHeight="1" x14ac:dyDescent="0.15">
      <c r="B1118" s="25">
        <v>2021</v>
      </c>
      <c r="C1118" s="27">
        <v>3</v>
      </c>
      <c r="D1118" s="27" t="s">
        <v>14</v>
      </c>
      <c r="E1118" s="55" t="s">
        <v>3548</v>
      </c>
      <c r="F1118" s="27" t="s">
        <v>215</v>
      </c>
      <c r="G1118" s="27">
        <v>3011150501</v>
      </c>
      <c r="H1118" s="27" t="s">
        <v>216</v>
      </c>
      <c r="I1118" s="27" t="s">
        <v>6453</v>
      </c>
      <c r="J1118" s="45" t="s">
        <v>16</v>
      </c>
      <c r="K1118" s="45">
        <v>8905</v>
      </c>
      <c r="L1118" s="45" t="s">
        <v>217</v>
      </c>
      <c r="M1118" s="29">
        <v>607298000</v>
      </c>
      <c r="N1118" s="49" t="s">
        <v>3292</v>
      </c>
      <c r="O1118" s="27" t="s">
        <v>3296</v>
      </c>
      <c r="P1118" s="27" t="s">
        <v>3297</v>
      </c>
      <c r="Q1118" s="27" t="s">
        <v>6395</v>
      </c>
      <c r="R1118" s="15"/>
      <c r="S1118" s="53" t="s">
        <v>3528</v>
      </c>
    </row>
    <row r="1119" spans="2:19" ht="19.5" customHeight="1" x14ac:dyDescent="0.15">
      <c r="B1119" s="25">
        <v>2021</v>
      </c>
      <c r="C1119" s="27">
        <v>3</v>
      </c>
      <c r="D1119" s="27" t="s">
        <v>14</v>
      </c>
      <c r="E1119" s="55" t="s">
        <v>360</v>
      </c>
      <c r="F1119" s="27" t="s">
        <v>215</v>
      </c>
      <c r="G1119" s="27">
        <v>3011150501</v>
      </c>
      <c r="H1119" s="27" t="s">
        <v>216</v>
      </c>
      <c r="I1119" s="27" t="s">
        <v>6401</v>
      </c>
      <c r="J1119" s="45" t="s">
        <v>173</v>
      </c>
      <c r="K1119" s="45">
        <v>500</v>
      </c>
      <c r="L1119" s="45" t="s">
        <v>217</v>
      </c>
      <c r="M1119" s="29">
        <v>512444000</v>
      </c>
      <c r="N1119" s="49" t="s">
        <v>340</v>
      </c>
      <c r="O1119" s="27" t="s">
        <v>341</v>
      </c>
      <c r="P1119" s="27" t="s">
        <v>342</v>
      </c>
      <c r="Q1119" s="27" t="s">
        <v>6395</v>
      </c>
      <c r="R1119" s="15"/>
      <c r="S1119" s="53"/>
    </row>
    <row r="1120" spans="2:19" ht="19.5" customHeight="1" x14ac:dyDescent="0.15">
      <c r="B1120" s="25">
        <v>2021</v>
      </c>
      <c r="C1120" s="27">
        <v>3</v>
      </c>
      <c r="D1120" s="27" t="s">
        <v>15</v>
      </c>
      <c r="E1120" s="55" t="s">
        <v>4813</v>
      </c>
      <c r="F1120" s="27" t="s">
        <v>221</v>
      </c>
      <c r="G1120" s="27"/>
      <c r="H1120" s="27" t="s">
        <v>4821</v>
      </c>
      <c r="I1120" s="27" t="s">
        <v>6909</v>
      </c>
      <c r="J1120" s="45" t="s">
        <v>4822</v>
      </c>
      <c r="K1120" s="45">
        <v>1</v>
      </c>
      <c r="L1120" s="45" t="s">
        <v>223</v>
      </c>
      <c r="M1120" s="29">
        <f>TRUNC((462633269*0.54%)+((462633269*0.54%)+462633269)*0.1)+462633269</f>
        <v>511644637</v>
      </c>
      <c r="N1120" s="49" t="s">
        <v>4804</v>
      </c>
      <c r="O1120" s="27" t="s">
        <v>4816</v>
      </c>
      <c r="P1120" s="27" t="s">
        <v>4817</v>
      </c>
      <c r="Q1120" s="27" t="s">
        <v>6395</v>
      </c>
      <c r="R1120" s="15"/>
      <c r="S1120" s="53"/>
    </row>
    <row r="1121" spans="2:19" ht="19.5" customHeight="1" x14ac:dyDescent="0.15">
      <c r="B1121" s="25">
        <v>2021</v>
      </c>
      <c r="C1121" s="27">
        <v>3</v>
      </c>
      <c r="D1121" s="27" t="s">
        <v>15</v>
      </c>
      <c r="E1121" s="55" t="s">
        <v>4265</v>
      </c>
      <c r="F1121" s="27" t="s">
        <v>215</v>
      </c>
      <c r="G1121" s="27">
        <v>4014178201</v>
      </c>
      <c r="H1121" s="27" t="s">
        <v>4266</v>
      </c>
      <c r="I1121" s="27" t="s">
        <v>6910</v>
      </c>
      <c r="J1121" s="45" t="s">
        <v>612</v>
      </c>
      <c r="K1121" s="45">
        <v>3302</v>
      </c>
      <c r="L1121" s="45" t="s">
        <v>227</v>
      </c>
      <c r="M1121" s="29">
        <v>496000000</v>
      </c>
      <c r="N1121" s="49" t="s">
        <v>3950</v>
      </c>
      <c r="O1121" s="27" t="s">
        <v>3966</v>
      </c>
      <c r="P1121" s="27" t="s">
        <v>3967</v>
      </c>
      <c r="Q1121" s="27" t="s">
        <v>6395</v>
      </c>
      <c r="R1121" s="15"/>
      <c r="S1121" s="53"/>
    </row>
    <row r="1122" spans="2:19" ht="19.5" customHeight="1" x14ac:dyDescent="0.15">
      <c r="B1122" s="25">
        <v>2021</v>
      </c>
      <c r="C1122" s="27">
        <v>3</v>
      </c>
      <c r="D1122" s="27" t="s">
        <v>14</v>
      </c>
      <c r="E1122" s="55" t="s">
        <v>1361</v>
      </c>
      <c r="F1122" s="27"/>
      <c r="G1122" s="27">
        <v>4015151301</v>
      </c>
      <c r="H1122" s="27" t="s">
        <v>662</v>
      </c>
      <c r="I1122" s="27"/>
      <c r="J1122" s="45"/>
      <c r="K1122" s="45">
        <v>15</v>
      </c>
      <c r="L1122" s="45" t="s">
        <v>557</v>
      </c>
      <c r="M1122" s="29">
        <v>440000000.00000006</v>
      </c>
      <c r="N1122" s="49" t="s">
        <v>5273</v>
      </c>
      <c r="O1122" s="27" t="s">
        <v>1362</v>
      </c>
      <c r="P1122" s="27" t="s">
        <v>1363</v>
      </c>
      <c r="Q1122" s="27" t="s">
        <v>6395</v>
      </c>
      <c r="R1122" s="15"/>
      <c r="S1122" s="53"/>
    </row>
    <row r="1123" spans="2:19" ht="19.5" customHeight="1" x14ac:dyDescent="0.15">
      <c r="B1123" s="25">
        <v>2021</v>
      </c>
      <c r="C1123" s="27">
        <v>3</v>
      </c>
      <c r="D1123" s="27" t="s">
        <v>14</v>
      </c>
      <c r="E1123" s="55" t="s">
        <v>1361</v>
      </c>
      <c r="F1123" s="27"/>
      <c r="G1123" s="27">
        <v>4015151301</v>
      </c>
      <c r="H1123" s="27" t="s">
        <v>662</v>
      </c>
      <c r="I1123" s="27"/>
      <c r="J1123" s="45"/>
      <c r="K1123" s="45">
        <v>15</v>
      </c>
      <c r="L1123" s="45" t="s">
        <v>557</v>
      </c>
      <c r="M1123" s="29">
        <v>440000000.00000006</v>
      </c>
      <c r="N1123" s="49" t="s">
        <v>5273</v>
      </c>
      <c r="O1123" s="27" t="s">
        <v>1362</v>
      </c>
      <c r="P1123" s="27" t="s">
        <v>1363</v>
      </c>
      <c r="Q1123" s="27" t="s">
        <v>6395</v>
      </c>
      <c r="R1123" s="15"/>
      <c r="S1123" s="53"/>
    </row>
    <row r="1124" spans="2:19" ht="19.5" customHeight="1" x14ac:dyDescent="0.15">
      <c r="B1124" s="25">
        <v>2021</v>
      </c>
      <c r="C1124" s="27">
        <v>3</v>
      </c>
      <c r="D1124" s="27" t="s">
        <v>15</v>
      </c>
      <c r="E1124" s="55" t="s">
        <v>4201</v>
      </c>
      <c r="F1124" s="27" t="s">
        <v>221</v>
      </c>
      <c r="G1124" s="27">
        <v>4015157001</v>
      </c>
      <c r="H1124" s="27" t="s">
        <v>4202</v>
      </c>
      <c r="I1124" s="27" t="s">
        <v>6911</v>
      </c>
      <c r="J1124" s="45" t="s">
        <v>4203</v>
      </c>
      <c r="K1124" s="45">
        <v>2</v>
      </c>
      <c r="L1124" s="45" t="s">
        <v>1340</v>
      </c>
      <c r="M1124" s="29">
        <v>436535000</v>
      </c>
      <c r="N1124" s="49" t="s">
        <v>3829</v>
      </c>
      <c r="O1124" s="27" t="s">
        <v>4204</v>
      </c>
      <c r="P1124" s="27" t="s">
        <v>4205</v>
      </c>
      <c r="Q1124" s="27" t="s">
        <v>6395</v>
      </c>
      <c r="R1124" s="15"/>
      <c r="S1124" s="53"/>
    </row>
    <row r="1125" spans="2:19" ht="19.5" customHeight="1" x14ac:dyDescent="0.15">
      <c r="B1125" s="25">
        <v>2021</v>
      </c>
      <c r="C1125" s="27">
        <v>3</v>
      </c>
      <c r="D1125" s="27" t="s">
        <v>15</v>
      </c>
      <c r="E1125" s="55" t="s">
        <v>687</v>
      </c>
      <c r="F1125" s="27" t="s">
        <v>215</v>
      </c>
      <c r="G1125" s="27">
        <v>3011159201</v>
      </c>
      <c r="H1125" s="27" t="s">
        <v>696</v>
      </c>
      <c r="I1125" s="27" t="s">
        <v>6912</v>
      </c>
      <c r="J1125" s="45" t="s">
        <v>568</v>
      </c>
      <c r="K1125" s="45">
        <v>6.7169999999999996</v>
      </c>
      <c r="L1125" s="45" t="s">
        <v>697</v>
      </c>
      <c r="M1125" s="29">
        <v>417489163</v>
      </c>
      <c r="N1125" s="49" t="s">
        <v>340</v>
      </c>
      <c r="O1125" s="27" t="s">
        <v>688</v>
      </c>
      <c r="P1125" s="27" t="s">
        <v>498</v>
      </c>
      <c r="Q1125" s="27" t="s">
        <v>6395</v>
      </c>
      <c r="R1125" s="15"/>
      <c r="S1125" s="53"/>
    </row>
    <row r="1126" spans="2:19" ht="19.5" customHeight="1" x14ac:dyDescent="0.15">
      <c r="B1126" s="25">
        <v>2021</v>
      </c>
      <c r="C1126" s="27">
        <v>3</v>
      </c>
      <c r="D1126" s="27" t="s">
        <v>15</v>
      </c>
      <c r="E1126" s="55" t="s">
        <v>3591</v>
      </c>
      <c r="F1126" s="27" t="s">
        <v>215</v>
      </c>
      <c r="G1126" s="27">
        <v>3011150501</v>
      </c>
      <c r="H1126" s="27" t="s">
        <v>216</v>
      </c>
      <c r="I1126" s="27" t="s">
        <v>6913</v>
      </c>
      <c r="J1126" s="45" t="s">
        <v>609</v>
      </c>
      <c r="K1126" s="45">
        <v>760</v>
      </c>
      <c r="L1126" s="45" t="s">
        <v>569</v>
      </c>
      <c r="M1126" s="29">
        <v>410000000</v>
      </c>
      <c r="N1126" s="49" t="s">
        <v>3090</v>
      </c>
      <c r="O1126" s="27" t="s">
        <v>3381</v>
      </c>
      <c r="P1126" s="27" t="s">
        <v>3382</v>
      </c>
      <c r="Q1126" s="27" t="s">
        <v>6395</v>
      </c>
      <c r="R1126" s="15"/>
      <c r="S1126" s="53"/>
    </row>
    <row r="1127" spans="2:19" ht="19.5" customHeight="1" x14ac:dyDescent="0.15">
      <c r="B1127" s="25">
        <v>2021</v>
      </c>
      <c r="C1127" s="27">
        <v>3</v>
      </c>
      <c r="D1127" s="27" t="s">
        <v>14</v>
      </c>
      <c r="E1127" s="55" t="s">
        <v>3548</v>
      </c>
      <c r="F1127" s="27" t="s">
        <v>215</v>
      </c>
      <c r="G1127" s="27">
        <v>3013150201</v>
      </c>
      <c r="H1127" s="27" t="s">
        <v>742</v>
      </c>
      <c r="I1127" s="27"/>
      <c r="J1127" s="45" t="s">
        <v>16</v>
      </c>
      <c r="K1127" s="45">
        <v>5268</v>
      </c>
      <c r="L1127" s="45" t="s">
        <v>588</v>
      </c>
      <c r="M1127" s="29">
        <v>402530000</v>
      </c>
      <c r="N1127" s="49" t="s">
        <v>3292</v>
      </c>
      <c r="O1127" s="27" t="s">
        <v>3296</v>
      </c>
      <c r="P1127" s="27" t="s">
        <v>3297</v>
      </c>
      <c r="Q1127" s="27" t="s">
        <v>6395</v>
      </c>
      <c r="R1127" s="15"/>
      <c r="S1127" s="53" t="s">
        <v>3528</v>
      </c>
    </row>
    <row r="1128" spans="2:19" ht="19.5" customHeight="1" x14ac:dyDescent="0.15">
      <c r="B1128" s="25">
        <v>2021</v>
      </c>
      <c r="C1128" s="27">
        <v>3</v>
      </c>
      <c r="D1128" s="27" t="s">
        <v>15</v>
      </c>
      <c r="E1128" s="55" t="s">
        <v>1938</v>
      </c>
      <c r="F1128" s="27" t="s">
        <v>221</v>
      </c>
      <c r="G1128" s="27">
        <v>4015151301</v>
      </c>
      <c r="H1128" s="27" t="s">
        <v>1262</v>
      </c>
      <c r="I1128" s="27" t="s">
        <v>6914</v>
      </c>
      <c r="J1128" s="45" t="s">
        <v>1246</v>
      </c>
      <c r="K1128" s="45">
        <v>2</v>
      </c>
      <c r="L1128" s="45" t="s">
        <v>557</v>
      </c>
      <c r="M1128" s="29">
        <v>385265900</v>
      </c>
      <c r="N1128" s="49" t="s">
        <v>1571</v>
      </c>
      <c r="O1128" s="27" t="s">
        <v>1862</v>
      </c>
      <c r="P1128" s="27" t="s">
        <v>1863</v>
      </c>
      <c r="Q1128" s="27" t="s">
        <v>6395</v>
      </c>
      <c r="R1128" s="15"/>
      <c r="S1128" s="53"/>
    </row>
    <row r="1129" spans="2:19" ht="19.5" customHeight="1" x14ac:dyDescent="0.15">
      <c r="B1129" s="25">
        <v>2021</v>
      </c>
      <c r="C1129" s="27">
        <v>3</v>
      </c>
      <c r="D1129" s="27" t="s">
        <v>15</v>
      </c>
      <c r="E1129" s="55" t="s">
        <v>1309</v>
      </c>
      <c r="F1129" s="27" t="s">
        <v>221</v>
      </c>
      <c r="G1129" s="27"/>
      <c r="H1129" s="27" t="s">
        <v>1318</v>
      </c>
      <c r="I1129" s="27" t="s">
        <v>6915</v>
      </c>
      <c r="J1129" s="45" t="s">
        <v>630</v>
      </c>
      <c r="K1129" s="45">
        <v>1</v>
      </c>
      <c r="L1129" s="45" t="s">
        <v>223</v>
      </c>
      <c r="M1129" s="29">
        <v>378714000</v>
      </c>
      <c r="N1129" s="49" t="s">
        <v>811</v>
      </c>
      <c r="O1129" s="27" t="s">
        <v>831</v>
      </c>
      <c r="P1129" s="27" t="s">
        <v>1319</v>
      </c>
      <c r="Q1129" s="27" t="s">
        <v>6395</v>
      </c>
      <c r="R1129" s="15"/>
      <c r="S1129" s="53"/>
    </row>
    <row r="1130" spans="2:19" ht="19.5" customHeight="1" x14ac:dyDescent="0.15">
      <c r="B1130" s="25">
        <v>2021</v>
      </c>
      <c r="C1130" s="27">
        <v>3</v>
      </c>
      <c r="D1130" s="27" t="s">
        <v>14</v>
      </c>
      <c r="E1130" s="55" t="s">
        <v>1356</v>
      </c>
      <c r="F1130" s="27"/>
      <c r="G1130" s="27">
        <v>4710998001</v>
      </c>
      <c r="H1130" s="27" t="s">
        <v>668</v>
      </c>
      <c r="I1130" s="27"/>
      <c r="J1130" s="45"/>
      <c r="K1130" s="45">
        <v>2</v>
      </c>
      <c r="L1130" s="45" t="s">
        <v>557</v>
      </c>
      <c r="M1130" s="29">
        <v>353100000</v>
      </c>
      <c r="N1130" s="49" t="s">
        <v>5273</v>
      </c>
      <c r="O1130" s="27" t="s">
        <v>1357</v>
      </c>
      <c r="P1130" s="27" t="s">
        <v>1358</v>
      </c>
      <c r="Q1130" s="27" t="s">
        <v>6395</v>
      </c>
      <c r="R1130" s="15"/>
      <c r="S1130" s="53"/>
    </row>
    <row r="1131" spans="2:19" ht="19.5" customHeight="1" x14ac:dyDescent="0.15">
      <c r="B1131" s="25">
        <v>2021</v>
      </c>
      <c r="C1131" s="27">
        <v>3</v>
      </c>
      <c r="D1131" s="27" t="s">
        <v>14</v>
      </c>
      <c r="E1131" s="55" t="s">
        <v>1356</v>
      </c>
      <c r="F1131" s="27"/>
      <c r="G1131" s="27">
        <v>4710998001</v>
      </c>
      <c r="H1131" s="27" t="s">
        <v>668</v>
      </c>
      <c r="I1131" s="27"/>
      <c r="J1131" s="45"/>
      <c r="K1131" s="45">
        <v>2</v>
      </c>
      <c r="L1131" s="45" t="s">
        <v>557</v>
      </c>
      <c r="M1131" s="29">
        <v>353100000</v>
      </c>
      <c r="N1131" s="49" t="s">
        <v>5273</v>
      </c>
      <c r="O1131" s="27" t="s">
        <v>1357</v>
      </c>
      <c r="P1131" s="27" t="s">
        <v>1358</v>
      </c>
      <c r="Q1131" s="27" t="s">
        <v>6395</v>
      </c>
      <c r="R1131" s="15"/>
      <c r="S1131" s="53"/>
    </row>
    <row r="1132" spans="2:19" ht="19.5" customHeight="1" x14ac:dyDescent="0.15">
      <c r="B1132" s="25">
        <v>2021</v>
      </c>
      <c r="C1132" s="27">
        <v>3</v>
      </c>
      <c r="D1132" s="27" t="s">
        <v>15</v>
      </c>
      <c r="E1132" s="55" t="s">
        <v>1309</v>
      </c>
      <c r="F1132" s="27" t="s">
        <v>62</v>
      </c>
      <c r="G1132" s="27">
        <v>4015151301</v>
      </c>
      <c r="H1132" s="27" t="s">
        <v>1320</v>
      </c>
      <c r="I1132" s="27" t="s">
        <v>6916</v>
      </c>
      <c r="J1132" s="45" t="s">
        <v>630</v>
      </c>
      <c r="K1132" s="45">
        <v>3</v>
      </c>
      <c r="L1132" s="45" t="s">
        <v>577</v>
      </c>
      <c r="M1132" s="29">
        <v>341300000</v>
      </c>
      <c r="N1132" s="49" t="s">
        <v>811</v>
      </c>
      <c r="O1132" s="27" t="s">
        <v>831</v>
      </c>
      <c r="P1132" s="27" t="s">
        <v>1321</v>
      </c>
      <c r="Q1132" s="27" t="s">
        <v>6395</v>
      </c>
      <c r="R1132" s="15"/>
      <c r="S1132" s="53"/>
    </row>
    <row r="1133" spans="2:19" ht="19.5" customHeight="1" x14ac:dyDescent="0.15">
      <c r="B1133" s="25">
        <v>2021</v>
      </c>
      <c r="C1133" s="27">
        <v>3</v>
      </c>
      <c r="D1133" s="27" t="s">
        <v>14</v>
      </c>
      <c r="E1133" s="55" t="s">
        <v>5195</v>
      </c>
      <c r="F1133" s="27" t="s">
        <v>221</v>
      </c>
      <c r="G1133" s="27">
        <v>3010990401</v>
      </c>
      <c r="H1133" s="27" t="s">
        <v>5232</v>
      </c>
      <c r="I1133" s="27" t="s">
        <v>6908</v>
      </c>
      <c r="J1133" s="45" t="s">
        <v>16</v>
      </c>
      <c r="K1133" s="45">
        <v>17631</v>
      </c>
      <c r="L1133" s="45" t="s">
        <v>217</v>
      </c>
      <c r="M1133" s="29">
        <v>331480079</v>
      </c>
      <c r="N1133" s="49" t="s">
        <v>5173</v>
      </c>
      <c r="O1133" s="27" t="s">
        <v>1455</v>
      </c>
      <c r="P1133" s="27" t="s">
        <v>5194</v>
      </c>
      <c r="Q1133" s="27" t="s">
        <v>6395</v>
      </c>
      <c r="R1133" s="15"/>
      <c r="S1133" s="53"/>
    </row>
    <row r="1134" spans="2:19" ht="19.5" customHeight="1" x14ac:dyDescent="0.15">
      <c r="B1134" s="25">
        <v>2021</v>
      </c>
      <c r="C1134" s="27">
        <v>3</v>
      </c>
      <c r="D1134" s="27" t="s">
        <v>14</v>
      </c>
      <c r="E1134" s="55" t="s">
        <v>1224</v>
      </c>
      <c r="F1134" s="27" t="s">
        <v>221</v>
      </c>
      <c r="G1134" s="27">
        <v>2410168501</v>
      </c>
      <c r="H1134" s="27" t="s">
        <v>558</v>
      </c>
      <c r="I1134" s="27" t="s">
        <v>6917</v>
      </c>
      <c r="J1134" s="45" t="s">
        <v>630</v>
      </c>
      <c r="K1134" s="45">
        <v>60</v>
      </c>
      <c r="L1134" s="45" t="s">
        <v>174</v>
      </c>
      <c r="M1134" s="29">
        <v>329357000</v>
      </c>
      <c r="N1134" s="49" t="s">
        <v>1193</v>
      </c>
      <c r="O1134" s="27" t="s">
        <v>1225</v>
      </c>
      <c r="P1134" s="27" t="s">
        <v>1226</v>
      </c>
      <c r="Q1134" s="27" t="s">
        <v>6395</v>
      </c>
      <c r="R1134" s="15"/>
      <c r="S1134" s="53"/>
    </row>
    <row r="1135" spans="2:19" ht="19.5" customHeight="1" x14ac:dyDescent="0.15">
      <c r="B1135" s="25">
        <v>2021</v>
      </c>
      <c r="C1135" s="27">
        <v>3</v>
      </c>
      <c r="D1135" s="27" t="s">
        <v>15</v>
      </c>
      <c r="E1135" s="55" t="s">
        <v>1938</v>
      </c>
      <c r="F1135" s="27" t="s">
        <v>215</v>
      </c>
      <c r="G1135" s="27">
        <v>3912110301</v>
      </c>
      <c r="H1135" s="27" t="s">
        <v>1939</v>
      </c>
      <c r="I1135" s="27" t="s">
        <v>6918</v>
      </c>
      <c r="J1135" s="45" t="s">
        <v>1246</v>
      </c>
      <c r="K1135" s="45">
        <v>1</v>
      </c>
      <c r="L1135" s="45" t="s">
        <v>223</v>
      </c>
      <c r="M1135" s="29">
        <v>300100000</v>
      </c>
      <c r="N1135" s="49" t="s">
        <v>1571</v>
      </c>
      <c r="O1135" s="27" t="s">
        <v>1862</v>
      </c>
      <c r="P1135" s="27" t="s">
        <v>1863</v>
      </c>
      <c r="Q1135" s="27" t="s">
        <v>6395</v>
      </c>
      <c r="R1135" s="15"/>
      <c r="S1135" s="53"/>
    </row>
    <row r="1136" spans="2:19" ht="19.5" customHeight="1" x14ac:dyDescent="0.15">
      <c r="B1136" s="25">
        <v>2021</v>
      </c>
      <c r="C1136" s="27">
        <v>3</v>
      </c>
      <c r="D1136" s="27" t="s">
        <v>15</v>
      </c>
      <c r="E1136" s="55" t="s">
        <v>4813</v>
      </c>
      <c r="F1136" s="27" t="s">
        <v>215</v>
      </c>
      <c r="G1136" s="27">
        <v>3011150501</v>
      </c>
      <c r="H1136" s="27" t="s">
        <v>216</v>
      </c>
      <c r="I1136" s="27" t="s">
        <v>6451</v>
      </c>
      <c r="J1136" s="45" t="s">
        <v>4818</v>
      </c>
      <c r="K1136" s="45">
        <v>4685</v>
      </c>
      <c r="L1136" s="45" t="s">
        <v>217</v>
      </c>
      <c r="M1136" s="29">
        <f>TRUNC((258269995*0.54%)+((258269995*0.54%)+258269995)*0.1)+258269995</f>
        <v>285631118</v>
      </c>
      <c r="N1136" s="49" t="s">
        <v>4804</v>
      </c>
      <c r="O1136" s="27" t="s">
        <v>4816</v>
      </c>
      <c r="P1136" s="27" t="s">
        <v>4817</v>
      </c>
      <c r="Q1136" s="27" t="s">
        <v>6395</v>
      </c>
      <c r="R1136" s="15"/>
      <c r="S1136" s="53"/>
    </row>
    <row r="1137" spans="2:19" ht="19.5" customHeight="1" x14ac:dyDescent="0.15">
      <c r="B1137" s="25">
        <v>2021</v>
      </c>
      <c r="C1137" s="27">
        <v>3</v>
      </c>
      <c r="D1137" s="27" t="s">
        <v>15</v>
      </c>
      <c r="E1137" s="55" t="s">
        <v>1946</v>
      </c>
      <c r="F1137" s="27" t="s">
        <v>215</v>
      </c>
      <c r="G1137" s="27">
        <v>4014178203</v>
      </c>
      <c r="H1137" s="27" t="s">
        <v>709</v>
      </c>
      <c r="I1137" s="27" t="s">
        <v>6919</v>
      </c>
      <c r="J1137" s="45" t="s">
        <v>16</v>
      </c>
      <c r="K1137" s="45">
        <v>905</v>
      </c>
      <c r="L1137" s="45" t="s">
        <v>1979</v>
      </c>
      <c r="M1137" s="29">
        <v>285085000</v>
      </c>
      <c r="N1137" s="49" t="s">
        <v>1841</v>
      </c>
      <c r="O1137" s="27" t="s">
        <v>1565</v>
      </c>
      <c r="P1137" s="27" t="s">
        <v>1566</v>
      </c>
      <c r="Q1137" s="27" t="s">
        <v>6395</v>
      </c>
      <c r="R1137" s="15"/>
      <c r="S1137" s="53"/>
    </row>
    <row r="1138" spans="2:19" ht="19.5" customHeight="1" x14ac:dyDescent="0.15">
      <c r="B1138" s="25">
        <v>2021</v>
      </c>
      <c r="C1138" s="27">
        <v>3</v>
      </c>
      <c r="D1138" s="27" t="s">
        <v>15</v>
      </c>
      <c r="E1138" s="55" t="s">
        <v>1245</v>
      </c>
      <c r="F1138" s="27" t="s">
        <v>221</v>
      </c>
      <c r="G1138" s="27">
        <v>4710998001</v>
      </c>
      <c r="H1138" s="27" t="s">
        <v>668</v>
      </c>
      <c r="I1138" s="27" t="s">
        <v>6920</v>
      </c>
      <c r="J1138" s="45" t="s">
        <v>1246</v>
      </c>
      <c r="K1138" s="45">
        <v>2</v>
      </c>
      <c r="L1138" s="45" t="s">
        <v>557</v>
      </c>
      <c r="M1138" s="29">
        <v>277270040</v>
      </c>
      <c r="N1138" s="49" t="s">
        <v>781</v>
      </c>
      <c r="O1138" s="27" t="s">
        <v>788</v>
      </c>
      <c r="P1138" s="27" t="s">
        <v>789</v>
      </c>
      <c r="Q1138" s="27" t="s">
        <v>6395</v>
      </c>
      <c r="R1138" s="15"/>
      <c r="S1138" s="53"/>
    </row>
    <row r="1139" spans="2:19" ht="19.5" customHeight="1" x14ac:dyDescent="0.15">
      <c r="B1139" s="25">
        <v>2021</v>
      </c>
      <c r="C1139" s="27">
        <v>3</v>
      </c>
      <c r="D1139" s="27" t="s">
        <v>15</v>
      </c>
      <c r="E1139" s="55" t="s">
        <v>1946</v>
      </c>
      <c r="F1139" s="27" t="s">
        <v>215</v>
      </c>
      <c r="G1139" s="27">
        <v>3912110301</v>
      </c>
      <c r="H1139" s="27" t="s">
        <v>1409</v>
      </c>
      <c r="I1139" s="27" t="s">
        <v>6435</v>
      </c>
      <c r="J1139" s="45" t="s">
        <v>37</v>
      </c>
      <c r="K1139" s="45">
        <v>1</v>
      </c>
      <c r="L1139" s="45" t="s">
        <v>223</v>
      </c>
      <c r="M1139" s="29">
        <v>270554000</v>
      </c>
      <c r="N1139" s="49" t="s">
        <v>1841</v>
      </c>
      <c r="O1139" s="27" t="s">
        <v>1565</v>
      </c>
      <c r="P1139" s="27" t="s">
        <v>1566</v>
      </c>
      <c r="Q1139" s="27" t="s">
        <v>6395</v>
      </c>
      <c r="R1139" s="15"/>
      <c r="S1139" s="53"/>
    </row>
    <row r="1140" spans="2:19" ht="19.5" customHeight="1" x14ac:dyDescent="0.15">
      <c r="B1140" s="25">
        <v>2021</v>
      </c>
      <c r="C1140" s="27">
        <v>3</v>
      </c>
      <c r="D1140" s="27" t="s">
        <v>15</v>
      </c>
      <c r="E1140" s="55" t="s">
        <v>4827</v>
      </c>
      <c r="F1140" s="27" t="s">
        <v>221</v>
      </c>
      <c r="G1140" s="27">
        <v>4014178402</v>
      </c>
      <c r="H1140" s="27" t="s">
        <v>4832</v>
      </c>
      <c r="I1140" s="27" t="s">
        <v>6921</v>
      </c>
      <c r="J1140" s="45" t="s">
        <v>16</v>
      </c>
      <c r="K1140" s="45">
        <v>1</v>
      </c>
      <c r="L1140" s="45" t="s">
        <v>223</v>
      </c>
      <c r="M1140" s="29">
        <v>266215998</v>
      </c>
      <c r="N1140" s="49" t="s">
        <v>4804</v>
      </c>
      <c r="O1140" s="27" t="s">
        <v>4828</v>
      </c>
      <c r="P1140" s="27" t="s">
        <v>4829</v>
      </c>
      <c r="Q1140" s="27" t="s">
        <v>6395</v>
      </c>
      <c r="R1140" s="15"/>
      <c r="S1140" s="53"/>
    </row>
    <row r="1141" spans="2:19" ht="19.5" customHeight="1" x14ac:dyDescent="0.15">
      <c r="B1141" s="25">
        <v>2021</v>
      </c>
      <c r="C1141" s="27">
        <v>3</v>
      </c>
      <c r="D1141" s="27" t="s">
        <v>14</v>
      </c>
      <c r="E1141" s="55" t="s">
        <v>3548</v>
      </c>
      <c r="F1141" s="27" t="s">
        <v>215</v>
      </c>
      <c r="G1141" s="27">
        <v>3010161901</v>
      </c>
      <c r="H1141" s="27" t="s">
        <v>218</v>
      </c>
      <c r="I1141" s="27" t="s">
        <v>6922</v>
      </c>
      <c r="J1141" s="45" t="s">
        <v>16</v>
      </c>
      <c r="K1141" s="45">
        <v>385.2</v>
      </c>
      <c r="L1141" s="45" t="s">
        <v>219</v>
      </c>
      <c r="M1141" s="29">
        <v>261073000</v>
      </c>
      <c r="N1141" s="49" t="s">
        <v>3292</v>
      </c>
      <c r="O1141" s="27" t="s">
        <v>3296</v>
      </c>
      <c r="P1141" s="27" t="s">
        <v>3297</v>
      </c>
      <c r="Q1141" s="27" t="s">
        <v>6395</v>
      </c>
      <c r="R1141" s="15"/>
      <c r="S1141" s="53" t="s">
        <v>3528</v>
      </c>
    </row>
    <row r="1142" spans="2:19" ht="19.5" customHeight="1" x14ac:dyDescent="0.15">
      <c r="B1142" s="25">
        <v>2021</v>
      </c>
      <c r="C1142" s="27">
        <v>3</v>
      </c>
      <c r="D1142" s="27" t="s">
        <v>15</v>
      </c>
      <c r="E1142" s="55" t="s">
        <v>687</v>
      </c>
      <c r="F1142" s="27" t="s">
        <v>215</v>
      </c>
      <c r="G1142" s="27">
        <v>3011150501</v>
      </c>
      <c r="H1142" s="27" t="s">
        <v>216</v>
      </c>
      <c r="I1142" s="27" t="s">
        <v>6923</v>
      </c>
      <c r="J1142" s="45" t="s">
        <v>568</v>
      </c>
      <c r="K1142" s="45">
        <v>3807</v>
      </c>
      <c r="L1142" s="45" t="s">
        <v>217</v>
      </c>
      <c r="M1142" s="29">
        <v>245196145</v>
      </c>
      <c r="N1142" s="49" t="s">
        <v>340</v>
      </c>
      <c r="O1142" s="27" t="s">
        <v>688</v>
      </c>
      <c r="P1142" s="27" t="s">
        <v>498</v>
      </c>
      <c r="Q1142" s="27" t="s">
        <v>6395</v>
      </c>
      <c r="R1142" s="15"/>
      <c r="S1142" s="53"/>
    </row>
    <row r="1143" spans="2:19" ht="19.5" customHeight="1" x14ac:dyDescent="0.15">
      <c r="B1143" s="25">
        <v>2021</v>
      </c>
      <c r="C1143" s="27">
        <v>3</v>
      </c>
      <c r="D1143" s="27" t="s">
        <v>15</v>
      </c>
      <c r="E1143" s="55" t="s">
        <v>4827</v>
      </c>
      <c r="F1143" s="27" t="s">
        <v>215</v>
      </c>
      <c r="G1143" s="27">
        <v>3013150202</v>
      </c>
      <c r="H1143" s="27" t="s">
        <v>742</v>
      </c>
      <c r="I1143" s="27" t="s">
        <v>6924</v>
      </c>
      <c r="J1143" s="45" t="s">
        <v>16</v>
      </c>
      <c r="K1143" s="45">
        <v>14308</v>
      </c>
      <c r="L1143" s="45" t="s">
        <v>588</v>
      </c>
      <c r="M1143" s="29">
        <v>237899116</v>
      </c>
      <c r="N1143" s="49" t="s">
        <v>4804</v>
      </c>
      <c r="O1143" s="27" t="s">
        <v>4828</v>
      </c>
      <c r="P1143" s="27" t="s">
        <v>4829</v>
      </c>
      <c r="Q1143" s="27" t="s">
        <v>6395</v>
      </c>
      <c r="R1143" s="15"/>
      <c r="S1143" s="53"/>
    </row>
    <row r="1144" spans="2:19" ht="19.5" customHeight="1" x14ac:dyDescent="0.15">
      <c r="B1144" s="25">
        <v>2021</v>
      </c>
      <c r="C1144" s="27">
        <v>3</v>
      </c>
      <c r="D1144" s="27" t="s">
        <v>15</v>
      </c>
      <c r="E1144" s="55" t="s">
        <v>704</v>
      </c>
      <c r="F1144" s="27" t="s">
        <v>215</v>
      </c>
      <c r="G1144" s="27">
        <v>3010161901</v>
      </c>
      <c r="H1144" s="27" t="s">
        <v>218</v>
      </c>
      <c r="I1144" s="27" t="s">
        <v>6925</v>
      </c>
      <c r="J1144" s="45" t="s">
        <v>705</v>
      </c>
      <c r="K1144" s="45">
        <v>323</v>
      </c>
      <c r="L1144" s="45" t="s">
        <v>169</v>
      </c>
      <c r="M1144" s="29">
        <v>232165000</v>
      </c>
      <c r="N1144" s="49" t="s">
        <v>340</v>
      </c>
      <c r="O1144" s="27" t="s">
        <v>500</v>
      </c>
      <c r="P1144" s="27" t="s">
        <v>501</v>
      </c>
      <c r="Q1144" s="27" t="s">
        <v>6395</v>
      </c>
      <c r="R1144" s="15"/>
      <c r="S1144" s="53"/>
    </row>
    <row r="1145" spans="2:19" ht="19.5" customHeight="1" x14ac:dyDescent="0.15">
      <c r="B1145" s="25">
        <v>2021</v>
      </c>
      <c r="C1145" s="27">
        <v>3</v>
      </c>
      <c r="D1145" s="27" t="s">
        <v>14</v>
      </c>
      <c r="E1145" s="55" t="s">
        <v>599</v>
      </c>
      <c r="F1145" s="27" t="s">
        <v>63</v>
      </c>
      <c r="G1145" s="27">
        <v>8110159701</v>
      </c>
      <c r="H1145" s="27" t="s">
        <v>600</v>
      </c>
      <c r="I1145" s="27" t="s">
        <v>6469</v>
      </c>
      <c r="J1145" s="45" t="s">
        <v>601</v>
      </c>
      <c r="K1145" s="45">
        <v>1</v>
      </c>
      <c r="L1145" s="45" t="s">
        <v>223</v>
      </c>
      <c r="M1145" s="29">
        <v>219200000</v>
      </c>
      <c r="N1145" s="49" t="s">
        <v>309</v>
      </c>
      <c r="O1145" s="27" t="s">
        <v>310</v>
      </c>
      <c r="P1145" s="27" t="s">
        <v>311</v>
      </c>
      <c r="Q1145" s="27" t="s">
        <v>6395</v>
      </c>
      <c r="R1145" s="15"/>
      <c r="S1145" s="53"/>
    </row>
    <row r="1146" spans="2:19" ht="19.5" customHeight="1" x14ac:dyDescent="0.15">
      <c r="B1146" s="25">
        <v>2021</v>
      </c>
      <c r="C1146" s="27">
        <v>3</v>
      </c>
      <c r="D1146" s="27" t="s">
        <v>15</v>
      </c>
      <c r="E1146" s="55" t="s">
        <v>2105</v>
      </c>
      <c r="F1146" s="27" t="s">
        <v>215</v>
      </c>
      <c r="G1146" s="27">
        <v>3023170102</v>
      </c>
      <c r="H1146" s="27" t="s">
        <v>1991</v>
      </c>
      <c r="I1146" s="27" t="s">
        <v>6926</v>
      </c>
      <c r="J1146" s="45"/>
      <c r="K1146" s="45">
        <v>1</v>
      </c>
      <c r="L1146" s="45" t="s">
        <v>223</v>
      </c>
      <c r="M1146" s="29">
        <v>214426000</v>
      </c>
      <c r="N1146" s="49" t="s">
        <v>1841</v>
      </c>
      <c r="O1146" s="27" t="s">
        <v>1562</v>
      </c>
      <c r="P1146" s="27" t="s">
        <v>1563</v>
      </c>
      <c r="Q1146" s="27" t="s">
        <v>6395</v>
      </c>
      <c r="R1146" s="15"/>
      <c r="S1146" s="53"/>
    </row>
    <row r="1147" spans="2:19" ht="19.5" customHeight="1" x14ac:dyDescent="0.15">
      <c r="B1147" s="25">
        <v>2021</v>
      </c>
      <c r="C1147" s="27">
        <v>3</v>
      </c>
      <c r="D1147" s="27" t="s">
        <v>15</v>
      </c>
      <c r="E1147" s="55" t="s">
        <v>4827</v>
      </c>
      <c r="F1147" s="27" t="s">
        <v>215</v>
      </c>
      <c r="G1147" s="27">
        <v>4014219702</v>
      </c>
      <c r="H1147" s="27" t="s">
        <v>4831</v>
      </c>
      <c r="I1147" s="27" t="s">
        <v>6927</v>
      </c>
      <c r="J1147" s="45" t="s">
        <v>16</v>
      </c>
      <c r="K1147" s="45">
        <v>595</v>
      </c>
      <c r="L1147" s="45" t="s">
        <v>225</v>
      </c>
      <c r="M1147" s="29">
        <v>213157133</v>
      </c>
      <c r="N1147" s="49" t="s">
        <v>4804</v>
      </c>
      <c r="O1147" s="27" t="s">
        <v>4828</v>
      </c>
      <c r="P1147" s="27" t="s">
        <v>4829</v>
      </c>
      <c r="Q1147" s="27" t="s">
        <v>6395</v>
      </c>
      <c r="R1147" s="15"/>
      <c r="S1147" s="53"/>
    </row>
    <row r="1148" spans="2:19" ht="19.5" customHeight="1" x14ac:dyDescent="0.15">
      <c r="B1148" s="25">
        <v>2021</v>
      </c>
      <c r="C1148" s="27">
        <v>3</v>
      </c>
      <c r="D1148" s="27" t="s">
        <v>15</v>
      </c>
      <c r="E1148" s="55" t="s">
        <v>4813</v>
      </c>
      <c r="F1148" s="27" t="s">
        <v>215</v>
      </c>
      <c r="G1148" s="27">
        <v>3010161901</v>
      </c>
      <c r="H1148" s="27" t="s">
        <v>4820</v>
      </c>
      <c r="I1148" s="27" t="s">
        <v>6928</v>
      </c>
      <c r="J1148" s="45" t="s">
        <v>4818</v>
      </c>
      <c r="K1148" s="45">
        <v>273.19799999999998</v>
      </c>
      <c r="L1148" s="45" t="s">
        <v>169</v>
      </c>
      <c r="M1148" s="29">
        <f>TRUNC((189450246*0.54%)+((189450246*0.54%)+189450246)*0.1)+189450246</f>
        <v>209520605</v>
      </c>
      <c r="N1148" s="49" t="s">
        <v>4804</v>
      </c>
      <c r="O1148" s="27" t="s">
        <v>4816</v>
      </c>
      <c r="P1148" s="27" t="s">
        <v>4817</v>
      </c>
      <c r="Q1148" s="27" t="s">
        <v>6395</v>
      </c>
      <c r="R1148" s="15"/>
      <c r="S1148" s="53"/>
    </row>
    <row r="1149" spans="2:19" ht="19.5" customHeight="1" x14ac:dyDescent="0.15">
      <c r="B1149" s="25">
        <v>2021</v>
      </c>
      <c r="C1149" s="27">
        <v>3</v>
      </c>
      <c r="D1149" s="27" t="s">
        <v>15</v>
      </c>
      <c r="E1149" s="55" t="s">
        <v>704</v>
      </c>
      <c r="F1149" s="27" t="s">
        <v>215</v>
      </c>
      <c r="G1149" s="27">
        <v>3011150501</v>
      </c>
      <c r="H1149" s="27" t="s">
        <v>216</v>
      </c>
      <c r="I1149" s="27" t="s">
        <v>6428</v>
      </c>
      <c r="J1149" s="45" t="s">
        <v>705</v>
      </c>
      <c r="K1149" s="45">
        <v>2637</v>
      </c>
      <c r="L1149" s="45" t="s">
        <v>217</v>
      </c>
      <c r="M1149" s="29">
        <v>189793000</v>
      </c>
      <c r="N1149" s="49" t="s">
        <v>340</v>
      </c>
      <c r="O1149" s="27" t="s">
        <v>500</v>
      </c>
      <c r="P1149" s="27" t="s">
        <v>501</v>
      </c>
      <c r="Q1149" s="27" t="s">
        <v>6395</v>
      </c>
      <c r="R1149" s="15"/>
      <c r="S1149" s="53"/>
    </row>
    <row r="1150" spans="2:19" ht="19.5" customHeight="1" x14ac:dyDescent="0.15">
      <c r="B1150" s="25">
        <v>2021</v>
      </c>
      <c r="C1150" s="27">
        <v>3</v>
      </c>
      <c r="D1150" s="27" t="s">
        <v>15</v>
      </c>
      <c r="E1150" s="55" t="s">
        <v>687</v>
      </c>
      <c r="F1150" s="27" t="s">
        <v>215</v>
      </c>
      <c r="G1150" s="27">
        <v>4014218502</v>
      </c>
      <c r="H1150" s="27" t="s">
        <v>690</v>
      </c>
      <c r="I1150" s="27" t="s">
        <v>6929</v>
      </c>
      <c r="J1150" s="45" t="s">
        <v>568</v>
      </c>
      <c r="K1150" s="45">
        <v>1</v>
      </c>
      <c r="L1150" s="45" t="s">
        <v>223</v>
      </c>
      <c r="M1150" s="29">
        <v>182511173</v>
      </c>
      <c r="N1150" s="49" t="s">
        <v>340</v>
      </c>
      <c r="O1150" s="27" t="s">
        <v>688</v>
      </c>
      <c r="P1150" s="27" t="s">
        <v>498</v>
      </c>
      <c r="Q1150" s="27" t="s">
        <v>6395</v>
      </c>
      <c r="R1150" s="15"/>
      <c r="S1150" s="53"/>
    </row>
    <row r="1151" spans="2:19" ht="19.5" customHeight="1" x14ac:dyDescent="0.15">
      <c r="B1151" s="25">
        <v>2021</v>
      </c>
      <c r="C1151" s="27">
        <v>3</v>
      </c>
      <c r="D1151" s="27" t="s">
        <v>15</v>
      </c>
      <c r="E1151" s="55" t="s">
        <v>1245</v>
      </c>
      <c r="F1151" s="27" t="s">
        <v>221</v>
      </c>
      <c r="G1151" s="27">
        <v>4015151301</v>
      </c>
      <c r="H1151" s="27" t="s">
        <v>662</v>
      </c>
      <c r="I1151" s="27" t="s">
        <v>6930</v>
      </c>
      <c r="J1151" s="45" t="s">
        <v>1246</v>
      </c>
      <c r="K1151" s="45">
        <v>2</v>
      </c>
      <c r="L1151" s="45" t="s">
        <v>557</v>
      </c>
      <c r="M1151" s="29">
        <v>179470000</v>
      </c>
      <c r="N1151" s="49" t="s">
        <v>781</v>
      </c>
      <c r="O1151" s="27" t="s">
        <v>788</v>
      </c>
      <c r="P1151" s="27" t="s">
        <v>789</v>
      </c>
      <c r="Q1151" s="27" t="s">
        <v>6395</v>
      </c>
      <c r="R1151" s="15"/>
      <c r="S1151" s="53"/>
    </row>
    <row r="1152" spans="2:19" ht="19.5" customHeight="1" x14ac:dyDescent="0.15">
      <c r="B1152" s="25">
        <v>2021</v>
      </c>
      <c r="C1152" s="27">
        <v>3</v>
      </c>
      <c r="D1152" s="27" t="s">
        <v>14</v>
      </c>
      <c r="E1152" s="55" t="s">
        <v>4827</v>
      </c>
      <c r="F1152" s="27" t="s">
        <v>62</v>
      </c>
      <c r="G1152" s="27">
        <v>1111170101</v>
      </c>
      <c r="H1152" s="27" t="s">
        <v>4834</v>
      </c>
      <c r="I1152" s="27"/>
      <c r="J1152" s="45" t="s">
        <v>16</v>
      </c>
      <c r="K1152" s="45">
        <v>8624</v>
      </c>
      <c r="L1152" s="45" t="s">
        <v>217</v>
      </c>
      <c r="M1152" s="29">
        <v>177654400</v>
      </c>
      <c r="N1152" s="49" t="s">
        <v>4804</v>
      </c>
      <c r="O1152" s="27" t="s">
        <v>4828</v>
      </c>
      <c r="P1152" s="27" t="s">
        <v>4829</v>
      </c>
      <c r="Q1152" s="27" t="s">
        <v>6395</v>
      </c>
      <c r="R1152" s="15"/>
      <c r="S1152" s="53"/>
    </row>
    <row r="1153" spans="2:19" ht="19.5" customHeight="1" x14ac:dyDescent="0.15">
      <c r="B1153" s="25">
        <v>2021</v>
      </c>
      <c r="C1153" s="27">
        <v>3</v>
      </c>
      <c r="D1153" s="27" t="s">
        <v>15</v>
      </c>
      <c r="E1153" s="55" t="s">
        <v>5179</v>
      </c>
      <c r="F1153" s="27" t="s">
        <v>221</v>
      </c>
      <c r="G1153" s="27">
        <v>3011150501</v>
      </c>
      <c r="H1153" s="27" t="s">
        <v>216</v>
      </c>
      <c r="I1153" s="27" t="s">
        <v>6931</v>
      </c>
      <c r="J1153" s="45" t="s">
        <v>16</v>
      </c>
      <c r="K1153" s="45">
        <v>3266</v>
      </c>
      <c r="L1153" s="45" t="s">
        <v>217</v>
      </c>
      <c r="M1153" s="29">
        <v>172132000</v>
      </c>
      <c r="N1153" s="49" t="s">
        <v>5173</v>
      </c>
      <c r="O1153" s="27" t="s">
        <v>5180</v>
      </c>
      <c r="P1153" s="27" t="s">
        <v>5181</v>
      </c>
      <c r="Q1153" s="27" t="s">
        <v>6395</v>
      </c>
      <c r="R1153" s="15"/>
      <c r="S1153" s="53"/>
    </row>
    <row r="1154" spans="2:19" ht="19.5" customHeight="1" x14ac:dyDescent="0.15">
      <c r="B1154" s="25">
        <v>2021</v>
      </c>
      <c r="C1154" s="27">
        <v>3</v>
      </c>
      <c r="D1154" s="27" t="s">
        <v>15</v>
      </c>
      <c r="E1154" s="55" t="s">
        <v>4813</v>
      </c>
      <c r="F1154" s="27" t="s">
        <v>215</v>
      </c>
      <c r="G1154" s="27">
        <v>3011150501</v>
      </c>
      <c r="H1154" s="27" t="s">
        <v>216</v>
      </c>
      <c r="I1154" s="27" t="s">
        <v>6428</v>
      </c>
      <c r="J1154" s="45" t="s">
        <v>4818</v>
      </c>
      <c r="K1154" s="45">
        <v>2609.35</v>
      </c>
      <c r="L1154" s="45" t="s">
        <v>217</v>
      </c>
      <c r="M1154" s="29">
        <f>TRUNC((153925557*0.54%)+((153925557*0.54%)+153925557)*0.1)+153925557</f>
        <v>170232430</v>
      </c>
      <c r="N1154" s="49" t="s">
        <v>4804</v>
      </c>
      <c r="O1154" s="27" t="s">
        <v>4816</v>
      </c>
      <c r="P1154" s="27" t="s">
        <v>4817</v>
      </c>
      <c r="Q1154" s="27" t="s">
        <v>6395</v>
      </c>
      <c r="R1154" s="15"/>
      <c r="S1154" s="53"/>
    </row>
    <row r="1155" spans="2:19" ht="19.5" customHeight="1" x14ac:dyDescent="0.15">
      <c r="B1155" s="25">
        <v>2021</v>
      </c>
      <c r="C1155" s="27">
        <v>3</v>
      </c>
      <c r="D1155" s="27" t="s">
        <v>15</v>
      </c>
      <c r="E1155" s="55" t="s">
        <v>201</v>
      </c>
      <c r="F1155" s="27" t="s">
        <v>215</v>
      </c>
      <c r="G1155" s="27">
        <v>3011150501</v>
      </c>
      <c r="H1155" s="27" t="s">
        <v>216</v>
      </c>
      <c r="I1155" s="27" t="s">
        <v>6416</v>
      </c>
      <c r="J1155" s="45" t="s">
        <v>16</v>
      </c>
      <c r="K1155" s="45">
        <v>2309</v>
      </c>
      <c r="L1155" s="45" t="s">
        <v>217</v>
      </c>
      <c r="M1155" s="29">
        <v>169755000</v>
      </c>
      <c r="N1155" s="49" t="s">
        <v>194</v>
      </c>
      <c r="O1155" s="27" t="s">
        <v>199</v>
      </c>
      <c r="P1155" s="27" t="s">
        <v>200</v>
      </c>
      <c r="Q1155" s="27" t="s">
        <v>6395</v>
      </c>
      <c r="R1155" s="15"/>
      <c r="S1155" s="53"/>
    </row>
    <row r="1156" spans="2:19" ht="19.5" customHeight="1" x14ac:dyDescent="0.15">
      <c r="B1156" s="25">
        <v>2021</v>
      </c>
      <c r="C1156" s="27">
        <v>3</v>
      </c>
      <c r="D1156" s="27" t="s">
        <v>15</v>
      </c>
      <c r="E1156" s="55" t="s">
        <v>1994</v>
      </c>
      <c r="F1156" s="27" t="s">
        <v>215</v>
      </c>
      <c r="G1156" s="27">
        <v>2611160701</v>
      </c>
      <c r="H1156" s="27" t="s">
        <v>739</v>
      </c>
      <c r="I1156" s="27" t="s">
        <v>6932</v>
      </c>
      <c r="J1156" s="45" t="s">
        <v>37</v>
      </c>
      <c r="K1156" s="45">
        <v>2</v>
      </c>
      <c r="L1156" s="45" t="s">
        <v>640</v>
      </c>
      <c r="M1156" s="29">
        <v>167900000</v>
      </c>
      <c r="N1156" s="49" t="s">
        <v>1461</v>
      </c>
      <c r="O1156" s="27" t="s">
        <v>1473</v>
      </c>
      <c r="P1156" s="27" t="s">
        <v>1474</v>
      </c>
      <c r="Q1156" s="27" t="s">
        <v>6395</v>
      </c>
      <c r="R1156" s="15"/>
      <c r="S1156" s="53"/>
    </row>
    <row r="1157" spans="2:19" ht="19.5" customHeight="1" x14ac:dyDescent="0.15">
      <c r="B1157" s="25">
        <v>2021</v>
      </c>
      <c r="C1157" s="27">
        <v>3</v>
      </c>
      <c r="D1157" s="27" t="s">
        <v>15</v>
      </c>
      <c r="E1157" s="55" t="s">
        <v>730</v>
      </c>
      <c r="F1157" s="27" t="s">
        <v>63</v>
      </c>
      <c r="G1157" s="27">
        <v>4014179501</v>
      </c>
      <c r="H1157" s="27" t="s">
        <v>734</v>
      </c>
      <c r="I1157" s="27" t="s">
        <v>6469</v>
      </c>
      <c r="J1157" s="45" t="s">
        <v>16</v>
      </c>
      <c r="K1157" s="45">
        <v>15</v>
      </c>
      <c r="L1157" s="45" t="s">
        <v>174</v>
      </c>
      <c r="M1157" s="29">
        <v>154462000</v>
      </c>
      <c r="N1157" s="49" t="s">
        <v>389</v>
      </c>
      <c r="O1157" s="27" t="s">
        <v>732</v>
      </c>
      <c r="P1157" s="27" t="s">
        <v>733</v>
      </c>
      <c r="Q1157" s="27" t="s">
        <v>6395</v>
      </c>
      <c r="R1157" s="15"/>
      <c r="S1157" s="53"/>
    </row>
    <row r="1158" spans="2:19" ht="19.5" customHeight="1" x14ac:dyDescent="0.15">
      <c r="B1158" s="25">
        <v>2021</v>
      </c>
      <c r="C1158" s="27">
        <v>3</v>
      </c>
      <c r="D1158" s="27" t="s">
        <v>14</v>
      </c>
      <c r="E1158" s="55" t="s">
        <v>1327</v>
      </c>
      <c r="F1158" s="27" t="s">
        <v>64</v>
      </c>
      <c r="G1158" s="27"/>
      <c r="H1158" s="27" t="s">
        <v>1324</v>
      </c>
      <c r="I1158" s="27" t="s">
        <v>6933</v>
      </c>
      <c r="J1158" s="45" t="s">
        <v>37</v>
      </c>
      <c r="K1158" s="45">
        <v>3</v>
      </c>
      <c r="L1158" s="45" t="s">
        <v>223</v>
      </c>
      <c r="M1158" s="29">
        <v>149646522</v>
      </c>
      <c r="N1158" s="49" t="s">
        <v>811</v>
      </c>
      <c r="O1158" s="27" t="s">
        <v>831</v>
      </c>
      <c r="P1158" s="27" t="s">
        <v>1334</v>
      </c>
      <c r="Q1158" s="27" t="s">
        <v>6934</v>
      </c>
      <c r="R1158" s="15"/>
      <c r="S1158" s="53"/>
    </row>
    <row r="1159" spans="2:19" ht="19.5" customHeight="1" x14ac:dyDescent="0.15">
      <c r="B1159" s="25">
        <v>2021</v>
      </c>
      <c r="C1159" s="27">
        <v>3</v>
      </c>
      <c r="D1159" s="27" t="s">
        <v>14</v>
      </c>
      <c r="E1159" s="55" t="s">
        <v>360</v>
      </c>
      <c r="F1159" s="27" t="s">
        <v>215</v>
      </c>
      <c r="G1159" s="27">
        <v>3010161901</v>
      </c>
      <c r="H1159" s="27" t="s">
        <v>674</v>
      </c>
      <c r="I1159" s="27" t="s">
        <v>6935</v>
      </c>
      <c r="J1159" s="45" t="s">
        <v>173</v>
      </c>
      <c r="K1159" s="45">
        <v>200</v>
      </c>
      <c r="L1159" s="45" t="s">
        <v>675</v>
      </c>
      <c r="M1159" s="29">
        <v>148666000</v>
      </c>
      <c r="N1159" s="49" t="s">
        <v>340</v>
      </c>
      <c r="O1159" s="27" t="s">
        <v>341</v>
      </c>
      <c r="P1159" s="27" t="s">
        <v>342</v>
      </c>
      <c r="Q1159" s="27" t="s">
        <v>6934</v>
      </c>
      <c r="R1159" s="15"/>
      <c r="S1159" s="53"/>
    </row>
    <row r="1160" spans="2:19" ht="19.5" customHeight="1" x14ac:dyDescent="0.15">
      <c r="B1160" s="25">
        <v>2021</v>
      </c>
      <c r="C1160" s="27">
        <v>3</v>
      </c>
      <c r="D1160" s="27" t="s">
        <v>2843</v>
      </c>
      <c r="E1160" s="55" t="s">
        <v>4128</v>
      </c>
      <c r="F1160" s="27" t="s">
        <v>215</v>
      </c>
      <c r="G1160" s="27">
        <v>4014178201</v>
      </c>
      <c r="H1160" s="27" t="s">
        <v>623</v>
      </c>
      <c r="I1160" s="27" t="s">
        <v>6936</v>
      </c>
      <c r="J1160" s="45" t="s">
        <v>612</v>
      </c>
      <c r="K1160" s="45">
        <v>1134</v>
      </c>
      <c r="L1160" s="45" t="s">
        <v>4127</v>
      </c>
      <c r="M1160" s="29">
        <v>147142000</v>
      </c>
      <c r="N1160" s="49" t="s">
        <v>3762</v>
      </c>
      <c r="O1160" s="27" t="s">
        <v>3774</v>
      </c>
      <c r="P1160" s="27" t="s">
        <v>3775</v>
      </c>
      <c r="Q1160" s="27" t="s">
        <v>6934</v>
      </c>
      <c r="R1160" s="15"/>
      <c r="S1160" s="53"/>
    </row>
    <row r="1161" spans="2:19" ht="19.5" customHeight="1" x14ac:dyDescent="0.15">
      <c r="B1161" s="25">
        <v>2021</v>
      </c>
      <c r="C1161" s="27">
        <v>3</v>
      </c>
      <c r="D1161" s="27" t="s">
        <v>14</v>
      </c>
      <c r="E1161" s="55" t="s">
        <v>3437</v>
      </c>
      <c r="F1161" s="27" t="s">
        <v>62</v>
      </c>
      <c r="G1161" s="27">
        <v>4322261201</v>
      </c>
      <c r="H1161" s="27" t="s">
        <v>2017</v>
      </c>
      <c r="I1161" s="27" t="s">
        <v>6937</v>
      </c>
      <c r="J1161" s="45" t="s">
        <v>38</v>
      </c>
      <c r="K1161" s="45">
        <v>1</v>
      </c>
      <c r="L1161" s="45" t="s">
        <v>223</v>
      </c>
      <c r="M1161" s="29">
        <v>141171000</v>
      </c>
      <c r="N1161" s="49" t="s">
        <v>3112</v>
      </c>
      <c r="O1161" s="27" t="s">
        <v>2937</v>
      </c>
      <c r="P1161" s="27" t="s">
        <v>2938</v>
      </c>
      <c r="Q1161" s="27" t="s">
        <v>6934</v>
      </c>
      <c r="R1161" s="15"/>
      <c r="S1161" s="53"/>
    </row>
    <row r="1162" spans="2:19" ht="19.5" customHeight="1" x14ac:dyDescent="0.15">
      <c r="B1162" s="25">
        <v>2021</v>
      </c>
      <c r="C1162" s="27">
        <v>3</v>
      </c>
      <c r="D1162" s="27" t="s">
        <v>15</v>
      </c>
      <c r="E1162" s="55" t="s">
        <v>4601</v>
      </c>
      <c r="F1162" s="27" t="s">
        <v>215</v>
      </c>
      <c r="G1162" s="27">
        <v>4323350201</v>
      </c>
      <c r="H1162" s="27" t="s">
        <v>4602</v>
      </c>
      <c r="I1162" s="27" t="s">
        <v>6938</v>
      </c>
      <c r="J1162" s="45" t="s">
        <v>4603</v>
      </c>
      <c r="K1162" s="45">
        <v>1</v>
      </c>
      <c r="L1162" s="45" t="s">
        <v>4597</v>
      </c>
      <c r="M1162" s="29">
        <v>141000000</v>
      </c>
      <c r="N1162" s="49" t="s">
        <v>5264</v>
      </c>
      <c r="O1162" s="27" t="s">
        <v>4604</v>
      </c>
      <c r="P1162" s="27" t="s">
        <v>4605</v>
      </c>
      <c r="Q1162" s="27" t="s">
        <v>6934</v>
      </c>
      <c r="R1162" s="15"/>
      <c r="S1162" s="53"/>
    </row>
    <row r="1163" spans="2:19" ht="19.5" customHeight="1" x14ac:dyDescent="0.15">
      <c r="B1163" s="25">
        <v>2021</v>
      </c>
      <c r="C1163" s="27">
        <v>3</v>
      </c>
      <c r="D1163" s="27" t="s">
        <v>15</v>
      </c>
      <c r="E1163" s="55" t="s">
        <v>1242</v>
      </c>
      <c r="F1163" s="27" t="s">
        <v>221</v>
      </c>
      <c r="G1163" s="27">
        <v>3011150501</v>
      </c>
      <c r="H1163" s="27" t="s">
        <v>216</v>
      </c>
      <c r="I1163" s="27" t="s">
        <v>6939</v>
      </c>
      <c r="J1163" s="45" t="s">
        <v>1244</v>
      </c>
      <c r="K1163" s="45">
        <v>1787</v>
      </c>
      <c r="L1163" s="45" t="s">
        <v>574</v>
      </c>
      <c r="M1163" s="29">
        <v>136170000</v>
      </c>
      <c r="N1163" s="49" t="s">
        <v>770</v>
      </c>
      <c r="O1163" s="27" t="s">
        <v>775</v>
      </c>
      <c r="P1163" s="27" t="s">
        <v>776</v>
      </c>
      <c r="Q1163" s="27" t="s">
        <v>6934</v>
      </c>
      <c r="R1163" s="15"/>
      <c r="S1163" s="53"/>
    </row>
    <row r="1164" spans="2:19" ht="19.5" customHeight="1" x14ac:dyDescent="0.15">
      <c r="B1164" s="25">
        <v>2021</v>
      </c>
      <c r="C1164" s="27">
        <v>3</v>
      </c>
      <c r="D1164" s="27" t="s">
        <v>15</v>
      </c>
      <c r="E1164" s="55" t="s">
        <v>687</v>
      </c>
      <c r="F1164" s="27" t="s">
        <v>215</v>
      </c>
      <c r="G1164" s="27">
        <v>3012169901</v>
      </c>
      <c r="H1164" s="27" t="s">
        <v>691</v>
      </c>
      <c r="I1164" s="27" t="s">
        <v>6940</v>
      </c>
      <c r="J1164" s="45" t="s">
        <v>568</v>
      </c>
      <c r="K1164" s="45">
        <v>1</v>
      </c>
      <c r="L1164" s="45" t="s">
        <v>223</v>
      </c>
      <c r="M1164" s="29">
        <v>131234461</v>
      </c>
      <c r="N1164" s="49" t="s">
        <v>340</v>
      </c>
      <c r="O1164" s="27" t="s">
        <v>688</v>
      </c>
      <c r="P1164" s="27" t="s">
        <v>498</v>
      </c>
      <c r="Q1164" s="27" t="s">
        <v>6934</v>
      </c>
      <c r="R1164" s="15"/>
      <c r="S1164" s="53"/>
    </row>
    <row r="1165" spans="2:19" ht="19.5" customHeight="1" x14ac:dyDescent="0.15">
      <c r="B1165" s="25">
        <v>2021</v>
      </c>
      <c r="C1165" s="27">
        <v>3</v>
      </c>
      <c r="D1165" s="27" t="s">
        <v>15</v>
      </c>
      <c r="E1165" s="55" t="s">
        <v>4827</v>
      </c>
      <c r="F1165" s="27" t="s">
        <v>215</v>
      </c>
      <c r="G1165" s="27">
        <v>3011150501</v>
      </c>
      <c r="H1165" s="27" t="s">
        <v>216</v>
      </c>
      <c r="I1165" s="27" t="s">
        <v>6941</v>
      </c>
      <c r="J1165" s="45" t="s">
        <v>16</v>
      </c>
      <c r="K1165" s="45">
        <v>2351</v>
      </c>
      <c r="L1165" s="45" t="s">
        <v>217</v>
      </c>
      <c r="M1165" s="29">
        <v>128515064</v>
      </c>
      <c r="N1165" s="49" t="s">
        <v>4804</v>
      </c>
      <c r="O1165" s="27" t="s">
        <v>4828</v>
      </c>
      <c r="P1165" s="27" t="s">
        <v>4829</v>
      </c>
      <c r="Q1165" s="27" t="s">
        <v>6934</v>
      </c>
      <c r="R1165" s="15"/>
      <c r="S1165" s="53"/>
    </row>
    <row r="1166" spans="2:19" ht="19.5" customHeight="1" x14ac:dyDescent="0.15">
      <c r="B1166" s="25">
        <v>2021</v>
      </c>
      <c r="C1166" s="27">
        <v>3</v>
      </c>
      <c r="D1166" s="27" t="s">
        <v>15</v>
      </c>
      <c r="E1166" s="55" t="s">
        <v>1256</v>
      </c>
      <c r="F1166" s="27" t="s">
        <v>215</v>
      </c>
      <c r="G1166" s="27">
        <v>4015151301</v>
      </c>
      <c r="H1166" s="27" t="s">
        <v>1262</v>
      </c>
      <c r="I1166" s="27" t="s">
        <v>6942</v>
      </c>
      <c r="J1166" s="45" t="s">
        <v>630</v>
      </c>
      <c r="K1166" s="45">
        <v>2</v>
      </c>
      <c r="L1166" s="45" t="s">
        <v>557</v>
      </c>
      <c r="M1166" s="29">
        <v>127726758</v>
      </c>
      <c r="N1166" s="49" t="s">
        <v>781</v>
      </c>
      <c r="O1166" s="27" t="s">
        <v>782</v>
      </c>
      <c r="P1166" s="27" t="s">
        <v>783</v>
      </c>
      <c r="Q1166" s="27" t="s">
        <v>6934</v>
      </c>
      <c r="R1166" s="15"/>
      <c r="S1166" s="53"/>
    </row>
    <row r="1167" spans="2:19" ht="19.5" customHeight="1" x14ac:dyDescent="0.15">
      <c r="B1167" s="25">
        <v>2021</v>
      </c>
      <c r="C1167" s="27">
        <v>3</v>
      </c>
      <c r="D1167" s="27" t="s">
        <v>15</v>
      </c>
      <c r="E1167" s="55" t="s">
        <v>3600</v>
      </c>
      <c r="F1167" s="27" t="s">
        <v>215</v>
      </c>
      <c r="G1167" s="27">
        <v>3010161901</v>
      </c>
      <c r="H1167" s="27" t="s">
        <v>737</v>
      </c>
      <c r="I1167" s="27" t="s">
        <v>6943</v>
      </c>
      <c r="J1167" s="45" t="s">
        <v>3597</v>
      </c>
      <c r="K1167" s="45">
        <v>185</v>
      </c>
      <c r="L1167" s="45" t="s">
        <v>574</v>
      </c>
      <c r="M1167" s="29">
        <v>125305027</v>
      </c>
      <c r="N1167" s="49" t="s">
        <v>3090</v>
      </c>
      <c r="O1167" s="27" t="s">
        <v>3406</v>
      </c>
      <c r="P1167" s="27" t="s">
        <v>3407</v>
      </c>
      <c r="Q1167" s="27" t="s">
        <v>6934</v>
      </c>
      <c r="R1167" s="15"/>
      <c r="S1167" s="53"/>
    </row>
    <row r="1168" spans="2:19" ht="19.5" customHeight="1" x14ac:dyDescent="0.15">
      <c r="B1168" s="25">
        <v>2021</v>
      </c>
      <c r="C1168" s="27">
        <v>3</v>
      </c>
      <c r="D1168" s="27" t="s">
        <v>15</v>
      </c>
      <c r="E1168" s="55" t="s">
        <v>687</v>
      </c>
      <c r="F1168" s="27" t="s">
        <v>62</v>
      </c>
      <c r="G1168" s="27">
        <v>3010990201</v>
      </c>
      <c r="H1168" s="27" t="s">
        <v>698</v>
      </c>
      <c r="I1168" s="27" t="s">
        <v>6944</v>
      </c>
      <c r="J1168" s="45" t="s">
        <v>568</v>
      </c>
      <c r="K1168" s="45">
        <v>8198</v>
      </c>
      <c r="L1168" s="45" t="s">
        <v>217</v>
      </c>
      <c r="M1168" s="29">
        <v>124462620</v>
      </c>
      <c r="N1168" s="49" t="s">
        <v>340</v>
      </c>
      <c r="O1168" s="27" t="s">
        <v>688</v>
      </c>
      <c r="P1168" s="27" t="s">
        <v>498</v>
      </c>
      <c r="Q1168" s="27" t="s">
        <v>6934</v>
      </c>
      <c r="R1168" s="15"/>
      <c r="S1168" s="53"/>
    </row>
    <row r="1169" spans="2:19" ht="19.5" customHeight="1" x14ac:dyDescent="0.15">
      <c r="B1169" s="25">
        <v>2021</v>
      </c>
      <c r="C1169" s="27">
        <v>3</v>
      </c>
      <c r="D1169" s="27" t="s">
        <v>15</v>
      </c>
      <c r="E1169" s="55" t="s">
        <v>619</v>
      </c>
      <c r="F1169" s="27" t="s">
        <v>215</v>
      </c>
      <c r="G1169" s="27">
        <v>3011150501</v>
      </c>
      <c r="H1169" s="27" t="s">
        <v>216</v>
      </c>
      <c r="I1169" s="27" t="s">
        <v>6945</v>
      </c>
      <c r="J1169" s="45" t="s">
        <v>609</v>
      </c>
      <c r="K1169" s="45">
        <v>2000</v>
      </c>
      <c r="L1169" s="45" t="s">
        <v>569</v>
      </c>
      <c r="M1169" s="29">
        <v>122599000</v>
      </c>
      <c r="N1169" s="49" t="s">
        <v>327</v>
      </c>
      <c r="O1169" s="27" t="s">
        <v>460</v>
      </c>
      <c r="P1169" s="27" t="s">
        <v>622</v>
      </c>
      <c r="Q1169" s="27" t="s">
        <v>6934</v>
      </c>
      <c r="R1169" s="15"/>
      <c r="S1169" s="53"/>
    </row>
    <row r="1170" spans="2:19" ht="19.5" customHeight="1" x14ac:dyDescent="0.15">
      <c r="B1170" s="25">
        <v>2021</v>
      </c>
      <c r="C1170" s="27">
        <v>3</v>
      </c>
      <c r="D1170" s="27" t="s">
        <v>15</v>
      </c>
      <c r="E1170" s="55" t="s">
        <v>786</v>
      </c>
      <c r="F1170" s="27" t="s">
        <v>215</v>
      </c>
      <c r="G1170" s="27">
        <v>4015151301</v>
      </c>
      <c r="H1170" s="27" t="s">
        <v>1262</v>
      </c>
      <c r="I1170" s="27" t="s">
        <v>6946</v>
      </c>
      <c r="J1170" s="45" t="s">
        <v>630</v>
      </c>
      <c r="K1170" s="45">
        <v>2</v>
      </c>
      <c r="L1170" s="45" t="s">
        <v>557</v>
      </c>
      <c r="M1170" s="29">
        <v>120125932</v>
      </c>
      <c r="N1170" s="49" t="s">
        <v>781</v>
      </c>
      <c r="O1170" s="27" t="s">
        <v>782</v>
      </c>
      <c r="P1170" s="27" t="s">
        <v>783</v>
      </c>
      <c r="Q1170" s="27" t="s">
        <v>6934</v>
      </c>
      <c r="R1170" s="15"/>
      <c r="S1170" s="53"/>
    </row>
    <row r="1171" spans="2:19" ht="19.5" customHeight="1" x14ac:dyDescent="0.15">
      <c r="B1171" s="25">
        <v>2021</v>
      </c>
      <c r="C1171" s="27">
        <v>3</v>
      </c>
      <c r="D1171" s="27" t="s">
        <v>15</v>
      </c>
      <c r="E1171" s="55" t="s">
        <v>787</v>
      </c>
      <c r="F1171" s="27" t="s">
        <v>215</v>
      </c>
      <c r="G1171" s="27">
        <v>4015151301</v>
      </c>
      <c r="H1171" s="27" t="s">
        <v>1262</v>
      </c>
      <c r="I1171" s="27" t="s">
        <v>6946</v>
      </c>
      <c r="J1171" s="45" t="s">
        <v>630</v>
      </c>
      <c r="K1171" s="45">
        <v>2</v>
      </c>
      <c r="L1171" s="45" t="s">
        <v>557</v>
      </c>
      <c r="M1171" s="29">
        <v>120125932</v>
      </c>
      <c r="N1171" s="49" t="s">
        <v>781</v>
      </c>
      <c r="O1171" s="27" t="s">
        <v>782</v>
      </c>
      <c r="P1171" s="27" t="s">
        <v>783</v>
      </c>
      <c r="Q1171" s="27" t="s">
        <v>6934</v>
      </c>
      <c r="R1171" s="15"/>
      <c r="S1171" s="53"/>
    </row>
    <row r="1172" spans="2:19" ht="19.5" customHeight="1" x14ac:dyDescent="0.15">
      <c r="B1172" s="25">
        <v>2021</v>
      </c>
      <c r="C1172" s="27">
        <v>3</v>
      </c>
      <c r="D1172" s="27" t="s">
        <v>15</v>
      </c>
      <c r="E1172" s="55" t="s">
        <v>5196</v>
      </c>
      <c r="F1172" s="27" t="s">
        <v>215</v>
      </c>
      <c r="G1172" s="27">
        <v>4014219702</v>
      </c>
      <c r="H1172" s="27" t="s">
        <v>5246</v>
      </c>
      <c r="I1172" s="27" t="s">
        <v>6947</v>
      </c>
      <c r="J1172" s="45" t="s">
        <v>5247</v>
      </c>
      <c r="K1172" s="45">
        <v>18000</v>
      </c>
      <c r="L1172" s="45" t="s">
        <v>225</v>
      </c>
      <c r="M1172" s="29">
        <v>118845000</v>
      </c>
      <c r="N1172" s="49" t="s">
        <v>5173</v>
      </c>
      <c r="O1172" s="27" t="s">
        <v>5174</v>
      </c>
      <c r="P1172" s="27" t="s">
        <v>5175</v>
      </c>
      <c r="Q1172" s="27" t="s">
        <v>6934</v>
      </c>
      <c r="R1172" s="15"/>
      <c r="S1172" s="53"/>
    </row>
    <row r="1173" spans="2:19" ht="19.5" customHeight="1" x14ac:dyDescent="0.15">
      <c r="B1173" s="25">
        <v>2021</v>
      </c>
      <c r="C1173" s="27">
        <v>3</v>
      </c>
      <c r="D1173" s="27" t="s">
        <v>15</v>
      </c>
      <c r="E1173" s="55" t="s">
        <v>4827</v>
      </c>
      <c r="F1173" s="27" t="s">
        <v>215</v>
      </c>
      <c r="G1173" s="27">
        <v>3011150501</v>
      </c>
      <c r="H1173" s="27" t="s">
        <v>216</v>
      </c>
      <c r="I1173" s="27" t="s">
        <v>6948</v>
      </c>
      <c r="J1173" s="45" t="s">
        <v>16</v>
      </c>
      <c r="K1173" s="45">
        <v>1861</v>
      </c>
      <c r="L1173" s="45" t="s">
        <v>217</v>
      </c>
      <c r="M1173" s="29">
        <v>116734947</v>
      </c>
      <c r="N1173" s="49" t="s">
        <v>4804</v>
      </c>
      <c r="O1173" s="27" t="s">
        <v>4828</v>
      </c>
      <c r="P1173" s="27" t="s">
        <v>4829</v>
      </c>
      <c r="Q1173" s="27" t="s">
        <v>6934</v>
      </c>
      <c r="R1173" s="15"/>
      <c r="S1173" s="53"/>
    </row>
    <row r="1174" spans="2:19" ht="19.5" customHeight="1" x14ac:dyDescent="0.15">
      <c r="B1174" s="25">
        <v>2021</v>
      </c>
      <c r="C1174" s="27">
        <v>3</v>
      </c>
      <c r="D1174" s="27" t="s">
        <v>14</v>
      </c>
      <c r="E1174" s="55" t="s">
        <v>730</v>
      </c>
      <c r="F1174" s="27" t="s">
        <v>63</v>
      </c>
      <c r="G1174" s="27">
        <v>401428902</v>
      </c>
      <c r="H1174" s="27" t="s">
        <v>735</v>
      </c>
      <c r="I1174" s="27" t="s">
        <v>6949</v>
      </c>
      <c r="J1174" s="45" t="s">
        <v>736</v>
      </c>
      <c r="K1174" s="45">
        <v>147</v>
      </c>
      <c r="L1174" s="45" t="s">
        <v>227</v>
      </c>
      <c r="M1174" s="29">
        <v>116688000</v>
      </c>
      <c r="N1174" s="49" t="s">
        <v>389</v>
      </c>
      <c r="O1174" s="27" t="s">
        <v>732</v>
      </c>
      <c r="P1174" s="27" t="s">
        <v>733</v>
      </c>
      <c r="Q1174" s="27" t="s">
        <v>6934</v>
      </c>
      <c r="R1174" s="15"/>
      <c r="S1174" s="53"/>
    </row>
    <row r="1175" spans="2:19" ht="19.5" customHeight="1" x14ac:dyDescent="0.15">
      <c r="B1175" s="25">
        <v>2021</v>
      </c>
      <c r="C1175" s="27">
        <v>3</v>
      </c>
      <c r="D1175" s="27" t="s">
        <v>15</v>
      </c>
      <c r="E1175" s="55" t="s">
        <v>2114</v>
      </c>
      <c r="F1175" s="27" t="s">
        <v>215</v>
      </c>
      <c r="G1175" s="27">
        <v>3013150202</v>
      </c>
      <c r="H1175" s="27" t="s">
        <v>1936</v>
      </c>
      <c r="I1175" s="27" t="s">
        <v>6950</v>
      </c>
      <c r="J1175" s="45" t="s">
        <v>2115</v>
      </c>
      <c r="K1175" s="45">
        <v>1520</v>
      </c>
      <c r="L1175" s="45" t="s">
        <v>588</v>
      </c>
      <c r="M1175" s="29">
        <v>113065800</v>
      </c>
      <c r="N1175" s="49" t="s">
        <v>1451</v>
      </c>
      <c r="O1175" s="27" t="s">
        <v>1700</v>
      </c>
      <c r="P1175" s="27" t="s">
        <v>1701</v>
      </c>
      <c r="Q1175" s="27" t="s">
        <v>6934</v>
      </c>
      <c r="R1175" s="15"/>
      <c r="S1175" s="53"/>
    </row>
    <row r="1176" spans="2:19" ht="19.5" customHeight="1" x14ac:dyDescent="0.15">
      <c r="B1176" s="25">
        <v>2021</v>
      </c>
      <c r="C1176" s="27">
        <v>3</v>
      </c>
      <c r="D1176" s="27" t="s">
        <v>15</v>
      </c>
      <c r="E1176" s="55" t="s">
        <v>4813</v>
      </c>
      <c r="F1176" s="27" t="s">
        <v>215</v>
      </c>
      <c r="G1176" s="27">
        <v>3011150501</v>
      </c>
      <c r="H1176" s="27" t="s">
        <v>216</v>
      </c>
      <c r="I1176" s="27" t="s">
        <v>6951</v>
      </c>
      <c r="J1176" s="45" t="s">
        <v>4818</v>
      </c>
      <c r="K1176" s="45">
        <v>2132</v>
      </c>
      <c r="L1176" s="45" t="s">
        <v>217</v>
      </c>
      <c r="M1176" s="29">
        <f>TRUNC((101229492*0.54%)+((101229492*0.54%)+101229492)*0.1)+101229492</f>
        <v>111953744</v>
      </c>
      <c r="N1176" s="49" t="s">
        <v>4804</v>
      </c>
      <c r="O1176" s="27" t="s">
        <v>4816</v>
      </c>
      <c r="P1176" s="27" t="s">
        <v>4817</v>
      </c>
      <c r="Q1176" s="27" t="s">
        <v>6934</v>
      </c>
      <c r="R1176" s="15"/>
      <c r="S1176" s="53"/>
    </row>
    <row r="1177" spans="2:19" ht="19.5" customHeight="1" x14ac:dyDescent="0.15">
      <c r="B1177" s="25">
        <v>2021</v>
      </c>
      <c r="C1177" s="27">
        <v>3</v>
      </c>
      <c r="D1177" s="27" t="s">
        <v>14</v>
      </c>
      <c r="E1177" s="55" t="s">
        <v>5187</v>
      </c>
      <c r="F1177" s="27" t="s">
        <v>62</v>
      </c>
      <c r="G1177" s="27">
        <v>3011150501</v>
      </c>
      <c r="H1177" s="27" t="s">
        <v>5251</v>
      </c>
      <c r="I1177" s="27" t="s">
        <v>6952</v>
      </c>
      <c r="J1177" s="45" t="s">
        <v>5249</v>
      </c>
      <c r="K1177" s="45">
        <v>1753</v>
      </c>
      <c r="L1177" s="45" t="s">
        <v>217</v>
      </c>
      <c r="M1177" s="29">
        <v>111602992</v>
      </c>
      <c r="N1177" s="49" t="s">
        <v>5173</v>
      </c>
      <c r="O1177" s="27" t="s">
        <v>5177</v>
      </c>
      <c r="P1177" s="27" t="s">
        <v>5178</v>
      </c>
      <c r="Q1177" s="27" t="s">
        <v>6934</v>
      </c>
      <c r="R1177" s="15"/>
      <c r="S1177" s="53"/>
    </row>
    <row r="1178" spans="2:19" ht="19.5" customHeight="1" x14ac:dyDescent="0.15">
      <c r="B1178" s="25">
        <v>2021</v>
      </c>
      <c r="C1178" s="27">
        <v>3</v>
      </c>
      <c r="D1178" s="27" t="s">
        <v>15</v>
      </c>
      <c r="E1178" s="55" t="s">
        <v>3600</v>
      </c>
      <c r="F1178" s="27" t="s">
        <v>215</v>
      </c>
      <c r="G1178" s="27">
        <v>3011150501</v>
      </c>
      <c r="H1178" s="27" t="s">
        <v>216</v>
      </c>
      <c r="I1178" s="27" t="s">
        <v>6953</v>
      </c>
      <c r="J1178" s="45" t="s">
        <v>3597</v>
      </c>
      <c r="K1178" s="45">
        <v>1488</v>
      </c>
      <c r="L1178" s="45" t="s">
        <v>217</v>
      </c>
      <c r="M1178" s="29">
        <v>110536110</v>
      </c>
      <c r="N1178" s="49" t="s">
        <v>3090</v>
      </c>
      <c r="O1178" s="27" t="s">
        <v>3406</v>
      </c>
      <c r="P1178" s="27" t="s">
        <v>3407</v>
      </c>
      <c r="Q1178" s="27" t="s">
        <v>6934</v>
      </c>
      <c r="R1178" s="15"/>
      <c r="S1178" s="53"/>
    </row>
    <row r="1179" spans="2:19" ht="19.5" customHeight="1" x14ac:dyDescent="0.15">
      <c r="B1179" s="25">
        <v>2021</v>
      </c>
      <c r="C1179" s="27">
        <v>3</v>
      </c>
      <c r="D1179" s="27" t="s">
        <v>15</v>
      </c>
      <c r="E1179" s="55" t="s">
        <v>4813</v>
      </c>
      <c r="F1179" s="27" t="s">
        <v>215</v>
      </c>
      <c r="G1179" s="27">
        <v>3010161901</v>
      </c>
      <c r="H1179" s="27" t="s">
        <v>4819</v>
      </c>
      <c r="I1179" s="27" t="s">
        <v>6954</v>
      </c>
      <c r="J1179" s="45" t="s">
        <v>4818</v>
      </c>
      <c r="K1179" s="45">
        <v>137.99199999999985</v>
      </c>
      <c r="L1179" s="45" t="s">
        <v>169</v>
      </c>
      <c r="M1179" s="29">
        <f>TRUNC((95018669*0.54%)+((95018669*0.54%)+95018669)*0.1)+95018669</f>
        <v>105084946</v>
      </c>
      <c r="N1179" s="49" t="s">
        <v>4804</v>
      </c>
      <c r="O1179" s="27" t="s">
        <v>4816</v>
      </c>
      <c r="P1179" s="27" t="s">
        <v>4817</v>
      </c>
      <c r="Q1179" s="27" t="s">
        <v>6934</v>
      </c>
      <c r="R1179" s="15"/>
      <c r="S1179" s="53"/>
    </row>
    <row r="1180" spans="2:19" ht="19.5" customHeight="1" x14ac:dyDescent="0.15">
      <c r="B1180" s="25">
        <v>2021</v>
      </c>
      <c r="C1180" s="27">
        <v>3</v>
      </c>
      <c r="D1180" s="27" t="s">
        <v>15</v>
      </c>
      <c r="E1180" s="55" t="s">
        <v>673</v>
      </c>
      <c r="F1180" s="27" t="s">
        <v>215</v>
      </c>
      <c r="G1180" s="27">
        <v>4014178203</v>
      </c>
      <c r="H1180" s="27" t="s">
        <v>682</v>
      </c>
      <c r="I1180" s="27" t="s">
        <v>6955</v>
      </c>
      <c r="J1180" s="45" t="s">
        <v>173</v>
      </c>
      <c r="K1180" s="45">
        <v>436</v>
      </c>
      <c r="L1180" s="45" t="s">
        <v>227</v>
      </c>
      <c r="M1180" s="29">
        <v>104291200</v>
      </c>
      <c r="N1180" s="49" t="s">
        <v>340</v>
      </c>
      <c r="O1180" s="27" t="s">
        <v>492</v>
      </c>
      <c r="P1180" s="27" t="s">
        <v>493</v>
      </c>
      <c r="Q1180" s="27" t="s">
        <v>6934</v>
      </c>
      <c r="R1180" s="15"/>
      <c r="S1180" s="53"/>
    </row>
    <row r="1181" spans="2:19" ht="19.5" customHeight="1" x14ac:dyDescent="0.15">
      <c r="B1181" s="25">
        <v>2021</v>
      </c>
      <c r="C1181" s="27">
        <v>3</v>
      </c>
      <c r="D1181" s="27" t="s">
        <v>14</v>
      </c>
      <c r="E1181" s="55" t="s">
        <v>1309</v>
      </c>
      <c r="F1181" s="27" t="s">
        <v>64</v>
      </c>
      <c r="G1181" s="27"/>
      <c r="H1181" s="27" t="s">
        <v>1324</v>
      </c>
      <c r="I1181" s="27" t="s">
        <v>6956</v>
      </c>
      <c r="J1181" s="45" t="s">
        <v>37</v>
      </c>
      <c r="K1181" s="45">
        <v>1</v>
      </c>
      <c r="L1181" s="45" t="s">
        <v>223</v>
      </c>
      <c r="M1181" s="29">
        <v>104121000</v>
      </c>
      <c r="N1181" s="49" t="s">
        <v>811</v>
      </c>
      <c r="O1181" s="27" t="s">
        <v>831</v>
      </c>
      <c r="P1181" s="27" t="s">
        <v>1326</v>
      </c>
      <c r="Q1181" s="27" t="s">
        <v>6934</v>
      </c>
      <c r="R1181" s="15"/>
      <c r="S1181" s="53"/>
    </row>
    <row r="1182" spans="2:19" ht="19.5" customHeight="1" x14ac:dyDescent="0.15">
      <c r="B1182" s="25">
        <v>2021</v>
      </c>
      <c r="C1182" s="27">
        <v>3</v>
      </c>
      <c r="D1182" s="27" t="s">
        <v>15</v>
      </c>
      <c r="E1182" s="55" t="s">
        <v>4813</v>
      </c>
      <c r="F1182" s="27" t="s">
        <v>215</v>
      </c>
      <c r="G1182" s="27">
        <v>3011150501</v>
      </c>
      <c r="H1182" s="27" t="s">
        <v>216</v>
      </c>
      <c r="I1182" s="27" t="s">
        <v>6957</v>
      </c>
      <c r="J1182" s="45" t="s">
        <v>4818</v>
      </c>
      <c r="K1182" s="45">
        <v>1374.31</v>
      </c>
      <c r="L1182" s="45" t="s">
        <v>217</v>
      </c>
      <c r="M1182" s="29">
        <f>TRUNC((93602880*0.54%)+((93602880*0.54%)+93602880)*0.1)+93602880</f>
        <v>103519169</v>
      </c>
      <c r="N1182" s="49" t="s">
        <v>4804</v>
      </c>
      <c r="O1182" s="27" t="s">
        <v>4816</v>
      </c>
      <c r="P1182" s="27" t="s">
        <v>4817</v>
      </c>
      <c r="Q1182" s="27" t="s">
        <v>6934</v>
      </c>
      <c r="R1182" s="15"/>
      <c r="S1182" s="53"/>
    </row>
    <row r="1183" spans="2:19" ht="19.5" customHeight="1" x14ac:dyDescent="0.15">
      <c r="B1183" s="25">
        <v>2021</v>
      </c>
      <c r="C1183" s="27">
        <v>3</v>
      </c>
      <c r="D1183" s="27" t="s">
        <v>15</v>
      </c>
      <c r="E1183" s="55" t="s">
        <v>1245</v>
      </c>
      <c r="F1183" s="27" t="s">
        <v>221</v>
      </c>
      <c r="G1183" s="27">
        <v>4710998001</v>
      </c>
      <c r="H1183" s="27" t="s">
        <v>668</v>
      </c>
      <c r="I1183" s="27" t="s">
        <v>6958</v>
      </c>
      <c r="J1183" s="45" t="s">
        <v>1246</v>
      </c>
      <c r="K1183" s="45">
        <v>1</v>
      </c>
      <c r="L1183" s="45" t="s">
        <v>557</v>
      </c>
      <c r="M1183" s="29">
        <v>102290860</v>
      </c>
      <c r="N1183" s="49" t="s">
        <v>781</v>
      </c>
      <c r="O1183" s="27" t="s">
        <v>788</v>
      </c>
      <c r="P1183" s="27" t="s">
        <v>789</v>
      </c>
      <c r="Q1183" s="27" t="s">
        <v>6934</v>
      </c>
      <c r="R1183" s="15"/>
      <c r="S1183" s="53"/>
    </row>
    <row r="1184" spans="2:19" ht="19.5" customHeight="1" x14ac:dyDescent="0.15">
      <c r="B1184" s="25">
        <v>2021</v>
      </c>
      <c r="C1184" s="27">
        <v>3</v>
      </c>
      <c r="D1184" s="27" t="s">
        <v>14</v>
      </c>
      <c r="E1184" s="55" t="s">
        <v>1327</v>
      </c>
      <c r="F1184" s="27" t="s">
        <v>62</v>
      </c>
      <c r="G1184" s="27">
        <v>3011150501</v>
      </c>
      <c r="H1184" s="27" t="s">
        <v>216</v>
      </c>
      <c r="I1184" s="27" t="s">
        <v>6948</v>
      </c>
      <c r="J1184" s="45" t="s">
        <v>16</v>
      </c>
      <c r="K1184" s="45">
        <v>1000</v>
      </c>
      <c r="L1184" s="45" t="s">
        <v>217</v>
      </c>
      <c r="M1184" s="29">
        <v>100000000</v>
      </c>
      <c r="N1184" s="49" t="s">
        <v>811</v>
      </c>
      <c r="O1184" s="27" t="s">
        <v>831</v>
      </c>
      <c r="P1184" s="27" t="s">
        <v>1328</v>
      </c>
      <c r="Q1184" s="27" t="s">
        <v>6934</v>
      </c>
      <c r="R1184" s="15"/>
      <c r="S1184" s="53"/>
    </row>
    <row r="1185" spans="2:19" ht="19.5" customHeight="1" x14ac:dyDescent="0.15">
      <c r="B1185" s="25">
        <v>2021</v>
      </c>
      <c r="C1185" s="27">
        <v>3</v>
      </c>
      <c r="D1185" s="27" t="s">
        <v>15</v>
      </c>
      <c r="E1185" s="55" t="s">
        <v>1935</v>
      </c>
      <c r="F1185" s="27" t="s">
        <v>215</v>
      </c>
      <c r="G1185" s="27">
        <v>3012189701</v>
      </c>
      <c r="H1185" s="27" t="s">
        <v>1230</v>
      </c>
      <c r="I1185" s="27" t="s">
        <v>6959</v>
      </c>
      <c r="J1185" s="45" t="s">
        <v>16</v>
      </c>
      <c r="K1185" s="45">
        <v>1140</v>
      </c>
      <c r="L1185" s="45" t="s">
        <v>588</v>
      </c>
      <c r="M1185" s="29">
        <v>99278500</v>
      </c>
      <c r="N1185" s="49" t="s">
        <v>1476</v>
      </c>
      <c r="O1185" s="27" t="s">
        <v>1483</v>
      </c>
      <c r="P1185" s="27" t="s">
        <v>1484</v>
      </c>
      <c r="Q1185" s="27" t="s">
        <v>6934</v>
      </c>
      <c r="R1185" s="15"/>
      <c r="S1185" s="53"/>
    </row>
    <row r="1186" spans="2:19" ht="19.5" customHeight="1" x14ac:dyDescent="0.15">
      <c r="B1186" s="25">
        <v>2021</v>
      </c>
      <c r="C1186" s="27">
        <v>3</v>
      </c>
      <c r="D1186" s="27" t="s">
        <v>14</v>
      </c>
      <c r="E1186" s="55" t="s">
        <v>1296</v>
      </c>
      <c r="F1186" s="27" t="s">
        <v>62</v>
      </c>
      <c r="G1186" s="27">
        <v>5512171801</v>
      </c>
      <c r="H1186" s="27" t="s">
        <v>1276</v>
      </c>
      <c r="I1186" s="27" t="s">
        <v>6960</v>
      </c>
      <c r="J1186" s="45" t="s">
        <v>16</v>
      </c>
      <c r="K1186" s="45">
        <v>776</v>
      </c>
      <c r="L1186" s="45" t="s">
        <v>577</v>
      </c>
      <c r="M1186" s="29">
        <v>97000000</v>
      </c>
      <c r="N1186" s="49" t="s">
        <v>811</v>
      </c>
      <c r="O1186" s="27" t="s">
        <v>1298</v>
      </c>
      <c r="P1186" s="27" t="s">
        <v>1299</v>
      </c>
      <c r="Q1186" s="27" t="s">
        <v>6934</v>
      </c>
      <c r="R1186" s="15"/>
      <c r="S1186" s="53"/>
    </row>
    <row r="1187" spans="2:19" ht="19.5" customHeight="1" x14ac:dyDescent="0.15">
      <c r="B1187" s="25">
        <v>2021</v>
      </c>
      <c r="C1187" s="27">
        <v>3</v>
      </c>
      <c r="D1187" s="27" t="s">
        <v>14</v>
      </c>
      <c r="E1187" s="55" t="s">
        <v>1296</v>
      </c>
      <c r="F1187" s="27" t="s">
        <v>62</v>
      </c>
      <c r="G1187" s="27">
        <v>3010320101</v>
      </c>
      <c r="H1187" s="27" t="s">
        <v>1302</v>
      </c>
      <c r="I1187" s="27" t="s">
        <v>6960</v>
      </c>
      <c r="J1187" s="45" t="s">
        <v>16</v>
      </c>
      <c r="K1187" s="45">
        <v>776</v>
      </c>
      <c r="L1187" s="45" t="s">
        <v>577</v>
      </c>
      <c r="M1187" s="29">
        <v>97000000</v>
      </c>
      <c r="N1187" s="49" t="s">
        <v>811</v>
      </c>
      <c r="O1187" s="27" t="s">
        <v>1298</v>
      </c>
      <c r="P1187" s="27" t="s">
        <v>1299</v>
      </c>
      <c r="Q1187" s="27" t="s">
        <v>6934</v>
      </c>
      <c r="R1187" s="15"/>
      <c r="S1187" s="53"/>
    </row>
    <row r="1188" spans="2:19" ht="19.5" customHeight="1" x14ac:dyDescent="0.15">
      <c r="B1188" s="25">
        <v>2021</v>
      </c>
      <c r="C1188" s="27">
        <v>3</v>
      </c>
      <c r="D1188" s="27" t="s">
        <v>14</v>
      </c>
      <c r="E1188" s="55" t="s">
        <v>1946</v>
      </c>
      <c r="F1188" s="27" t="s">
        <v>215</v>
      </c>
      <c r="G1188" s="27">
        <v>3912110301</v>
      </c>
      <c r="H1188" s="27" t="s">
        <v>1409</v>
      </c>
      <c r="I1188" s="27" t="s">
        <v>6961</v>
      </c>
      <c r="J1188" s="45" t="s">
        <v>37</v>
      </c>
      <c r="K1188" s="45">
        <v>1</v>
      </c>
      <c r="L1188" s="45" t="s">
        <v>223</v>
      </c>
      <c r="M1188" s="29">
        <v>95401000</v>
      </c>
      <c r="N1188" s="49" t="s">
        <v>1841</v>
      </c>
      <c r="O1188" s="27" t="s">
        <v>1565</v>
      </c>
      <c r="P1188" s="27" t="s">
        <v>1566</v>
      </c>
      <c r="Q1188" s="27" t="s">
        <v>6934</v>
      </c>
      <c r="R1188" s="15"/>
      <c r="S1188" s="53"/>
    </row>
    <row r="1189" spans="2:19" ht="19.5" customHeight="1" x14ac:dyDescent="0.15">
      <c r="B1189" s="25">
        <v>2021</v>
      </c>
      <c r="C1189" s="27">
        <v>3</v>
      </c>
      <c r="D1189" s="27" t="s">
        <v>14</v>
      </c>
      <c r="E1189" s="55" t="s">
        <v>5216</v>
      </c>
      <c r="F1189" s="27" t="s">
        <v>221</v>
      </c>
      <c r="G1189" s="27">
        <v>3012170301</v>
      </c>
      <c r="H1189" s="27" t="s">
        <v>5217</v>
      </c>
      <c r="I1189" s="27" t="s">
        <v>6962</v>
      </c>
      <c r="J1189" s="45" t="s">
        <v>16</v>
      </c>
      <c r="K1189" s="45">
        <v>348</v>
      </c>
      <c r="L1189" s="45" t="s">
        <v>702</v>
      </c>
      <c r="M1189" s="29">
        <v>94569090</v>
      </c>
      <c r="N1189" s="49" t="s">
        <v>5173</v>
      </c>
      <c r="O1189" s="27" t="s">
        <v>5189</v>
      </c>
      <c r="P1189" s="27" t="s">
        <v>5190</v>
      </c>
      <c r="Q1189" s="27" t="s">
        <v>6934</v>
      </c>
      <c r="R1189" s="15"/>
      <c r="S1189" s="53"/>
    </row>
    <row r="1190" spans="2:19" ht="19.5" customHeight="1" x14ac:dyDescent="0.15">
      <c r="B1190" s="25">
        <v>2021</v>
      </c>
      <c r="C1190" s="27">
        <v>3</v>
      </c>
      <c r="D1190" s="27" t="s">
        <v>15</v>
      </c>
      <c r="E1190" s="55" t="s">
        <v>4827</v>
      </c>
      <c r="F1190" s="27" t="s">
        <v>215</v>
      </c>
      <c r="G1190" s="27">
        <v>4014219702</v>
      </c>
      <c r="H1190" s="27" t="s">
        <v>4830</v>
      </c>
      <c r="I1190" s="27" t="s">
        <v>6963</v>
      </c>
      <c r="J1190" s="45" t="s">
        <v>16</v>
      </c>
      <c r="K1190" s="45">
        <v>114</v>
      </c>
      <c r="L1190" s="45" t="s">
        <v>227</v>
      </c>
      <c r="M1190" s="29">
        <v>94354722</v>
      </c>
      <c r="N1190" s="49" t="s">
        <v>4804</v>
      </c>
      <c r="O1190" s="27" t="s">
        <v>4828</v>
      </c>
      <c r="P1190" s="27" t="s">
        <v>4829</v>
      </c>
      <c r="Q1190" s="27" t="s">
        <v>6934</v>
      </c>
      <c r="R1190" s="15"/>
      <c r="S1190" s="53"/>
    </row>
    <row r="1191" spans="2:19" ht="19.5" customHeight="1" x14ac:dyDescent="0.15">
      <c r="B1191" s="25">
        <v>2021</v>
      </c>
      <c r="C1191" s="27">
        <v>3</v>
      </c>
      <c r="D1191" s="27" t="s">
        <v>15</v>
      </c>
      <c r="E1191" s="55" t="s">
        <v>4827</v>
      </c>
      <c r="F1191" s="27" t="s">
        <v>215</v>
      </c>
      <c r="G1191" s="27">
        <v>4014218901</v>
      </c>
      <c r="H1191" s="27" t="s">
        <v>4833</v>
      </c>
      <c r="I1191" s="27" t="s">
        <v>6964</v>
      </c>
      <c r="J1191" s="45" t="s">
        <v>16</v>
      </c>
      <c r="K1191" s="45">
        <v>35</v>
      </c>
      <c r="L1191" s="45" t="s">
        <v>227</v>
      </c>
      <c r="M1191" s="29">
        <v>92820000</v>
      </c>
      <c r="N1191" s="49" t="s">
        <v>4804</v>
      </c>
      <c r="O1191" s="27" t="s">
        <v>4828</v>
      </c>
      <c r="P1191" s="27" t="s">
        <v>4829</v>
      </c>
      <c r="Q1191" s="27" t="s">
        <v>6934</v>
      </c>
      <c r="R1191" s="15"/>
      <c r="S1191" s="53"/>
    </row>
    <row r="1192" spans="2:19" ht="19.5" customHeight="1" x14ac:dyDescent="0.15">
      <c r="B1192" s="25">
        <v>2021</v>
      </c>
      <c r="C1192" s="27">
        <v>3</v>
      </c>
      <c r="D1192" s="27" t="s">
        <v>14</v>
      </c>
      <c r="E1192" s="55" t="s">
        <v>704</v>
      </c>
      <c r="F1192" s="27" t="s">
        <v>62</v>
      </c>
      <c r="G1192" s="27"/>
      <c r="H1192" s="27" t="s">
        <v>706</v>
      </c>
      <c r="I1192" s="27" t="s">
        <v>6965</v>
      </c>
      <c r="J1192" s="45" t="s">
        <v>707</v>
      </c>
      <c r="K1192" s="45">
        <v>73</v>
      </c>
      <c r="L1192" s="45" t="s">
        <v>227</v>
      </c>
      <c r="M1192" s="29">
        <v>92299959</v>
      </c>
      <c r="N1192" s="49" t="s">
        <v>340</v>
      </c>
      <c r="O1192" s="27" t="s">
        <v>500</v>
      </c>
      <c r="P1192" s="27" t="s">
        <v>501</v>
      </c>
      <c r="Q1192" s="27" t="s">
        <v>6934</v>
      </c>
      <c r="R1192" s="15"/>
      <c r="S1192" s="53"/>
    </row>
    <row r="1193" spans="2:19" ht="19.5" customHeight="1" x14ac:dyDescent="0.15">
      <c r="B1193" s="25">
        <v>2021</v>
      </c>
      <c r="C1193" s="27">
        <v>3</v>
      </c>
      <c r="D1193" s="27" t="s">
        <v>15</v>
      </c>
      <c r="E1193" s="55" t="s">
        <v>687</v>
      </c>
      <c r="F1193" s="27" t="s">
        <v>215</v>
      </c>
      <c r="G1193" s="27">
        <v>3012169501</v>
      </c>
      <c r="H1193" s="27" t="s">
        <v>695</v>
      </c>
      <c r="I1193" s="27" t="s">
        <v>6966</v>
      </c>
      <c r="J1193" s="45" t="s">
        <v>568</v>
      </c>
      <c r="K1193" s="45">
        <v>309</v>
      </c>
      <c r="L1193" s="45" t="s">
        <v>640</v>
      </c>
      <c r="M1193" s="29">
        <v>91277541</v>
      </c>
      <c r="N1193" s="49" t="s">
        <v>340</v>
      </c>
      <c r="O1193" s="27" t="s">
        <v>688</v>
      </c>
      <c r="P1193" s="27" t="s">
        <v>498</v>
      </c>
      <c r="Q1193" s="27" t="s">
        <v>6934</v>
      </c>
      <c r="R1193" s="15"/>
      <c r="S1193" s="53"/>
    </row>
    <row r="1194" spans="2:19" ht="19.5" customHeight="1" x14ac:dyDescent="0.15">
      <c r="B1194" s="25">
        <v>2021</v>
      </c>
      <c r="C1194" s="27">
        <v>3</v>
      </c>
      <c r="D1194" s="27" t="s">
        <v>15</v>
      </c>
      <c r="E1194" s="55" t="s">
        <v>687</v>
      </c>
      <c r="F1194" s="27" t="s">
        <v>215</v>
      </c>
      <c r="G1194" s="27">
        <v>4014239602</v>
      </c>
      <c r="H1194" s="27" t="s">
        <v>689</v>
      </c>
      <c r="I1194" s="27" t="s">
        <v>6967</v>
      </c>
      <c r="J1194" s="45" t="s">
        <v>568</v>
      </c>
      <c r="K1194" s="45">
        <v>1</v>
      </c>
      <c r="L1194" s="45" t="s">
        <v>223</v>
      </c>
      <c r="M1194" s="29">
        <v>86818753</v>
      </c>
      <c r="N1194" s="49" t="s">
        <v>340</v>
      </c>
      <c r="O1194" s="27" t="s">
        <v>688</v>
      </c>
      <c r="P1194" s="27" t="s">
        <v>498</v>
      </c>
      <c r="Q1194" s="27" t="s">
        <v>6934</v>
      </c>
      <c r="R1194" s="15"/>
      <c r="S1194" s="53"/>
    </row>
    <row r="1195" spans="2:19" ht="19.5" customHeight="1" x14ac:dyDescent="0.15">
      <c r="B1195" s="25">
        <v>2021</v>
      </c>
      <c r="C1195" s="27">
        <v>3</v>
      </c>
      <c r="D1195" s="27" t="s">
        <v>15</v>
      </c>
      <c r="E1195" s="55" t="s">
        <v>1938</v>
      </c>
      <c r="F1195" s="27" t="s">
        <v>215</v>
      </c>
      <c r="G1195" s="27">
        <v>4014162001</v>
      </c>
      <c r="H1195" s="27" t="s">
        <v>1947</v>
      </c>
      <c r="I1195" s="27" t="s">
        <v>6968</v>
      </c>
      <c r="J1195" s="45" t="s">
        <v>1246</v>
      </c>
      <c r="K1195" s="45">
        <v>2</v>
      </c>
      <c r="L1195" s="45" t="s">
        <v>557</v>
      </c>
      <c r="M1195" s="29">
        <v>82938000</v>
      </c>
      <c r="N1195" s="49" t="s">
        <v>1571</v>
      </c>
      <c r="O1195" s="27" t="s">
        <v>1862</v>
      </c>
      <c r="P1195" s="27" t="s">
        <v>1863</v>
      </c>
      <c r="Q1195" s="27" t="s">
        <v>6934</v>
      </c>
      <c r="R1195" s="15"/>
      <c r="S1195" s="53"/>
    </row>
    <row r="1196" spans="2:19" ht="19.5" customHeight="1" x14ac:dyDescent="0.15">
      <c r="B1196" s="25">
        <v>2021</v>
      </c>
      <c r="C1196" s="27">
        <v>3</v>
      </c>
      <c r="D1196" s="27" t="s">
        <v>14</v>
      </c>
      <c r="E1196" s="55" t="s">
        <v>3428</v>
      </c>
      <c r="F1196" s="27" t="s">
        <v>62</v>
      </c>
      <c r="G1196" s="27">
        <v>3912180101</v>
      </c>
      <c r="H1196" s="27" t="s">
        <v>3435</v>
      </c>
      <c r="I1196" s="27" t="s">
        <v>6969</v>
      </c>
      <c r="J1196" s="45" t="s">
        <v>3436</v>
      </c>
      <c r="K1196" s="45">
        <v>1</v>
      </c>
      <c r="L1196" s="45" t="s">
        <v>223</v>
      </c>
      <c r="M1196" s="29">
        <v>82610000</v>
      </c>
      <c r="N1196" s="49" t="s">
        <v>3112</v>
      </c>
      <c r="O1196" s="27" t="s">
        <v>2937</v>
      </c>
      <c r="P1196" s="27" t="s">
        <v>2938</v>
      </c>
      <c r="Q1196" s="27" t="s">
        <v>6934</v>
      </c>
      <c r="R1196" s="15"/>
      <c r="S1196" s="53"/>
    </row>
    <row r="1197" spans="2:19" ht="19.5" customHeight="1" x14ac:dyDescent="0.15">
      <c r="B1197" s="25">
        <v>2021</v>
      </c>
      <c r="C1197" s="27">
        <v>3</v>
      </c>
      <c r="D1197" s="27" t="s">
        <v>15</v>
      </c>
      <c r="E1197" s="55" t="s">
        <v>4813</v>
      </c>
      <c r="F1197" s="27" t="s">
        <v>215</v>
      </c>
      <c r="G1197" s="27">
        <v>3011150501</v>
      </c>
      <c r="H1197" s="27" t="s">
        <v>216</v>
      </c>
      <c r="I1197" s="27" t="s">
        <v>6970</v>
      </c>
      <c r="J1197" s="45" t="s">
        <v>4818</v>
      </c>
      <c r="K1197" s="45">
        <v>943</v>
      </c>
      <c r="L1197" s="45" t="s">
        <v>217</v>
      </c>
      <c r="M1197" s="29">
        <f>TRUNC((73022147*0.54%)+((73022147*0.54%)+73022147)*0.1)+73022147</f>
        <v>80758113</v>
      </c>
      <c r="N1197" s="49" t="s">
        <v>4804</v>
      </c>
      <c r="O1197" s="27" t="s">
        <v>4816</v>
      </c>
      <c r="P1197" s="27" t="s">
        <v>4817</v>
      </c>
      <c r="Q1197" s="27" t="s">
        <v>6934</v>
      </c>
      <c r="R1197" s="15"/>
      <c r="S1197" s="53"/>
    </row>
    <row r="1198" spans="2:19" ht="19.5" customHeight="1" x14ac:dyDescent="0.15">
      <c r="B1198" s="25">
        <v>2021</v>
      </c>
      <c r="C1198" s="27">
        <v>3</v>
      </c>
      <c r="D1198" s="27" t="s">
        <v>14</v>
      </c>
      <c r="E1198" s="55" t="s">
        <v>1327</v>
      </c>
      <c r="F1198" s="27" t="s">
        <v>62</v>
      </c>
      <c r="G1198" s="27">
        <v>3010161901</v>
      </c>
      <c r="H1198" s="27" t="s">
        <v>218</v>
      </c>
      <c r="I1198" s="27" t="s">
        <v>6971</v>
      </c>
      <c r="J1198" s="45" t="s">
        <v>16</v>
      </c>
      <c r="K1198" s="45">
        <v>43</v>
      </c>
      <c r="L1198" s="45" t="s">
        <v>574</v>
      </c>
      <c r="M1198" s="29">
        <v>80000000</v>
      </c>
      <c r="N1198" s="49" t="s">
        <v>811</v>
      </c>
      <c r="O1198" s="27" t="s">
        <v>831</v>
      </c>
      <c r="P1198" s="27" t="s">
        <v>1329</v>
      </c>
      <c r="Q1198" s="27" t="s">
        <v>6934</v>
      </c>
      <c r="R1198" s="15"/>
      <c r="S1198" s="53"/>
    </row>
    <row r="1199" spans="2:19" ht="19.5" customHeight="1" x14ac:dyDescent="0.15">
      <c r="B1199" s="25">
        <v>2021</v>
      </c>
      <c r="C1199" s="27">
        <v>3</v>
      </c>
      <c r="D1199" s="27" t="s">
        <v>14</v>
      </c>
      <c r="E1199" s="55" t="s">
        <v>3548</v>
      </c>
      <c r="F1199" s="27" t="s">
        <v>215</v>
      </c>
      <c r="G1199" s="27">
        <v>3012179301</v>
      </c>
      <c r="H1199" s="27" t="s">
        <v>589</v>
      </c>
      <c r="I1199" s="27"/>
      <c r="J1199" s="45" t="s">
        <v>16</v>
      </c>
      <c r="K1199" s="45">
        <v>500</v>
      </c>
      <c r="L1199" s="45" t="s">
        <v>702</v>
      </c>
      <c r="M1199" s="29">
        <v>78925000</v>
      </c>
      <c r="N1199" s="49" t="s">
        <v>3292</v>
      </c>
      <c r="O1199" s="27" t="s">
        <v>3296</v>
      </c>
      <c r="P1199" s="27" t="s">
        <v>3297</v>
      </c>
      <c r="Q1199" s="27" t="s">
        <v>6934</v>
      </c>
      <c r="R1199" s="15"/>
      <c r="S1199" s="53" t="s">
        <v>3528</v>
      </c>
    </row>
    <row r="1200" spans="2:19" ht="19.5" customHeight="1" x14ac:dyDescent="0.15">
      <c r="B1200" s="25">
        <v>2021</v>
      </c>
      <c r="C1200" s="27">
        <v>3</v>
      </c>
      <c r="D1200" s="27" t="s">
        <v>15</v>
      </c>
      <c r="E1200" s="55" t="s">
        <v>193</v>
      </c>
      <c r="F1200" s="27" t="s">
        <v>215</v>
      </c>
      <c r="G1200" s="27">
        <v>3011150501</v>
      </c>
      <c r="H1200" s="27" t="s">
        <v>216</v>
      </c>
      <c r="I1200" s="27" t="s">
        <v>6972</v>
      </c>
      <c r="J1200" s="45" t="s">
        <v>16</v>
      </c>
      <c r="K1200" s="45">
        <v>1000</v>
      </c>
      <c r="L1200" s="45" t="s">
        <v>217</v>
      </c>
      <c r="M1200" s="29">
        <v>78309000</v>
      </c>
      <c r="N1200" s="49" t="s">
        <v>194</v>
      </c>
      <c r="O1200" s="27" t="s">
        <v>195</v>
      </c>
      <c r="P1200" s="27" t="s">
        <v>196</v>
      </c>
      <c r="Q1200" s="27" t="s">
        <v>6934</v>
      </c>
      <c r="R1200" s="15"/>
      <c r="S1200" s="53"/>
    </row>
    <row r="1201" spans="2:19" ht="19.5" customHeight="1" x14ac:dyDescent="0.15">
      <c r="B1201" s="25">
        <v>2021</v>
      </c>
      <c r="C1201" s="27">
        <v>3</v>
      </c>
      <c r="D1201" s="27" t="s">
        <v>15</v>
      </c>
      <c r="E1201" s="55" t="s">
        <v>4206</v>
      </c>
      <c r="F1201" s="27" t="s">
        <v>215</v>
      </c>
      <c r="G1201" s="27">
        <v>4014162001</v>
      </c>
      <c r="H1201" s="27" t="s">
        <v>4207</v>
      </c>
      <c r="I1201" s="27" t="s">
        <v>6973</v>
      </c>
      <c r="J1201" s="45" t="s">
        <v>4203</v>
      </c>
      <c r="K1201" s="45">
        <v>2</v>
      </c>
      <c r="L1201" s="45" t="s">
        <v>1340</v>
      </c>
      <c r="M1201" s="29">
        <v>77558500</v>
      </c>
      <c r="N1201" s="49" t="s">
        <v>3829</v>
      </c>
      <c r="O1201" s="27" t="s">
        <v>4204</v>
      </c>
      <c r="P1201" s="27" t="s">
        <v>4205</v>
      </c>
      <c r="Q1201" s="27" t="s">
        <v>6934</v>
      </c>
      <c r="R1201" s="15"/>
      <c r="S1201" s="53"/>
    </row>
    <row r="1202" spans="2:19" ht="19.5" customHeight="1" x14ac:dyDescent="0.15">
      <c r="B1202" s="25">
        <v>2021</v>
      </c>
      <c r="C1202" s="27">
        <v>3</v>
      </c>
      <c r="D1202" s="27" t="s">
        <v>14</v>
      </c>
      <c r="E1202" s="55" t="s">
        <v>1309</v>
      </c>
      <c r="F1202" s="27" t="s">
        <v>62</v>
      </c>
      <c r="G1202" s="27">
        <v>3011150501</v>
      </c>
      <c r="H1202" s="27" t="s">
        <v>216</v>
      </c>
      <c r="I1202" s="27" t="s">
        <v>6948</v>
      </c>
      <c r="J1202" s="45" t="s">
        <v>16</v>
      </c>
      <c r="K1202" s="45">
        <v>800</v>
      </c>
      <c r="L1202" s="45" t="s">
        <v>217</v>
      </c>
      <c r="M1202" s="29">
        <v>76126000</v>
      </c>
      <c r="N1202" s="49" t="s">
        <v>811</v>
      </c>
      <c r="O1202" s="27" t="s">
        <v>831</v>
      </c>
      <c r="P1202" s="27" t="s">
        <v>832</v>
      </c>
      <c r="Q1202" s="27" t="s">
        <v>6934</v>
      </c>
      <c r="R1202" s="15"/>
      <c r="S1202" s="53"/>
    </row>
    <row r="1203" spans="2:19" ht="19.5" customHeight="1" x14ac:dyDescent="0.15">
      <c r="B1203" s="25">
        <v>2021</v>
      </c>
      <c r="C1203" s="27">
        <v>3</v>
      </c>
      <c r="D1203" s="27" t="s">
        <v>15</v>
      </c>
      <c r="E1203" s="55" t="s">
        <v>3311</v>
      </c>
      <c r="F1203" s="27" t="s">
        <v>215</v>
      </c>
      <c r="G1203" s="27">
        <v>3011150501</v>
      </c>
      <c r="H1203" s="27" t="s">
        <v>216</v>
      </c>
      <c r="I1203" s="27" t="s">
        <v>6974</v>
      </c>
      <c r="J1203" s="45" t="s">
        <v>17</v>
      </c>
      <c r="K1203" s="45">
        <v>1059</v>
      </c>
      <c r="L1203" s="45" t="s">
        <v>169</v>
      </c>
      <c r="M1203" s="29">
        <v>76125377</v>
      </c>
      <c r="N1203" s="49" t="s">
        <v>3028</v>
      </c>
      <c r="O1203" s="27" t="s">
        <v>3312</v>
      </c>
      <c r="P1203" s="27" t="s">
        <v>3313</v>
      </c>
      <c r="Q1203" s="27" t="s">
        <v>6934</v>
      </c>
      <c r="R1203" s="15"/>
      <c r="S1203" s="53"/>
    </row>
    <row r="1204" spans="2:19" ht="19.5" customHeight="1" x14ac:dyDescent="0.15">
      <c r="B1204" s="25">
        <v>2021</v>
      </c>
      <c r="C1204" s="27">
        <v>3</v>
      </c>
      <c r="D1204" s="27" t="s">
        <v>14</v>
      </c>
      <c r="E1204" s="55" t="s">
        <v>5187</v>
      </c>
      <c r="F1204" s="27" t="s">
        <v>62</v>
      </c>
      <c r="G1204" s="27">
        <v>3012170208</v>
      </c>
      <c r="H1204" s="27" t="s">
        <v>5252</v>
      </c>
      <c r="I1204" s="27" t="s">
        <v>6975</v>
      </c>
      <c r="J1204" s="45" t="s">
        <v>5253</v>
      </c>
      <c r="K1204" s="45">
        <v>9309</v>
      </c>
      <c r="L1204" s="45" t="s">
        <v>588</v>
      </c>
      <c r="M1204" s="29">
        <v>74472000</v>
      </c>
      <c r="N1204" s="49" t="s">
        <v>5173</v>
      </c>
      <c r="O1204" s="27" t="s">
        <v>5177</v>
      </c>
      <c r="P1204" s="27" t="s">
        <v>5178</v>
      </c>
      <c r="Q1204" s="27" t="s">
        <v>6934</v>
      </c>
      <c r="R1204" s="15"/>
      <c r="S1204" s="53"/>
    </row>
    <row r="1205" spans="2:19" ht="19.5" customHeight="1" x14ac:dyDescent="0.15">
      <c r="B1205" s="25">
        <v>2021</v>
      </c>
      <c r="C1205" s="27">
        <v>3</v>
      </c>
      <c r="D1205" s="27" t="s">
        <v>15</v>
      </c>
      <c r="E1205" s="55" t="s">
        <v>1994</v>
      </c>
      <c r="F1205" s="27" t="s">
        <v>215</v>
      </c>
      <c r="G1205" s="27">
        <v>4010178701</v>
      </c>
      <c r="H1205" s="27" t="s">
        <v>2000</v>
      </c>
      <c r="I1205" s="27" t="s">
        <v>6976</v>
      </c>
      <c r="J1205" s="45" t="s">
        <v>630</v>
      </c>
      <c r="K1205" s="45">
        <v>13</v>
      </c>
      <c r="L1205" s="45" t="s">
        <v>557</v>
      </c>
      <c r="M1205" s="29">
        <v>73860561</v>
      </c>
      <c r="N1205" s="49" t="s">
        <v>1461</v>
      </c>
      <c r="O1205" s="27" t="s">
        <v>1473</v>
      </c>
      <c r="P1205" s="27" t="s">
        <v>1474</v>
      </c>
      <c r="Q1205" s="27" t="s">
        <v>6934</v>
      </c>
      <c r="R1205" s="15"/>
      <c r="S1205" s="53"/>
    </row>
    <row r="1206" spans="2:19" ht="19.5" customHeight="1" x14ac:dyDescent="0.15">
      <c r="B1206" s="25">
        <v>2021</v>
      </c>
      <c r="C1206" s="27">
        <v>3</v>
      </c>
      <c r="D1206" s="27" t="s">
        <v>15</v>
      </c>
      <c r="E1206" s="55" t="s">
        <v>4813</v>
      </c>
      <c r="F1206" s="27" t="s">
        <v>215</v>
      </c>
      <c r="G1206" s="27">
        <v>4014218502</v>
      </c>
      <c r="H1206" s="27" t="s">
        <v>4826</v>
      </c>
      <c r="I1206" s="27" t="s">
        <v>6977</v>
      </c>
      <c r="J1206" s="45" t="s">
        <v>4823</v>
      </c>
      <c r="K1206" s="45">
        <v>458</v>
      </c>
      <c r="L1206" s="45" t="s">
        <v>227</v>
      </c>
      <c r="M1206" s="29">
        <f>TRUNC((66549690*0.54%)+((66549690*0.54%)+66549690)*0.1)+66549690</f>
        <v>73599964</v>
      </c>
      <c r="N1206" s="49" t="s">
        <v>4804</v>
      </c>
      <c r="O1206" s="27" t="s">
        <v>4816</v>
      </c>
      <c r="P1206" s="27" t="s">
        <v>4817</v>
      </c>
      <c r="Q1206" s="27" t="s">
        <v>6934</v>
      </c>
      <c r="R1206" s="15"/>
      <c r="S1206" s="53"/>
    </row>
    <row r="1207" spans="2:19" ht="19.5" customHeight="1" x14ac:dyDescent="0.15">
      <c r="B1207" s="25">
        <v>2021</v>
      </c>
      <c r="C1207" s="27">
        <v>3</v>
      </c>
      <c r="D1207" s="27" t="s">
        <v>14</v>
      </c>
      <c r="E1207" s="55" t="s">
        <v>4208</v>
      </c>
      <c r="F1207" s="27" t="s">
        <v>63</v>
      </c>
      <c r="G1207" s="27">
        <v>2410168501</v>
      </c>
      <c r="H1207" s="27" t="s">
        <v>558</v>
      </c>
      <c r="I1207" s="27" t="s">
        <v>6978</v>
      </c>
      <c r="J1207" s="45" t="s">
        <v>4203</v>
      </c>
      <c r="K1207" s="45">
        <v>2</v>
      </c>
      <c r="L1207" s="45" t="s">
        <v>1343</v>
      </c>
      <c r="M1207" s="29">
        <v>72413000</v>
      </c>
      <c r="N1207" s="49" t="s">
        <v>3829</v>
      </c>
      <c r="O1207" s="27" t="s">
        <v>4204</v>
      </c>
      <c r="P1207" s="27" t="s">
        <v>4205</v>
      </c>
      <c r="Q1207" s="27" t="s">
        <v>6934</v>
      </c>
      <c r="R1207" s="15"/>
      <c r="S1207" s="53"/>
    </row>
    <row r="1208" spans="2:19" ht="19.5" customHeight="1" x14ac:dyDescent="0.15">
      <c r="B1208" s="25">
        <v>2021</v>
      </c>
      <c r="C1208" s="27">
        <v>3</v>
      </c>
      <c r="D1208" s="27" t="s">
        <v>14</v>
      </c>
      <c r="E1208" s="55" t="s">
        <v>4348</v>
      </c>
      <c r="F1208" s="27" t="s">
        <v>221</v>
      </c>
      <c r="G1208" s="27">
        <v>3023170102</v>
      </c>
      <c r="H1208" s="27" t="s">
        <v>4553</v>
      </c>
      <c r="I1208" s="27"/>
      <c r="J1208" s="45" t="s">
        <v>16</v>
      </c>
      <c r="K1208" s="45">
        <v>156</v>
      </c>
      <c r="L1208" s="45" t="s">
        <v>4554</v>
      </c>
      <c r="M1208" s="29">
        <v>71760000</v>
      </c>
      <c r="N1208" s="49" t="s">
        <v>4446</v>
      </c>
      <c r="O1208" s="27" t="s">
        <v>4346</v>
      </c>
      <c r="P1208" s="27" t="s">
        <v>4347</v>
      </c>
      <c r="Q1208" s="27" t="s">
        <v>6934</v>
      </c>
      <c r="R1208" s="15"/>
      <c r="S1208" s="53"/>
    </row>
    <row r="1209" spans="2:19" ht="19.5" customHeight="1" x14ac:dyDescent="0.15">
      <c r="B1209" s="25">
        <v>2021</v>
      </c>
      <c r="C1209" s="27">
        <v>3</v>
      </c>
      <c r="D1209" s="27" t="s">
        <v>15</v>
      </c>
      <c r="E1209" s="55" t="s">
        <v>4249</v>
      </c>
      <c r="F1209" s="27" t="s">
        <v>215</v>
      </c>
      <c r="G1209" s="27">
        <v>5512190401</v>
      </c>
      <c r="H1209" s="27" t="s">
        <v>4250</v>
      </c>
      <c r="I1209" s="27"/>
      <c r="J1209" s="45" t="s">
        <v>4251</v>
      </c>
      <c r="K1209" s="45">
        <v>1</v>
      </c>
      <c r="L1209" s="45" t="s">
        <v>223</v>
      </c>
      <c r="M1209" s="29">
        <v>71193240</v>
      </c>
      <c r="N1209" s="49" t="s">
        <v>3943</v>
      </c>
      <c r="O1209" s="27" t="s">
        <v>3947</v>
      </c>
      <c r="P1209" s="27" t="s">
        <v>3948</v>
      </c>
      <c r="Q1209" s="27" t="s">
        <v>6934</v>
      </c>
      <c r="R1209" s="15"/>
      <c r="S1209" s="53"/>
    </row>
    <row r="1210" spans="2:19" ht="19.5" customHeight="1" x14ac:dyDescent="0.15">
      <c r="B1210" s="25">
        <v>2021</v>
      </c>
      <c r="C1210" s="27">
        <v>3</v>
      </c>
      <c r="D1210" s="27" t="s">
        <v>14</v>
      </c>
      <c r="E1210" s="55" t="s">
        <v>5187</v>
      </c>
      <c r="F1210" s="27" t="s">
        <v>62</v>
      </c>
      <c r="G1210" s="27">
        <v>3012170208</v>
      </c>
      <c r="H1210" s="27" t="s">
        <v>5200</v>
      </c>
      <c r="I1210" s="27" t="s">
        <v>6975</v>
      </c>
      <c r="J1210" s="45" t="s">
        <v>5250</v>
      </c>
      <c r="K1210" s="45">
        <v>8780</v>
      </c>
      <c r="L1210" s="45" t="s">
        <v>588</v>
      </c>
      <c r="M1210" s="29">
        <v>70240000</v>
      </c>
      <c r="N1210" s="49" t="s">
        <v>5173</v>
      </c>
      <c r="O1210" s="27" t="s">
        <v>5177</v>
      </c>
      <c r="P1210" s="27" t="s">
        <v>5178</v>
      </c>
      <c r="Q1210" s="27" t="s">
        <v>6934</v>
      </c>
      <c r="R1210" s="15"/>
      <c r="S1210" s="53"/>
    </row>
    <row r="1211" spans="2:19" ht="19.5" customHeight="1" x14ac:dyDescent="0.15">
      <c r="B1211" s="25">
        <v>2021</v>
      </c>
      <c r="C1211" s="27">
        <v>3</v>
      </c>
      <c r="D1211" s="27" t="s">
        <v>14</v>
      </c>
      <c r="E1211" s="55" t="s">
        <v>2800</v>
      </c>
      <c r="F1211" s="27" t="s">
        <v>215</v>
      </c>
      <c r="G1211" s="27">
        <v>3011150501</v>
      </c>
      <c r="H1211" s="27" t="s">
        <v>216</v>
      </c>
      <c r="I1211" s="27" t="s">
        <v>6979</v>
      </c>
      <c r="J1211" s="45" t="s">
        <v>16</v>
      </c>
      <c r="K1211" s="45">
        <v>1000</v>
      </c>
      <c r="L1211" s="45" t="s">
        <v>217</v>
      </c>
      <c r="M1211" s="29">
        <v>70000000</v>
      </c>
      <c r="N1211" s="49" t="s">
        <v>2801</v>
      </c>
      <c r="O1211" s="27" t="s">
        <v>2802</v>
      </c>
      <c r="P1211" s="27" t="s">
        <v>2803</v>
      </c>
      <c r="Q1211" s="27" t="s">
        <v>6934</v>
      </c>
      <c r="R1211" s="15"/>
      <c r="S1211" s="53"/>
    </row>
    <row r="1212" spans="2:19" ht="19.5" customHeight="1" x14ac:dyDescent="0.15">
      <c r="B1212" s="25">
        <v>2021</v>
      </c>
      <c r="C1212" s="27">
        <v>3</v>
      </c>
      <c r="D1212" s="27" t="s">
        <v>15</v>
      </c>
      <c r="E1212" s="55" t="s">
        <v>4827</v>
      </c>
      <c r="F1212" s="27" t="s">
        <v>215</v>
      </c>
      <c r="G1212" s="27">
        <v>3010161901</v>
      </c>
      <c r="H1212" s="27" t="s">
        <v>4820</v>
      </c>
      <c r="I1212" s="27" t="s">
        <v>6980</v>
      </c>
      <c r="J1212" s="45" t="s">
        <v>16</v>
      </c>
      <c r="K1212" s="45">
        <v>123.554</v>
      </c>
      <c r="L1212" s="45" t="s">
        <v>169</v>
      </c>
      <c r="M1212" s="29">
        <v>69659745</v>
      </c>
      <c r="N1212" s="49" t="s">
        <v>4804</v>
      </c>
      <c r="O1212" s="27" t="s">
        <v>4828</v>
      </c>
      <c r="P1212" s="27" t="s">
        <v>4829</v>
      </c>
      <c r="Q1212" s="27" t="s">
        <v>6934</v>
      </c>
      <c r="R1212" s="15"/>
      <c r="S1212" s="53"/>
    </row>
    <row r="1213" spans="2:19" ht="19.5" customHeight="1" x14ac:dyDescent="0.15">
      <c r="B1213" s="25">
        <v>2021</v>
      </c>
      <c r="C1213" s="27">
        <v>3</v>
      </c>
      <c r="D1213" s="27" t="s">
        <v>14</v>
      </c>
      <c r="E1213" s="55" t="s">
        <v>412</v>
      </c>
      <c r="F1213" s="27" t="s">
        <v>215</v>
      </c>
      <c r="G1213" s="27">
        <v>3011150501</v>
      </c>
      <c r="H1213" s="27" t="s">
        <v>216</v>
      </c>
      <c r="I1213" s="27" t="s">
        <v>6981</v>
      </c>
      <c r="J1213" s="45" t="s">
        <v>16</v>
      </c>
      <c r="K1213" s="45">
        <v>1157</v>
      </c>
      <c r="L1213" s="45" t="s">
        <v>217</v>
      </c>
      <c r="M1213" s="29">
        <v>69000000</v>
      </c>
      <c r="N1213" s="49" t="s">
        <v>235</v>
      </c>
      <c r="O1213" s="27" t="s">
        <v>413</v>
      </c>
      <c r="P1213" s="27" t="s">
        <v>414</v>
      </c>
      <c r="Q1213" s="27" t="s">
        <v>6934</v>
      </c>
      <c r="R1213" s="15"/>
      <c r="S1213" s="53"/>
    </row>
    <row r="1214" spans="2:19" ht="19.5" customHeight="1" x14ac:dyDescent="0.15">
      <c r="B1214" s="25">
        <v>2021</v>
      </c>
      <c r="C1214" s="27">
        <v>3</v>
      </c>
      <c r="D1214" s="27" t="s">
        <v>14</v>
      </c>
      <c r="E1214" s="55" t="s">
        <v>2036</v>
      </c>
      <c r="F1214" s="27" t="s">
        <v>215</v>
      </c>
      <c r="G1214" s="27">
        <v>4015151301</v>
      </c>
      <c r="H1214" s="27" t="s">
        <v>1262</v>
      </c>
      <c r="I1214" s="27" t="s">
        <v>6982</v>
      </c>
      <c r="J1214" s="45"/>
      <c r="K1214" s="45">
        <v>1</v>
      </c>
      <c r="L1214" s="45" t="s">
        <v>557</v>
      </c>
      <c r="M1214" s="29">
        <v>68300000</v>
      </c>
      <c r="N1214" s="49" t="s">
        <v>1841</v>
      </c>
      <c r="O1214" s="27" t="s">
        <v>1847</v>
      </c>
      <c r="P1214" s="27" t="s">
        <v>1848</v>
      </c>
      <c r="Q1214" s="27" t="s">
        <v>6934</v>
      </c>
      <c r="R1214" s="15"/>
      <c r="S1214" s="53"/>
    </row>
    <row r="1215" spans="2:19" ht="19.5" customHeight="1" x14ac:dyDescent="0.15">
      <c r="B1215" s="25">
        <v>2021</v>
      </c>
      <c r="C1215" s="27">
        <v>3</v>
      </c>
      <c r="D1215" s="27" t="s">
        <v>14</v>
      </c>
      <c r="E1215" s="55" t="s">
        <v>1245</v>
      </c>
      <c r="F1215" s="27" t="s">
        <v>62</v>
      </c>
      <c r="G1215" s="27" t="s">
        <v>559</v>
      </c>
      <c r="H1215" s="27" t="s">
        <v>1254</v>
      </c>
      <c r="I1215" s="27"/>
      <c r="J1215" s="45" t="s">
        <v>1246</v>
      </c>
      <c r="K1215" s="45">
        <v>1</v>
      </c>
      <c r="L1215" s="45" t="s">
        <v>223</v>
      </c>
      <c r="M1215" s="29">
        <v>67784577</v>
      </c>
      <c r="N1215" s="49" t="s">
        <v>781</v>
      </c>
      <c r="O1215" s="27" t="s">
        <v>788</v>
      </c>
      <c r="P1215" s="27" t="s">
        <v>789</v>
      </c>
      <c r="Q1215" s="27" t="s">
        <v>6934</v>
      </c>
      <c r="R1215" s="15"/>
      <c r="S1215" s="53"/>
    </row>
    <row r="1216" spans="2:19" ht="19.5" customHeight="1" x14ac:dyDescent="0.15">
      <c r="B1216" s="25">
        <v>2021</v>
      </c>
      <c r="C1216" s="27">
        <v>3</v>
      </c>
      <c r="D1216" s="27" t="s">
        <v>14</v>
      </c>
      <c r="E1216" s="55" t="s">
        <v>3860</v>
      </c>
      <c r="F1216" s="27" t="s">
        <v>63</v>
      </c>
      <c r="G1216" s="27">
        <v>2410165301</v>
      </c>
      <c r="H1216" s="27" t="s">
        <v>4216</v>
      </c>
      <c r="I1216" s="27" t="s">
        <v>6983</v>
      </c>
      <c r="J1216" s="45" t="s">
        <v>630</v>
      </c>
      <c r="K1216" s="45">
        <v>1</v>
      </c>
      <c r="L1216" s="45" t="s">
        <v>4217</v>
      </c>
      <c r="M1216" s="29">
        <v>67716000</v>
      </c>
      <c r="N1216" s="49" t="s">
        <v>3861</v>
      </c>
      <c r="O1216" s="27" t="s">
        <v>4213</v>
      </c>
      <c r="P1216" s="27" t="s">
        <v>4214</v>
      </c>
      <c r="Q1216" s="27" t="s">
        <v>6934</v>
      </c>
      <c r="R1216" s="15"/>
      <c r="S1216" s="53"/>
    </row>
    <row r="1217" spans="2:19" ht="19.5" customHeight="1" x14ac:dyDescent="0.15">
      <c r="B1217" s="25">
        <v>2021</v>
      </c>
      <c r="C1217" s="27">
        <v>3</v>
      </c>
      <c r="D1217" s="27" t="s">
        <v>14</v>
      </c>
      <c r="E1217" s="55" t="s">
        <v>2804</v>
      </c>
      <c r="F1217" s="27" t="s">
        <v>215</v>
      </c>
      <c r="G1217" s="27">
        <v>4511170501</v>
      </c>
      <c r="H1217" s="27" t="s">
        <v>1221</v>
      </c>
      <c r="I1217" s="27" t="s">
        <v>6984</v>
      </c>
      <c r="J1217" s="45" t="s">
        <v>38</v>
      </c>
      <c r="K1217" s="45">
        <v>1</v>
      </c>
      <c r="L1217" s="45" t="s">
        <v>223</v>
      </c>
      <c r="M1217" s="29">
        <v>67215000</v>
      </c>
      <c r="N1217" s="49" t="s">
        <v>2303</v>
      </c>
      <c r="O1217" s="27" t="s">
        <v>2813</v>
      </c>
      <c r="P1217" s="27" t="s">
        <v>2814</v>
      </c>
      <c r="Q1217" s="27" t="s">
        <v>6934</v>
      </c>
      <c r="R1217" s="15"/>
      <c r="S1217" s="53"/>
    </row>
    <row r="1218" spans="2:19" ht="19.5" customHeight="1" x14ac:dyDescent="0.15">
      <c r="B1218" s="25">
        <v>2021</v>
      </c>
      <c r="C1218" s="27">
        <v>3</v>
      </c>
      <c r="D1218" s="27" t="s">
        <v>15</v>
      </c>
      <c r="E1218" s="55" t="s">
        <v>3614</v>
      </c>
      <c r="F1218" s="27" t="s">
        <v>215</v>
      </c>
      <c r="G1218" s="27">
        <v>3011159701</v>
      </c>
      <c r="H1218" s="27" t="s">
        <v>696</v>
      </c>
      <c r="I1218" s="27" t="s">
        <v>6985</v>
      </c>
      <c r="J1218" s="45" t="s">
        <v>3612</v>
      </c>
      <c r="K1218" s="45">
        <v>468</v>
      </c>
      <c r="L1218" s="45" t="s">
        <v>697</v>
      </c>
      <c r="M1218" s="29">
        <v>65676000</v>
      </c>
      <c r="N1218" s="49" t="s">
        <v>3090</v>
      </c>
      <c r="O1218" s="27" t="s">
        <v>3107</v>
      </c>
      <c r="P1218" s="27" t="s">
        <v>3108</v>
      </c>
      <c r="Q1218" s="27" t="s">
        <v>6934</v>
      </c>
      <c r="R1218" s="15"/>
      <c r="S1218" s="53"/>
    </row>
    <row r="1219" spans="2:19" ht="19.5" customHeight="1" x14ac:dyDescent="0.15">
      <c r="B1219" s="25">
        <v>2021</v>
      </c>
      <c r="C1219" s="27">
        <v>3</v>
      </c>
      <c r="D1219" s="27" t="s">
        <v>14</v>
      </c>
      <c r="E1219" s="55" t="s">
        <v>5187</v>
      </c>
      <c r="F1219" s="27" t="s">
        <v>62</v>
      </c>
      <c r="G1219" s="27">
        <v>3011150501</v>
      </c>
      <c r="H1219" s="27" t="s">
        <v>4779</v>
      </c>
      <c r="I1219" s="27" t="s">
        <v>6986</v>
      </c>
      <c r="J1219" s="45" t="s">
        <v>5197</v>
      </c>
      <c r="K1219" s="45">
        <v>1154</v>
      </c>
      <c r="L1219" s="45" t="s">
        <v>217</v>
      </c>
      <c r="M1219" s="29">
        <v>65672986</v>
      </c>
      <c r="N1219" s="49" t="s">
        <v>5173</v>
      </c>
      <c r="O1219" s="27" t="s">
        <v>5177</v>
      </c>
      <c r="P1219" s="27" t="s">
        <v>5178</v>
      </c>
      <c r="Q1219" s="27" t="s">
        <v>6934</v>
      </c>
      <c r="R1219" s="15"/>
      <c r="S1219" s="53"/>
    </row>
    <row r="1220" spans="2:19" ht="19.5" customHeight="1" x14ac:dyDescent="0.15">
      <c r="B1220" s="25">
        <v>2021</v>
      </c>
      <c r="C1220" s="27">
        <v>3</v>
      </c>
      <c r="D1220" s="27" t="s">
        <v>15</v>
      </c>
      <c r="E1220" s="55" t="s">
        <v>687</v>
      </c>
      <c r="F1220" s="27" t="s">
        <v>215</v>
      </c>
      <c r="G1220" s="27">
        <v>4014239604</v>
      </c>
      <c r="H1220" s="27" t="s">
        <v>694</v>
      </c>
      <c r="I1220" s="27" t="s">
        <v>6987</v>
      </c>
      <c r="J1220" s="45" t="s">
        <v>568</v>
      </c>
      <c r="K1220" s="45">
        <v>309</v>
      </c>
      <c r="L1220" s="45" t="s">
        <v>640</v>
      </c>
      <c r="M1220" s="29">
        <v>65333607</v>
      </c>
      <c r="N1220" s="49" t="s">
        <v>340</v>
      </c>
      <c r="O1220" s="27" t="s">
        <v>688</v>
      </c>
      <c r="P1220" s="27" t="s">
        <v>498</v>
      </c>
      <c r="Q1220" s="27" t="s">
        <v>6934</v>
      </c>
      <c r="R1220" s="15"/>
      <c r="S1220" s="53"/>
    </row>
    <row r="1221" spans="2:19" ht="19.5" customHeight="1" x14ac:dyDescent="0.15">
      <c r="B1221" s="25">
        <v>2021</v>
      </c>
      <c r="C1221" s="27">
        <v>3</v>
      </c>
      <c r="D1221" s="27" t="s">
        <v>15</v>
      </c>
      <c r="E1221" s="55" t="s">
        <v>3614</v>
      </c>
      <c r="F1221" s="27" t="s">
        <v>215</v>
      </c>
      <c r="G1221" s="27">
        <v>3013150201</v>
      </c>
      <c r="H1221" s="27" t="s">
        <v>1977</v>
      </c>
      <c r="I1221" s="27" t="s">
        <v>6988</v>
      </c>
      <c r="J1221" s="45" t="s">
        <v>3612</v>
      </c>
      <c r="K1221" s="45">
        <v>3727</v>
      </c>
      <c r="L1221" s="45" t="s">
        <v>588</v>
      </c>
      <c r="M1221" s="29">
        <v>62466400</v>
      </c>
      <c r="N1221" s="49" t="s">
        <v>3090</v>
      </c>
      <c r="O1221" s="27" t="s">
        <v>3107</v>
      </c>
      <c r="P1221" s="27" t="s">
        <v>3108</v>
      </c>
      <c r="Q1221" s="27" t="s">
        <v>6934</v>
      </c>
      <c r="R1221" s="15"/>
      <c r="S1221" s="53"/>
    </row>
    <row r="1222" spans="2:19" ht="19.5" customHeight="1" x14ac:dyDescent="0.15">
      <c r="B1222" s="25">
        <v>2021</v>
      </c>
      <c r="C1222" s="27">
        <v>3</v>
      </c>
      <c r="D1222" s="27" t="s">
        <v>14</v>
      </c>
      <c r="E1222" s="55" t="s">
        <v>730</v>
      </c>
      <c r="F1222" s="27" t="s">
        <v>63</v>
      </c>
      <c r="G1222" s="27">
        <v>4014238401</v>
      </c>
      <c r="H1222" s="27" t="s">
        <v>735</v>
      </c>
      <c r="I1222" s="27" t="s">
        <v>6939</v>
      </c>
      <c r="J1222" s="45" t="s">
        <v>16</v>
      </c>
      <c r="K1222" s="45">
        <v>55</v>
      </c>
      <c r="L1222" s="45" t="s">
        <v>174</v>
      </c>
      <c r="M1222" s="29">
        <v>62183000</v>
      </c>
      <c r="N1222" s="49" t="s">
        <v>389</v>
      </c>
      <c r="O1222" s="27" t="s">
        <v>732</v>
      </c>
      <c r="P1222" s="27" t="s">
        <v>733</v>
      </c>
      <c r="Q1222" s="27" t="s">
        <v>6934</v>
      </c>
      <c r="R1222" s="15"/>
      <c r="S1222" s="53"/>
    </row>
    <row r="1223" spans="2:19" ht="19.5" customHeight="1" x14ac:dyDescent="0.15">
      <c r="B1223" s="25">
        <v>2021</v>
      </c>
      <c r="C1223" s="27">
        <v>3</v>
      </c>
      <c r="D1223" s="27" t="s">
        <v>15</v>
      </c>
      <c r="E1223" s="55" t="s">
        <v>1994</v>
      </c>
      <c r="F1223" s="27" t="s">
        <v>215</v>
      </c>
      <c r="G1223" s="27">
        <v>3017169801</v>
      </c>
      <c r="H1223" s="27" t="s">
        <v>1204</v>
      </c>
      <c r="I1223" s="27" t="s">
        <v>6989</v>
      </c>
      <c r="J1223" s="45" t="s">
        <v>17</v>
      </c>
      <c r="K1223" s="45">
        <v>4187</v>
      </c>
      <c r="L1223" s="45" t="s">
        <v>579</v>
      </c>
      <c r="M1223" s="29">
        <v>61553210</v>
      </c>
      <c r="N1223" s="49" t="s">
        <v>1461</v>
      </c>
      <c r="O1223" s="27" t="s">
        <v>1473</v>
      </c>
      <c r="P1223" s="27" t="s">
        <v>1474</v>
      </c>
      <c r="Q1223" s="27" t="s">
        <v>6934</v>
      </c>
      <c r="R1223" s="15"/>
      <c r="S1223" s="53"/>
    </row>
    <row r="1224" spans="2:19" ht="19.5" customHeight="1" x14ac:dyDescent="0.15">
      <c r="B1224" s="25">
        <v>2021</v>
      </c>
      <c r="C1224" s="27">
        <v>3</v>
      </c>
      <c r="D1224" s="27" t="s">
        <v>14</v>
      </c>
      <c r="E1224" s="55" t="s">
        <v>730</v>
      </c>
      <c r="F1224" s="27" t="s">
        <v>63</v>
      </c>
      <c r="G1224" s="27">
        <v>3015200105</v>
      </c>
      <c r="H1224" s="27" t="s">
        <v>731</v>
      </c>
      <c r="I1224" s="27" t="s">
        <v>6939</v>
      </c>
      <c r="J1224" s="45" t="s">
        <v>601</v>
      </c>
      <c r="K1224" s="45">
        <v>150</v>
      </c>
      <c r="L1224" s="45" t="s">
        <v>174</v>
      </c>
      <c r="M1224" s="29">
        <v>60000000</v>
      </c>
      <c r="N1224" s="49" t="s">
        <v>389</v>
      </c>
      <c r="O1224" s="27" t="s">
        <v>732</v>
      </c>
      <c r="P1224" s="27" t="s">
        <v>733</v>
      </c>
      <c r="Q1224" s="27" t="s">
        <v>6934</v>
      </c>
      <c r="R1224" s="15"/>
      <c r="S1224" s="53"/>
    </row>
    <row r="1225" spans="2:19" ht="19.5" customHeight="1" x14ac:dyDescent="0.15">
      <c r="B1225" s="25">
        <v>2021</v>
      </c>
      <c r="C1225" s="27">
        <v>3</v>
      </c>
      <c r="D1225" s="27" t="s">
        <v>15</v>
      </c>
      <c r="E1225" s="55" t="s">
        <v>3493</v>
      </c>
      <c r="F1225" s="27" t="s">
        <v>221</v>
      </c>
      <c r="G1225" s="27">
        <v>3011150501</v>
      </c>
      <c r="H1225" s="27" t="s">
        <v>216</v>
      </c>
      <c r="I1225" s="27" t="s">
        <v>6990</v>
      </c>
      <c r="J1225" s="45" t="s">
        <v>16</v>
      </c>
      <c r="K1225" s="45">
        <v>908</v>
      </c>
      <c r="L1225" s="45" t="s">
        <v>217</v>
      </c>
      <c r="M1225" s="29">
        <v>59979000</v>
      </c>
      <c r="N1225" s="49" t="s">
        <v>2985</v>
      </c>
      <c r="O1225" s="27" t="s">
        <v>2992</v>
      </c>
      <c r="P1225" s="27" t="s">
        <v>2993</v>
      </c>
      <c r="Q1225" s="27" t="s">
        <v>6934</v>
      </c>
      <c r="R1225" s="15"/>
      <c r="S1225" s="53"/>
    </row>
    <row r="1226" spans="2:19" ht="19.5" customHeight="1" x14ac:dyDescent="0.15">
      <c r="B1226" s="25">
        <v>2021</v>
      </c>
      <c r="C1226" s="27">
        <v>3</v>
      </c>
      <c r="D1226" s="27" t="s">
        <v>14</v>
      </c>
      <c r="E1226" s="55" t="s">
        <v>1280</v>
      </c>
      <c r="F1226" s="27" t="s">
        <v>62</v>
      </c>
      <c r="G1226" s="27">
        <v>3010161901</v>
      </c>
      <c r="H1226" s="27" t="s">
        <v>218</v>
      </c>
      <c r="I1226" s="27" t="s">
        <v>6991</v>
      </c>
      <c r="J1226" s="45" t="s">
        <v>17</v>
      </c>
      <c r="K1226" s="45">
        <v>86.2</v>
      </c>
      <c r="L1226" s="45" t="s">
        <v>574</v>
      </c>
      <c r="M1226" s="29">
        <v>59076000</v>
      </c>
      <c r="N1226" s="49" t="s">
        <v>811</v>
      </c>
      <c r="O1226" s="27" t="s">
        <v>1052</v>
      </c>
      <c r="P1226" s="27" t="s">
        <v>1053</v>
      </c>
      <c r="Q1226" s="27" t="s">
        <v>6934</v>
      </c>
      <c r="R1226" s="15"/>
      <c r="S1226" s="53"/>
    </row>
    <row r="1227" spans="2:19" ht="19.5" customHeight="1" x14ac:dyDescent="0.15">
      <c r="B1227" s="25">
        <v>2021</v>
      </c>
      <c r="C1227" s="27">
        <v>3</v>
      </c>
      <c r="D1227" s="27" t="s">
        <v>15</v>
      </c>
      <c r="E1227" s="55" t="s">
        <v>1233</v>
      </c>
      <c r="F1227" s="27" t="s">
        <v>221</v>
      </c>
      <c r="G1227" s="27">
        <v>4010178702</v>
      </c>
      <c r="H1227" s="27" t="s">
        <v>1239</v>
      </c>
      <c r="I1227" s="27" t="s">
        <v>6939</v>
      </c>
      <c r="J1227" s="45" t="s">
        <v>1240</v>
      </c>
      <c r="K1227" s="45">
        <v>1</v>
      </c>
      <c r="L1227" s="45" t="s">
        <v>223</v>
      </c>
      <c r="M1227" s="29">
        <v>58000000</v>
      </c>
      <c r="N1227" s="49" t="s">
        <v>770</v>
      </c>
      <c r="O1227" s="27" t="s">
        <v>1001</v>
      </c>
      <c r="P1227" s="27" t="s">
        <v>1002</v>
      </c>
      <c r="Q1227" s="27" t="s">
        <v>6934</v>
      </c>
      <c r="R1227" s="15"/>
      <c r="S1227" s="53"/>
    </row>
    <row r="1228" spans="2:19" ht="19.5" customHeight="1" x14ac:dyDescent="0.15">
      <c r="B1228" s="25">
        <v>2021</v>
      </c>
      <c r="C1228" s="27">
        <v>3</v>
      </c>
      <c r="D1228" s="27" t="s">
        <v>15</v>
      </c>
      <c r="E1228" s="55" t="s">
        <v>673</v>
      </c>
      <c r="F1228" s="27" t="s">
        <v>215</v>
      </c>
      <c r="G1228" s="27">
        <v>4014178401</v>
      </c>
      <c r="H1228" s="27" t="s">
        <v>684</v>
      </c>
      <c r="I1228" s="27" t="s">
        <v>6992</v>
      </c>
      <c r="J1228" s="45" t="s">
        <v>612</v>
      </c>
      <c r="K1228" s="45">
        <v>47</v>
      </c>
      <c r="L1228" s="45" t="s">
        <v>640</v>
      </c>
      <c r="M1228" s="29">
        <v>55930000</v>
      </c>
      <c r="N1228" s="49" t="s">
        <v>340</v>
      </c>
      <c r="O1228" s="27" t="s">
        <v>492</v>
      </c>
      <c r="P1228" s="27" t="s">
        <v>493</v>
      </c>
      <c r="Q1228" s="27" t="s">
        <v>6934</v>
      </c>
      <c r="R1228" s="15"/>
      <c r="S1228" s="53"/>
    </row>
    <row r="1229" spans="2:19" ht="19.5" customHeight="1" x14ac:dyDescent="0.15">
      <c r="B1229" s="25">
        <v>2021</v>
      </c>
      <c r="C1229" s="27">
        <v>3</v>
      </c>
      <c r="D1229" s="27" t="s">
        <v>14</v>
      </c>
      <c r="E1229" s="55" t="s">
        <v>4567</v>
      </c>
      <c r="F1229" s="27" t="s">
        <v>215</v>
      </c>
      <c r="G1229" s="27">
        <v>3010161901</v>
      </c>
      <c r="H1229" s="27" t="s">
        <v>218</v>
      </c>
      <c r="I1229" s="27"/>
      <c r="J1229" s="45" t="s">
        <v>16</v>
      </c>
      <c r="K1229" s="45"/>
      <c r="L1229" s="45" t="s">
        <v>219</v>
      </c>
      <c r="M1229" s="29">
        <v>55143000</v>
      </c>
      <c r="N1229" s="49" t="s">
        <v>4379</v>
      </c>
      <c r="O1229" s="27" t="s">
        <v>4383</v>
      </c>
      <c r="P1229" s="27" t="s">
        <v>4384</v>
      </c>
      <c r="Q1229" s="27" t="s">
        <v>6934</v>
      </c>
      <c r="R1229" s="15"/>
      <c r="S1229" s="53"/>
    </row>
    <row r="1230" spans="2:19" ht="19.5" customHeight="1" x14ac:dyDescent="0.15">
      <c r="B1230" s="25">
        <v>2021</v>
      </c>
      <c r="C1230" s="27">
        <v>3</v>
      </c>
      <c r="D1230" s="27" t="s">
        <v>15</v>
      </c>
      <c r="E1230" s="55" t="s">
        <v>2110</v>
      </c>
      <c r="F1230" s="27" t="s">
        <v>215</v>
      </c>
      <c r="G1230" s="27">
        <v>4924151101</v>
      </c>
      <c r="H1230" s="27" t="s">
        <v>2103</v>
      </c>
      <c r="I1230" s="27" t="s">
        <v>6993</v>
      </c>
      <c r="J1230" s="45" t="s">
        <v>601</v>
      </c>
      <c r="K1230" s="45">
        <v>3</v>
      </c>
      <c r="L1230" s="45" t="s">
        <v>640</v>
      </c>
      <c r="M1230" s="29">
        <v>54584000</v>
      </c>
      <c r="N1230" s="49" t="s">
        <v>1571</v>
      </c>
      <c r="O1230" s="27" t="s">
        <v>1572</v>
      </c>
      <c r="P1230" s="27" t="s">
        <v>1573</v>
      </c>
      <c r="Q1230" s="27" t="s">
        <v>6934</v>
      </c>
      <c r="R1230" s="15"/>
      <c r="S1230" s="53"/>
    </row>
    <row r="1231" spans="2:19" ht="19.5" customHeight="1" x14ac:dyDescent="0.15">
      <c r="B1231" s="25">
        <v>2021</v>
      </c>
      <c r="C1231" s="27">
        <v>3</v>
      </c>
      <c r="D1231" s="27" t="s">
        <v>15</v>
      </c>
      <c r="E1231" s="55" t="s">
        <v>3248</v>
      </c>
      <c r="F1231" s="27" t="s">
        <v>221</v>
      </c>
      <c r="G1231" s="27">
        <v>4010178702</v>
      </c>
      <c r="H1231" s="27" t="s">
        <v>1239</v>
      </c>
      <c r="I1231" s="27">
        <v>0</v>
      </c>
      <c r="J1231" s="45" t="s">
        <v>2111</v>
      </c>
      <c r="K1231" s="45">
        <v>1</v>
      </c>
      <c r="L1231" s="45" t="s">
        <v>223</v>
      </c>
      <c r="M1231" s="29">
        <v>54461000</v>
      </c>
      <c r="N1231" s="49" t="s">
        <v>2985</v>
      </c>
      <c r="O1231" s="27" t="s">
        <v>2989</v>
      </c>
      <c r="P1231" s="27" t="s">
        <v>2990</v>
      </c>
      <c r="Q1231" s="27" t="s">
        <v>6934</v>
      </c>
      <c r="R1231" s="15"/>
      <c r="S1231" s="53"/>
    </row>
    <row r="1232" spans="2:19" ht="19.5" customHeight="1" x14ac:dyDescent="0.15">
      <c r="B1232" s="25">
        <v>2021</v>
      </c>
      <c r="C1232" s="27">
        <v>3</v>
      </c>
      <c r="D1232" s="27" t="s">
        <v>15</v>
      </c>
      <c r="E1232" s="55" t="s">
        <v>1935</v>
      </c>
      <c r="F1232" s="27" t="s">
        <v>215</v>
      </c>
      <c r="G1232" s="27">
        <v>3023170103</v>
      </c>
      <c r="H1232" s="27" t="s">
        <v>2155</v>
      </c>
      <c r="I1232" s="27" t="s">
        <v>6994</v>
      </c>
      <c r="J1232" s="45" t="s">
        <v>17</v>
      </c>
      <c r="K1232" s="45">
        <v>120</v>
      </c>
      <c r="L1232" s="45" t="s">
        <v>588</v>
      </c>
      <c r="M1232" s="29">
        <v>53400000</v>
      </c>
      <c r="N1232" s="49" t="s">
        <v>1476</v>
      </c>
      <c r="O1232" s="27" t="s">
        <v>1483</v>
      </c>
      <c r="P1232" s="27" t="s">
        <v>1484</v>
      </c>
      <c r="Q1232" s="27" t="s">
        <v>6934</v>
      </c>
      <c r="R1232" s="15"/>
      <c r="S1232" s="53"/>
    </row>
    <row r="1233" spans="2:19" ht="19.5" customHeight="1" x14ac:dyDescent="0.15">
      <c r="B1233" s="25">
        <v>2021</v>
      </c>
      <c r="C1233" s="27">
        <v>3</v>
      </c>
      <c r="D1233" s="27" t="s">
        <v>15</v>
      </c>
      <c r="E1233" s="55" t="s">
        <v>1245</v>
      </c>
      <c r="F1233" s="27" t="s">
        <v>221</v>
      </c>
      <c r="G1233" s="27">
        <v>4710998001</v>
      </c>
      <c r="H1233" s="27" t="s">
        <v>1251</v>
      </c>
      <c r="I1233" s="27" t="s">
        <v>6995</v>
      </c>
      <c r="J1233" s="45" t="s">
        <v>1246</v>
      </c>
      <c r="K1233" s="45">
        <v>17.03</v>
      </c>
      <c r="L1233" s="45" t="s">
        <v>574</v>
      </c>
      <c r="M1233" s="29">
        <v>53340172</v>
      </c>
      <c r="N1233" s="49" t="s">
        <v>781</v>
      </c>
      <c r="O1233" s="27" t="s">
        <v>788</v>
      </c>
      <c r="P1233" s="27" t="s">
        <v>789</v>
      </c>
      <c r="Q1233" s="27" t="s">
        <v>6934</v>
      </c>
      <c r="R1233" s="15"/>
      <c r="S1233" s="53"/>
    </row>
    <row r="1234" spans="2:19" ht="19.5" customHeight="1" x14ac:dyDescent="0.15">
      <c r="B1234" s="25">
        <v>2021</v>
      </c>
      <c r="C1234" s="27">
        <v>3</v>
      </c>
      <c r="D1234" s="27" t="s">
        <v>14</v>
      </c>
      <c r="E1234" s="55" t="s">
        <v>4562</v>
      </c>
      <c r="F1234" s="27" t="s">
        <v>62</v>
      </c>
      <c r="G1234" s="27">
        <v>4014219702</v>
      </c>
      <c r="H1234" s="27" t="s">
        <v>562</v>
      </c>
      <c r="I1234" s="27" t="s">
        <v>6996</v>
      </c>
      <c r="J1234" s="45" t="s">
        <v>16</v>
      </c>
      <c r="K1234" s="45">
        <v>6341.1</v>
      </c>
      <c r="L1234" s="45" t="s">
        <v>225</v>
      </c>
      <c r="M1234" s="29">
        <v>53295502</v>
      </c>
      <c r="N1234" s="49" t="s">
        <v>4349</v>
      </c>
      <c r="O1234" s="27" t="s">
        <v>4500</v>
      </c>
      <c r="P1234" s="27" t="s">
        <v>4501</v>
      </c>
      <c r="Q1234" s="27" t="s">
        <v>6934</v>
      </c>
      <c r="R1234" s="15"/>
      <c r="S1234" s="53"/>
    </row>
    <row r="1235" spans="2:19" ht="19.5" customHeight="1" x14ac:dyDescent="0.15">
      <c r="B1235" s="25">
        <v>2021</v>
      </c>
      <c r="C1235" s="27">
        <v>3</v>
      </c>
      <c r="D1235" s="27" t="s">
        <v>14</v>
      </c>
      <c r="E1235" s="55" t="s">
        <v>1938</v>
      </c>
      <c r="F1235" s="27" t="s">
        <v>64</v>
      </c>
      <c r="G1235" s="27">
        <v>3912100101</v>
      </c>
      <c r="H1235" s="27" t="s">
        <v>2139</v>
      </c>
      <c r="I1235" s="27" t="s">
        <v>6997</v>
      </c>
      <c r="J1235" s="45" t="s">
        <v>1246</v>
      </c>
      <c r="K1235" s="45">
        <v>2</v>
      </c>
      <c r="L1235" s="45" t="s">
        <v>557</v>
      </c>
      <c r="M1235" s="29">
        <v>53086000</v>
      </c>
      <c r="N1235" s="49" t="s">
        <v>1571</v>
      </c>
      <c r="O1235" s="27" t="s">
        <v>1862</v>
      </c>
      <c r="P1235" s="27" t="s">
        <v>1863</v>
      </c>
      <c r="Q1235" s="27" t="s">
        <v>6934</v>
      </c>
      <c r="R1235" s="15"/>
      <c r="S1235" s="53"/>
    </row>
    <row r="1236" spans="2:19" ht="19.5" customHeight="1" x14ac:dyDescent="0.15">
      <c r="B1236" s="25">
        <v>2021</v>
      </c>
      <c r="C1236" s="27">
        <v>3</v>
      </c>
      <c r="D1236" s="27" t="s">
        <v>15</v>
      </c>
      <c r="E1236" s="55" t="s">
        <v>3611</v>
      </c>
      <c r="F1236" s="27" t="s">
        <v>215</v>
      </c>
      <c r="G1236" s="27">
        <v>3015200101</v>
      </c>
      <c r="H1236" s="27" t="s">
        <v>1284</v>
      </c>
      <c r="I1236" s="27" t="s">
        <v>6998</v>
      </c>
      <c r="J1236" s="45" t="s">
        <v>3612</v>
      </c>
      <c r="K1236" s="45">
        <v>240</v>
      </c>
      <c r="L1236" s="45" t="s">
        <v>661</v>
      </c>
      <c r="M1236" s="29">
        <v>53040000</v>
      </c>
      <c r="N1236" s="49" t="s">
        <v>3090</v>
      </c>
      <c r="O1236" s="27" t="s">
        <v>3107</v>
      </c>
      <c r="P1236" s="27" t="s">
        <v>3108</v>
      </c>
      <c r="Q1236" s="27" t="s">
        <v>6934</v>
      </c>
      <c r="R1236" s="15"/>
      <c r="S1236" s="53"/>
    </row>
    <row r="1237" spans="2:19" ht="19.5" customHeight="1" x14ac:dyDescent="0.15">
      <c r="B1237" s="25">
        <v>2021</v>
      </c>
      <c r="C1237" s="27">
        <v>3</v>
      </c>
      <c r="D1237" s="27" t="s">
        <v>14</v>
      </c>
      <c r="E1237" s="55" t="s">
        <v>1946</v>
      </c>
      <c r="F1237" s="27" t="s">
        <v>215</v>
      </c>
      <c r="G1237" s="27">
        <v>3912100104</v>
      </c>
      <c r="H1237" s="27" t="s">
        <v>2140</v>
      </c>
      <c r="I1237" s="27" t="s">
        <v>6999</v>
      </c>
      <c r="J1237" s="45" t="s">
        <v>37</v>
      </c>
      <c r="K1237" s="45">
        <v>2</v>
      </c>
      <c r="L1237" s="45" t="s">
        <v>557</v>
      </c>
      <c r="M1237" s="29">
        <v>51700000</v>
      </c>
      <c r="N1237" s="49" t="s">
        <v>1841</v>
      </c>
      <c r="O1237" s="27" t="s">
        <v>1565</v>
      </c>
      <c r="P1237" s="27" t="s">
        <v>1566</v>
      </c>
      <c r="Q1237" s="27" t="s">
        <v>6934</v>
      </c>
      <c r="R1237" s="15"/>
      <c r="S1237" s="53"/>
    </row>
    <row r="1238" spans="2:19" ht="19.5" customHeight="1" x14ac:dyDescent="0.15">
      <c r="B1238" s="25">
        <v>2021</v>
      </c>
      <c r="C1238" s="27">
        <v>3</v>
      </c>
      <c r="D1238" s="27" t="s">
        <v>15</v>
      </c>
      <c r="E1238" s="55" t="s">
        <v>3614</v>
      </c>
      <c r="F1238" s="27" t="s">
        <v>215</v>
      </c>
      <c r="G1238" s="27">
        <v>2611160701</v>
      </c>
      <c r="H1238" s="27" t="s">
        <v>739</v>
      </c>
      <c r="I1238" s="27" t="s">
        <v>7000</v>
      </c>
      <c r="J1238" s="45" t="s">
        <v>3612</v>
      </c>
      <c r="K1238" s="45">
        <v>1</v>
      </c>
      <c r="L1238" s="45" t="s">
        <v>640</v>
      </c>
      <c r="M1238" s="29">
        <v>51305000</v>
      </c>
      <c r="N1238" s="49" t="s">
        <v>3090</v>
      </c>
      <c r="O1238" s="27" t="s">
        <v>3107</v>
      </c>
      <c r="P1238" s="27" t="s">
        <v>3108</v>
      </c>
      <c r="Q1238" s="27" t="s">
        <v>6934</v>
      </c>
      <c r="R1238" s="15"/>
      <c r="S1238" s="53"/>
    </row>
    <row r="1239" spans="2:19" ht="19.5" customHeight="1" x14ac:dyDescent="0.15">
      <c r="B1239" s="25">
        <v>2021</v>
      </c>
      <c r="C1239" s="27">
        <v>3</v>
      </c>
      <c r="D1239" s="27" t="s">
        <v>15</v>
      </c>
      <c r="E1239" s="55" t="s">
        <v>3614</v>
      </c>
      <c r="F1239" s="27" t="s">
        <v>215</v>
      </c>
      <c r="G1239" s="27">
        <v>2611160701</v>
      </c>
      <c r="H1239" s="27" t="s">
        <v>3616</v>
      </c>
      <c r="I1239" s="27" t="s">
        <v>7001</v>
      </c>
      <c r="J1239" s="45" t="s">
        <v>3612</v>
      </c>
      <c r="K1239" s="45">
        <v>1</v>
      </c>
      <c r="L1239" s="45" t="s">
        <v>640</v>
      </c>
      <c r="M1239" s="29">
        <v>51305000</v>
      </c>
      <c r="N1239" s="49" t="s">
        <v>3090</v>
      </c>
      <c r="O1239" s="27" t="s">
        <v>3107</v>
      </c>
      <c r="P1239" s="27" t="s">
        <v>3108</v>
      </c>
      <c r="Q1239" s="27" t="s">
        <v>6934</v>
      </c>
      <c r="R1239" s="15"/>
      <c r="S1239" s="53"/>
    </row>
    <row r="1240" spans="2:19" ht="19.5" customHeight="1" x14ac:dyDescent="0.15">
      <c r="B1240" s="25">
        <v>2021</v>
      </c>
      <c r="C1240" s="27">
        <v>3</v>
      </c>
      <c r="D1240" s="27" t="s">
        <v>15</v>
      </c>
      <c r="E1240" s="55" t="s">
        <v>3493</v>
      </c>
      <c r="F1240" s="27" t="s">
        <v>221</v>
      </c>
      <c r="G1240" s="27">
        <v>3010161901</v>
      </c>
      <c r="H1240" s="27" t="s">
        <v>218</v>
      </c>
      <c r="I1240" s="27" t="s">
        <v>7002</v>
      </c>
      <c r="J1240" s="45" t="s">
        <v>16</v>
      </c>
      <c r="K1240" s="45">
        <v>59</v>
      </c>
      <c r="L1240" s="45" t="s">
        <v>217</v>
      </c>
      <c r="M1240" s="29">
        <v>50260000</v>
      </c>
      <c r="N1240" s="49" t="s">
        <v>2985</v>
      </c>
      <c r="O1240" s="27" t="s">
        <v>2992</v>
      </c>
      <c r="P1240" s="27" t="s">
        <v>2993</v>
      </c>
      <c r="Q1240" s="27" t="s">
        <v>6934</v>
      </c>
      <c r="R1240" s="15"/>
      <c r="S1240" s="53"/>
    </row>
    <row r="1241" spans="2:19" ht="19.5" customHeight="1" x14ac:dyDescent="0.15">
      <c r="B1241" s="25">
        <v>2021</v>
      </c>
      <c r="C1241" s="27">
        <v>3</v>
      </c>
      <c r="D1241" s="27" t="s">
        <v>14</v>
      </c>
      <c r="E1241" s="55" t="s">
        <v>412</v>
      </c>
      <c r="F1241" s="27" t="s">
        <v>215</v>
      </c>
      <c r="G1241" s="27">
        <v>3010161901</v>
      </c>
      <c r="H1241" s="27" t="s">
        <v>218</v>
      </c>
      <c r="I1241" s="27" t="s">
        <v>7003</v>
      </c>
      <c r="J1241" s="45" t="s">
        <v>16</v>
      </c>
      <c r="K1241" s="45">
        <v>75</v>
      </c>
      <c r="L1241" s="45" t="s">
        <v>169</v>
      </c>
      <c r="M1241" s="29">
        <v>50000000</v>
      </c>
      <c r="N1241" s="49" t="s">
        <v>235</v>
      </c>
      <c r="O1241" s="27" t="s">
        <v>413</v>
      </c>
      <c r="P1241" s="27" t="s">
        <v>414</v>
      </c>
      <c r="Q1241" s="27" t="s">
        <v>6934</v>
      </c>
      <c r="R1241" s="15"/>
      <c r="S1241" s="53"/>
    </row>
    <row r="1242" spans="2:19" ht="19.5" customHeight="1" x14ac:dyDescent="0.15">
      <c r="B1242" s="25">
        <v>2021</v>
      </c>
      <c r="C1242" s="27">
        <v>3</v>
      </c>
      <c r="D1242" s="27" t="s">
        <v>15</v>
      </c>
      <c r="E1242" s="55" t="s">
        <v>4827</v>
      </c>
      <c r="F1242" s="27" t="s">
        <v>215</v>
      </c>
      <c r="G1242" s="27">
        <v>4014162001</v>
      </c>
      <c r="H1242" s="27" t="s">
        <v>4835</v>
      </c>
      <c r="I1242" s="27" t="s">
        <v>7004</v>
      </c>
      <c r="J1242" s="45" t="s">
        <v>16</v>
      </c>
      <c r="K1242" s="45">
        <v>22</v>
      </c>
      <c r="L1242" s="45" t="s">
        <v>4217</v>
      </c>
      <c r="M1242" s="29">
        <v>49400010</v>
      </c>
      <c r="N1242" s="49" t="s">
        <v>4804</v>
      </c>
      <c r="O1242" s="27" t="s">
        <v>4828</v>
      </c>
      <c r="P1242" s="27" t="s">
        <v>4829</v>
      </c>
      <c r="Q1242" s="27" t="s">
        <v>6934</v>
      </c>
      <c r="R1242" s="15"/>
      <c r="S1242" s="53"/>
    </row>
    <row r="1243" spans="2:19" ht="19.5" customHeight="1" x14ac:dyDescent="0.15">
      <c r="B1243" s="25">
        <v>2021</v>
      </c>
      <c r="C1243" s="27">
        <v>3</v>
      </c>
      <c r="D1243" s="27" t="s">
        <v>15</v>
      </c>
      <c r="E1243" s="55" t="s">
        <v>676</v>
      </c>
      <c r="F1243" s="27" t="s">
        <v>215</v>
      </c>
      <c r="G1243" s="27">
        <v>4014178203</v>
      </c>
      <c r="H1243" s="27" t="s">
        <v>699</v>
      </c>
      <c r="I1243" s="27" t="s">
        <v>7005</v>
      </c>
      <c r="J1243" s="45" t="s">
        <v>16</v>
      </c>
      <c r="K1243" s="45">
        <v>361</v>
      </c>
      <c r="L1243" s="45" t="s">
        <v>700</v>
      </c>
      <c r="M1243" s="29">
        <v>49276500</v>
      </c>
      <c r="N1243" s="49" t="s">
        <v>340</v>
      </c>
      <c r="O1243" s="27" t="s">
        <v>496</v>
      </c>
      <c r="P1243" s="27" t="s">
        <v>498</v>
      </c>
      <c r="Q1243" s="27" t="s">
        <v>6934</v>
      </c>
      <c r="R1243" s="15"/>
      <c r="S1243" s="53"/>
    </row>
    <row r="1244" spans="2:19" ht="19.5" customHeight="1" x14ac:dyDescent="0.15">
      <c r="B1244" s="25">
        <v>2021</v>
      </c>
      <c r="C1244" s="27">
        <v>3</v>
      </c>
      <c r="D1244" s="27" t="s">
        <v>14</v>
      </c>
      <c r="E1244" s="55" t="s">
        <v>2105</v>
      </c>
      <c r="F1244" s="27" t="s">
        <v>215</v>
      </c>
      <c r="G1244" s="27">
        <v>4010178702</v>
      </c>
      <c r="H1244" s="27" t="s">
        <v>1998</v>
      </c>
      <c r="I1244" s="27" t="s">
        <v>6444</v>
      </c>
      <c r="J1244" s="45"/>
      <c r="K1244" s="45">
        <v>1</v>
      </c>
      <c r="L1244" s="45" t="s">
        <v>223</v>
      </c>
      <c r="M1244" s="29">
        <v>49140000</v>
      </c>
      <c r="N1244" s="49" t="s">
        <v>1841</v>
      </c>
      <c r="O1244" s="27" t="s">
        <v>1562</v>
      </c>
      <c r="P1244" s="27" t="s">
        <v>1563</v>
      </c>
      <c r="Q1244" s="27" t="s">
        <v>6934</v>
      </c>
      <c r="R1244" s="15"/>
      <c r="S1244" s="53"/>
    </row>
    <row r="1245" spans="2:19" ht="19.5" customHeight="1" x14ac:dyDescent="0.15">
      <c r="B1245" s="25">
        <v>2021</v>
      </c>
      <c r="C1245" s="27">
        <v>3</v>
      </c>
      <c r="D1245" s="27" t="s">
        <v>15</v>
      </c>
      <c r="E1245" s="55" t="s">
        <v>3860</v>
      </c>
      <c r="F1245" s="27" t="s">
        <v>215</v>
      </c>
      <c r="G1245" s="27">
        <v>4014162001</v>
      </c>
      <c r="H1245" s="27" t="s">
        <v>632</v>
      </c>
      <c r="I1245" s="27" t="s">
        <v>7006</v>
      </c>
      <c r="J1245" s="45" t="s">
        <v>630</v>
      </c>
      <c r="K1245" s="45">
        <v>3</v>
      </c>
      <c r="L1245" s="45" t="s">
        <v>557</v>
      </c>
      <c r="M1245" s="29">
        <v>48856000</v>
      </c>
      <c r="N1245" s="49" t="s">
        <v>3861</v>
      </c>
      <c r="O1245" s="27" t="s">
        <v>4213</v>
      </c>
      <c r="P1245" s="27" t="s">
        <v>4214</v>
      </c>
      <c r="Q1245" s="27" t="s">
        <v>6934</v>
      </c>
      <c r="R1245" s="15"/>
      <c r="S1245" s="53"/>
    </row>
    <row r="1246" spans="2:19" ht="19.5" customHeight="1" x14ac:dyDescent="0.15">
      <c r="B1246" s="25">
        <v>2021</v>
      </c>
      <c r="C1246" s="27">
        <v>3</v>
      </c>
      <c r="D1246" s="27" t="s">
        <v>15</v>
      </c>
      <c r="E1246" s="55" t="s">
        <v>1233</v>
      </c>
      <c r="F1246" s="27" t="s">
        <v>221</v>
      </c>
      <c r="G1246" s="27">
        <v>3012189701</v>
      </c>
      <c r="H1246" s="27" t="s">
        <v>1230</v>
      </c>
      <c r="I1246" s="27" t="s">
        <v>6939</v>
      </c>
      <c r="J1246" s="45" t="s">
        <v>1236</v>
      </c>
      <c r="K1246" s="45">
        <v>756</v>
      </c>
      <c r="L1246" s="45" t="s">
        <v>588</v>
      </c>
      <c r="M1246" s="29">
        <v>48000000</v>
      </c>
      <c r="N1246" s="49" t="s">
        <v>770</v>
      </c>
      <c r="O1246" s="27" t="s">
        <v>1001</v>
      </c>
      <c r="P1246" s="27" t="s">
        <v>1002</v>
      </c>
      <c r="Q1246" s="27" t="s">
        <v>6934</v>
      </c>
      <c r="R1246" s="15"/>
      <c r="S1246" s="53"/>
    </row>
    <row r="1247" spans="2:19" ht="19.5" customHeight="1" x14ac:dyDescent="0.15">
      <c r="B1247" s="25">
        <v>2021</v>
      </c>
      <c r="C1247" s="27">
        <v>3</v>
      </c>
      <c r="D1247" s="27" t="s">
        <v>15</v>
      </c>
      <c r="E1247" s="55" t="s">
        <v>1994</v>
      </c>
      <c r="F1247" s="27" t="s">
        <v>215</v>
      </c>
      <c r="G1247" s="27">
        <v>2410160101</v>
      </c>
      <c r="H1247" s="27" t="s">
        <v>1198</v>
      </c>
      <c r="I1247" s="27" t="s">
        <v>7007</v>
      </c>
      <c r="J1247" s="45" t="s">
        <v>17</v>
      </c>
      <c r="K1247" s="45">
        <v>1</v>
      </c>
      <c r="L1247" s="45" t="s">
        <v>223</v>
      </c>
      <c r="M1247" s="29">
        <v>47700000</v>
      </c>
      <c r="N1247" s="49" t="s">
        <v>1461</v>
      </c>
      <c r="O1247" s="27" t="s">
        <v>1473</v>
      </c>
      <c r="P1247" s="27" t="s">
        <v>1474</v>
      </c>
      <c r="Q1247" s="27" t="s">
        <v>6934</v>
      </c>
      <c r="R1247" s="15"/>
      <c r="S1247" s="53"/>
    </row>
    <row r="1248" spans="2:19" ht="19.5" customHeight="1" x14ac:dyDescent="0.15">
      <c r="B1248" s="25">
        <v>2021</v>
      </c>
      <c r="C1248" s="27">
        <v>3</v>
      </c>
      <c r="D1248" s="27" t="s">
        <v>15</v>
      </c>
      <c r="E1248" s="55" t="s">
        <v>687</v>
      </c>
      <c r="F1248" s="27" t="s">
        <v>215</v>
      </c>
      <c r="G1248" s="27">
        <v>3012169901</v>
      </c>
      <c r="H1248" s="27" t="s">
        <v>692</v>
      </c>
      <c r="I1248" s="27" t="s">
        <v>7008</v>
      </c>
      <c r="J1248" s="45" t="s">
        <v>568</v>
      </c>
      <c r="K1248" s="45">
        <v>1</v>
      </c>
      <c r="L1248" s="45" t="s">
        <v>223</v>
      </c>
      <c r="M1248" s="29">
        <v>47275818</v>
      </c>
      <c r="N1248" s="49" t="s">
        <v>340</v>
      </c>
      <c r="O1248" s="27" t="s">
        <v>688</v>
      </c>
      <c r="P1248" s="27" t="s">
        <v>498</v>
      </c>
      <c r="Q1248" s="27" t="s">
        <v>6529</v>
      </c>
      <c r="R1248" s="15"/>
      <c r="S1248" s="53"/>
    </row>
    <row r="1249" spans="2:19" ht="19.5" customHeight="1" x14ac:dyDescent="0.15">
      <c r="B1249" s="25">
        <v>2021</v>
      </c>
      <c r="C1249" s="27">
        <v>3</v>
      </c>
      <c r="D1249" s="27" t="s">
        <v>14</v>
      </c>
      <c r="E1249" s="55" t="s">
        <v>1946</v>
      </c>
      <c r="F1249" s="27" t="s">
        <v>215</v>
      </c>
      <c r="G1249" s="27">
        <v>3013150202</v>
      </c>
      <c r="H1249" s="27" t="s">
        <v>1984</v>
      </c>
      <c r="I1249" s="27" t="s">
        <v>7009</v>
      </c>
      <c r="J1249" s="45" t="s">
        <v>16</v>
      </c>
      <c r="K1249" s="45">
        <v>535.9</v>
      </c>
      <c r="L1249" s="45" t="s">
        <v>588</v>
      </c>
      <c r="M1249" s="29">
        <v>46949000</v>
      </c>
      <c r="N1249" s="49" t="s">
        <v>1841</v>
      </c>
      <c r="O1249" s="27" t="s">
        <v>1565</v>
      </c>
      <c r="P1249" s="27" t="s">
        <v>1566</v>
      </c>
      <c r="Q1249" s="27" t="s">
        <v>6529</v>
      </c>
      <c r="R1249" s="15"/>
      <c r="S1249" s="53"/>
    </row>
    <row r="1250" spans="2:19" ht="19.5" customHeight="1" x14ac:dyDescent="0.15">
      <c r="B1250" s="25">
        <v>2021</v>
      </c>
      <c r="C1250" s="27">
        <v>3</v>
      </c>
      <c r="D1250" s="27" t="s">
        <v>14</v>
      </c>
      <c r="E1250" s="55" t="s">
        <v>4813</v>
      </c>
      <c r="F1250" s="27" t="s">
        <v>62</v>
      </c>
      <c r="G1250" s="27">
        <v>3010990401</v>
      </c>
      <c r="H1250" s="27" t="s">
        <v>4814</v>
      </c>
      <c r="I1250" s="27" t="s">
        <v>7010</v>
      </c>
      <c r="J1250" s="45" t="s">
        <v>4815</v>
      </c>
      <c r="K1250" s="45">
        <v>9682</v>
      </c>
      <c r="L1250" s="45" t="s">
        <v>217</v>
      </c>
      <c r="M1250" s="29">
        <f>TRUNC((42358750*0.54%)+(((42358750*0.54%)+42358750)*0.1))+42358750</f>
        <v>46846235</v>
      </c>
      <c r="N1250" s="49" t="s">
        <v>4804</v>
      </c>
      <c r="O1250" s="27" t="s">
        <v>4816</v>
      </c>
      <c r="P1250" s="27" t="s">
        <v>4817</v>
      </c>
      <c r="Q1250" s="27" t="s">
        <v>6529</v>
      </c>
      <c r="R1250" s="15"/>
      <c r="S1250" s="53"/>
    </row>
    <row r="1251" spans="2:19" ht="19.5" customHeight="1" x14ac:dyDescent="0.15">
      <c r="B1251" s="25">
        <v>2021</v>
      </c>
      <c r="C1251" s="27">
        <v>3</v>
      </c>
      <c r="D1251" s="27" t="s">
        <v>15</v>
      </c>
      <c r="E1251" s="55" t="s">
        <v>3248</v>
      </c>
      <c r="F1251" s="27" t="s">
        <v>221</v>
      </c>
      <c r="G1251" s="27">
        <v>2410160101</v>
      </c>
      <c r="H1251" s="27" t="s">
        <v>3487</v>
      </c>
      <c r="I1251" s="27">
        <v>0</v>
      </c>
      <c r="J1251" s="45" t="s">
        <v>3488</v>
      </c>
      <c r="K1251" s="45">
        <v>1</v>
      </c>
      <c r="L1251" s="45" t="s">
        <v>223</v>
      </c>
      <c r="M1251" s="29">
        <v>46376000</v>
      </c>
      <c r="N1251" s="49" t="s">
        <v>2985</v>
      </c>
      <c r="O1251" s="27" t="s">
        <v>2989</v>
      </c>
      <c r="P1251" s="27" t="s">
        <v>2990</v>
      </c>
      <c r="Q1251" s="27" t="s">
        <v>6529</v>
      </c>
      <c r="R1251" s="15"/>
      <c r="S1251" s="53"/>
    </row>
    <row r="1252" spans="2:19" ht="19.5" customHeight="1" x14ac:dyDescent="0.15">
      <c r="B1252" s="25">
        <v>2021</v>
      </c>
      <c r="C1252" s="27">
        <v>3</v>
      </c>
      <c r="D1252" s="27" t="s">
        <v>15</v>
      </c>
      <c r="E1252" s="55" t="s">
        <v>2847</v>
      </c>
      <c r="F1252" s="27" t="s">
        <v>221</v>
      </c>
      <c r="G1252" s="27">
        <v>3011159501</v>
      </c>
      <c r="H1252" s="27" t="s">
        <v>2850</v>
      </c>
      <c r="I1252" s="27" t="s">
        <v>7011</v>
      </c>
      <c r="J1252" s="45" t="s">
        <v>16</v>
      </c>
      <c r="K1252" s="45">
        <v>1292</v>
      </c>
      <c r="L1252" s="45" t="s">
        <v>588</v>
      </c>
      <c r="M1252" s="29">
        <v>46114000</v>
      </c>
      <c r="N1252" s="49" t="s">
        <v>2338</v>
      </c>
      <c r="O1252" s="27" t="s">
        <v>2848</v>
      </c>
      <c r="P1252" s="27" t="s">
        <v>2849</v>
      </c>
      <c r="Q1252" s="27" t="s">
        <v>6529</v>
      </c>
      <c r="R1252" s="15"/>
      <c r="S1252" s="53"/>
    </row>
    <row r="1253" spans="2:19" ht="19.5" customHeight="1" x14ac:dyDescent="0.15">
      <c r="B1253" s="25">
        <v>2021</v>
      </c>
      <c r="C1253" s="27">
        <v>3</v>
      </c>
      <c r="D1253" s="27" t="s">
        <v>15</v>
      </c>
      <c r="E1253" s="55" t="s">
        <v>730</v>
      </c>
      <c r="F1253" s="27" t="s">
        <v>215</v>
      </c>
      <c r="G1253" s="27">
        <v>22869126</v>
      </c>
      <c r="H1253" s="27" t="s">
        <v>735</v>
      </c>
      <c r="I1253" s="27" t="s">
        <v>7012</v>
      </c>
      <c r="J1253" s="45" t="s">
        <v>736</v>
      </c>
      <c r="K1253" s="45">
        <v>43</v>
      </c>
      <c r="L1253" s="45" t="s">
        <v>227</v>
      </c>
      <c r="M1253" s="29">
        <v>45758000</v>
      </c>
      <c r="N1253" s="49" t="s">
        <v>389</v>
      </c>
      <c r="O1253" s="27" t="s">
        <v>732</v>
      </c>
      <c r="P1253" s="27" t="s">
        <v>733</v>
      </c>
      <c r="Q1253" s="27" t="s">
        <v>6529</v>
      </c>
      <c r="R1253" s="15"/>
      <c r="S1253" s="53"/>
    </row>
    <row r="1254" spans="2:19" ht="19.5" customHeight="1" x14ac:dyDescent="0.15">
      <c r="B1254" s="25">
        <v>2021</v>
      </c>
      <c r="C1254" s="27">
        <v>3</v>
      </c>
      <c r="D1254" s="27" t="s">
        <v>15</v>
      </c>
      <c r="E1254" s="55" t="s">
        <v>3493</v>
      </c>
      <c r="F1254" s="27" t="s">
        <v>221</v>
      </c>
      <c r="G1254" s="27">
        <v>3010161901</v>
      </c>
      <c r="H1254" s="27" t="s">
        <v>218</v>
      </c>
      <c r="I1254" s="27" t="s">
        <v>7013</v>
      </c>
      <c r="J1254" s="45" t="s">
        <v>16</v>
      </c>
      <c r="K1254" s="45">
        <v>55</v>
      </c>
      <c r="L1254" s="45" t="s">
        <v>217</v>
      </c>
      <c r="M1254" s="29">
        <v>45443000</v>
      </c>
      <c r="N1254" s="49" t="s">
        <v>2985</v>
      </c>
      <c r="O1254" s="27" t="s">
        <v>2992</v>
      </c>
      <c r="P1254" s="27" t="s">
        <v>2993</v>
      </c>
      <c r="Q1254" s="27" t="s">
        <v>6529</v>
      </c>
      <c r="R1254" s="15"/>
      <c r="S1254" s="53"/>
    </row>
    <row r="1255" spans="2:19" ht="19.5" customHeight="1" x14ac:dyDescent="0.15">
      <c r="B1255" s="25">
        <v>2021</v>
      </c>
      <c r="C1255" s="27">
        <v>3</v>
      </c>
      <c r="D1255" s="27" t="s">
        <v>15</v>
      </c>
      <c r="E1255" s="55" t="s">
        <v>3591</v>
      </c>
      <c r="F1255" s="27" t="s">
        <v>215</v>
      </c>
      <c r="G1255" s="27">
        <v>3010161901</v>
      </c>
      <c r="H1255" s="27" t="s">
        <v>737</v>
      </c>
      <c r="I1255" s="27" t="s">
        <v>7014</v>
      </c>
      <c r="J1255" s="45" t="s">
        <v>609</v>
      </c>
      <c r="K1255" s="45">
        <v>86</v>
      </c>
      <c r="L1255" s="45" t="s">
        <v>574</v>
      </c>
      <c r="M1255" s="29">
        <v>45000000</v>
      </c>
      <c r="N1255" s="49" t="s">
        <v>3090</v>
      </c>
      <c r="O1255" s="27" t="s">
        <v>3381</v>
      </c>
      <c r="P1255" s="27" t="s">
        <v>3382</v>
      </c>
      <c r="Q1255" s="27" t="s">
        <v>6529</v>
      </c>
      <c r="R1255" s="15"/>
      <c r="S1255" s="53"/>
    </row>
    <row r="1256" spans="2:19" ht="19.5" customHeight="1" x14ac:dyDescent="0.15">
      <c r="B1256" s="25">
        <v>2021</v>
      </c>
      <c r="C1256" s="27">
        <v>3</v>
      </c>
      <c r="D1256" s="27" t="s">
        <v>14</v>
      </c>
      <c r="E1256" s="55" t="s">
        <v>5187</v>
      </c>
      <c r="F1256" s="27" t="s">
        <v>62</v>
      </c>
      <c r="G1256" s="27">
        <v>3010161901</v>
      </c>
      <c r="H1256" s="27" t="s">
        <v>5198</v>
      </c>
      <c r="I1256" s="27" t="s">
        <v>6825</v>
      </c>
      <c r="J1256" s="45" t="s">
        <v>5249</v>
      </c>
      <c r="K1256" s="45">
        <v>69.888000000000005</v>
      </c>
      <c r="L1256" s="45" t="s">
        <v>169</v>
      </c>
      <c r="M1256" s="29">
        <v>44927850</v>
      </c>
      <c r="N1256" s="49" t="s">
        <v>5173</v>
      </c>
      <c r="O1256" s="27" t="s">
        <v>5177</v>
      </c>
      <c r="P1256" s="27" t="s">
        <v>5178</v>
      </c>
      <c r="Q1256" s="27" t="s">
        <v>6529</v>
      </c>
      <c r="R1256" s="15"/>
      <c r="S1256" s="53"/>
    </row>
    <row r="1257" spans="2:19" ht="19.5" customHeight="1" x14ac:dyDescent="0.15">
      <c r="B1257" s="25">
        <v>2021</v>
      </c>
      <c r="C1257" s="27">
        <v>3</v>
      </c>
      <c r="D1257" s="27" t="s">
        <v>15</v>
      </c>
      <c r="E1257" s="55" t="s">
        <v>1958</v>
      </c>
      <c r="F1257" s="27" t="s">
        <v>215</v>
      </c>
      <c r="G1257" s="27">
        <v>3013150202</v>
      </c>
      <c r="H1257" s="27" t="s">
        <v>1984</v>
      </c>
      <c r="I1257" s="27" t="s">
        <v>7015</v>
      </c>
      <c r="J1257" s="45" t="s">
        <v>678</v>
      </c>
      <c r="K1257" s="45">
        <v>1641</v>
      </c>
      <c r="L1257" s="45" t="s">
        <v>588</v>
      </c>
      <c r="M1257" s="29">
        <v>44600000</v>
      </c>
      <c r="N1257" s="49" t="s">
        <v>1571</v>
      </c>
      <c r="O1257" s="27" t="s">
        <v>1579</v>
      </c>
      <c r="P1257" s="27" t="s">
        <v>1582</v>
      </c>
      <c r="Q1257" s="27" t="s">
        <v>6529</v>
      </c>
      <c r="R1257" s="15"/>
      <c r="S1257" s="53"/>
    </row>
    <row r="1258" spans="2:19" ht="19.5" customHeight="1" x14ac:dyDescent="0.15">
      <c r="B1258" s="25">
        <v>2021</v>
      </c>
      <c r="C1258" s="27">
        <v>3</v>
      </c>
      <c r="D1258" s="27" t="s">
        <v>15</v>
      </c>
      <c r="E1258" s="55" t="s">
        <v>1935</v>
      </c>
      <c r="F1258" s="27" t="s">
        <v>215</v>
      </c>
      <c r="G1258" s="27">
        <v>3012999901</v>
      </c>
      <c r="H1258" s="27" t="s">
        <v>2045</v>
      </c>
      <c r="I1258" s="27" t="s">
        <v>7016</v>
      </c>
      <c r="J1258" s="45" t="s">
        <v>16</v>
      </c>
      <c r="K1258" s="45">
        <v>714</v>
      </c>
      <c r="L1258" s="45" t="s">
        <v>588</v>
      </c>
      <c r="M1258" s="29">
        <v>44268000</v>
      </c>
      <c r="N1258" s="49" t="s">
        <v>1476</v>
      </c>
      <c r="O1258" s="27" t="s">
        <v>1483</v>
      </c>
      <c r="P1258" s="27" t="s">
        <v>1484</v>
      </c>
      <c r="Q1258" s="27" t="s">
        <v>6529</v>
      </c>
      <c r="R1258" s="15"/>
      <c r="S1258" s="53"/>
    </row>
    <row r="1259" spans="2:19" ht="19.5" customHeight="1" x14ac:dyDescent="0.15">
      <c r="B1259" s="25">
        <v>2021</v>
      </c>
      <c r="C1259" s="27">
        <v>3</v>
      </c>
      <c r="D1259" s="27" t="s">
        <v>14</v>
      </c>
      <c r="E1259" s="55" t="s">
        <v>3248</v>
      </c>
      <c r="F1259" s="27" t="s">
        <v>221</v>
      </c>
      <c r="G1259" s="27">
        <v>3013150201</v>
      </c>
      <c r="H1259" s="27" t="s">
        <v>1977</v>
      </c>
      <c r="I1259" s="27">
        <v>0</v>
      </c>
      <c r="J1259" s="45" t="s">
        <v>3490</v>
      </c>
      <c r="K1259" s="45">
        <v>1</v>
      </c>
      <c r="L1259" s="45" t="s">
        <v>223</v>
      </c>
      <c r="M1259" s="29">
        <v>44208000</v>
      </c>
      <c r="N1259" s="49" t="s">
        <v>2985</v>
      </c>
      <c r="O1259" s="27" t="s">
        <v>2989</v>
      </c>
      <c r="P1259" s="27" t="s">
        <v>2990</v>
      </c>
      <c r="Q1259" s="27" t="s">
        <v>6529</v>
      </c>
      <c r="R1259" s="15"/>
      <c r="S1259" s="53"/>
    </row>
    <row r="1260" spans="2:19" ht="19.5" customHeight="1" x14ac:dyDescent="0.15">
      <c r="B1260" s="25">
        <v>2021</v>
      </c>
      <c r="C1260" s="27">
        <v>3</v>
      </c>
      <c r="D1260" s="27" t="s">
        <v>14</v>
      </c>
      <c r="E1260" s="55" t="s">
        <v>5187</v>
      </c>
      <c r="F1260" s="27" t="s">
        <v>62</v>
      </c>
      <c r="G1260" s="27">
        <v>3010161901</v>
      </c>
      <c r="H1260" s="27" t="s">
        <v>5198</v>
      </c>
      <c r="I1260" s="27" t="s">
        <v>6767</v>
      </c>
      <c r="J1260" s="45" t="s">
        <v>5249</v>
      </c>
      <c r="K1260" s="45">
        <v>68.94</v>
      </c>
      <c r="L1260" s="45" t="s">
        <v>169</v>
      </c>
      <c r="M1260" s="29">
        <v>43988132</v>
      </c>
      <c r="N1260" s="49" t="s">
        <v>5173</v>
      </c>
      <c r="O1260" s="27" t="s">
        <v>5177</v>
      </c>
      <c r="P1260" s="27" t="s">
        <v>5178</v>
      </c>
      <c r="Q1260" s="27" t="s">
        <v>6529</v>
      </c>
      <c r="R1260" s="15"/>
      <c r="S1260" s="53"/>
    </row>
    <row r="1261" spans="2:19" ht="19.5" customHeight="1" x14ac:dyDescent="0.15">
      <c r="B1261" s="25">
        <v>2021</v>
      </c>
      <c r="C1261" s="27">
        <v>3</v>
      </c>
      <c r="D1261" s="27" t="s">
        <v>14</v>
      </c>
      <c r="E1261" s="55" t="s">
        <v>3248</v>
      </c>
      <c r="F1261" s="27" t="s">
        <v>221</v>
      </c>
      <c r="G1261" s="27">
        <v>3017169801</v>
      </c>
      <c r="H1261" s="27" t="s">
        <v>1204</v>
      </c>
      <c r="I1261" s="27">
        <v>0</v>
      </c>
      <c r="J1261" s="45" t="s">
        <v>3489</v>
      </c>
      <c r="K1261" s="45">
        <v>1</v>
      </c>
      <c r="L1261" s="45" t="s">
        <v>223</v>
      </c>
      <c r="M1261" s="29">
        <v>43283000</v>
      </c>
      <c r="N1261" s="49" t="s">
        <v>2985</v>
      </c>
      <c r="O1261" s="27" t="s">
        <v>2989</v>
      </c>
      <c r="P1261" s="27" t="s">
        <v>2990</v>
      </c>
      <c r="Q1261" s="27" t="s">
        <v>6529</v>
      </c>
      <c r="R1261" s="15"/>
      <c r="S1261" s="53"/>
    </row>
    <row r="1262" spans="2:19" ht="19.5" customHeight="1" x14ac:dyDescent="0.15">
      <c r="B1262" s="25">
        <v>2021</v>
      </c>
      <c r="C1262" s="27">
        <v>3</v>
      </c>
      <c r="D1262" s="27" t="s">
        <v>14</v>
      </c>
      <c r="E1262" s="55" t="s">
        <v>5187</v>
      </c>
      <c r="F1262" s="27" t="s">
        <v>62</v>
      </c>
      <c r="G1262" s="27">
        <v>3010161901</v>
      </c>
      <c r="H1262" s="27" t="s">
        <v>5198</v>
      </c>
      <c r="I1262" s="27" t="s">
        <v>6825</v>
      </c>
      <c r="J1262" s="45" t="s">
        <v>5197</v>
      </c>
      <c r="K1262" s="45">
        <v>66.992000000000004</v>
      </c>
      <c r="L1262" s="45" t="s">
        <v>169</v>
      </c>
      <c r="M1262" s="29">
        <v>43066142</v>
      </c>
      <c r="N1262" s="49" t="s">
        <v>5173</v>
      </c>
      <c r="O1262" s="27" t="s">
        <v>5177</v>
      </c>
      <c r="P1262" s="27" t="s">
        <v>5178</v>
      </c>
      <c r="Q1262" s="27" t="s">
        <v>6529</v>
      </c>
      <c r="R1262" s="15"/>
      <c r="S1262" s="53"/>
    </row>
    <row r="1263" spans="2:19" ht="19.5" customHeight="1" x14ac:dyDescent="0.15">
      <c r="B1263" s="25">
        <v>2021</v>
      </c>
      <c r="C1263" s="27">
        <v>3</v>
      </c>
      <c r="D1263" s="27" t="s">
        <v>15</v>
      </c>
      <c r="E1263" s="55" t="s">
        <v>3429</v>
      </c>
      <c r="F1263" s="27" t="s">
        <v>215</v>
      </c>
      <c r="G1263" s="27">
        <v>3912100101</v>
      </c>
      <c r="H1263" s="27" t="s">
        <v>2139</v>
      </c>
      <c r="I1263" s="27" t="s">
        <v>7017</v>
      </c>
      <c r="J1263" s="45" t="s">
        <v>3432</v>
      </c>
      <c r="K1263" s="45">
        <v>1</v>
      </c>
      <c r="L1263" s="45" t="s">
        <v>174</v>
      </c>
      <c r="M1263" s="29">
        <v>42864000</v>
      </c>
      <c r="N1263" s="49" t="s">
        <v>3112</v>
      </c>
      <c r="O1263" s="27" t="s">
        <v>2937</v>
      </c>
      <c r="P1263" s="27" t="s">
        <v>2938</v>
      </c>
      <c r="Q1263" s="27" t="s">
        <v>6529</v>
      </c>
      <c r="R1263" s="15"/>
      <c r="S1263" s="53"/>
    </row>
    <row r="1264" spans="2:19" ht="19.5" customHeight="1" x14ac:dyDescent="0.15">
      <c r="B1264" s="25">
        <v>2021</v>
      </c>
      <c r="C1264" s="27">
        <v>3</v>
      </c>
      <c r="D1264" s="27" t="s">
        <v>15</v>
      </c>
      <c r="E1264" s="55" t="s">
        <v>3430</v>
      </c>
      <c r="F1264" s="27" t="s">
        <v>215</v>
      </c>
      <c r="G1264" s="27">
        <v>3912100101</v>
      </c>
      <c r="H1264" s="27" t="s">
        <v>2139</v>
      </c>
      <c r="I1264" s="27" t="s">
        <v>7017</v>
      </c>
      <c r="J1264" s="45" t="s">
        <v>3432</v>
      </c>
      <c r="K1264" s="45">
        <v>1</v>
      </c>
      <c r="L1264" s="45" t="s">
        <v>174</v>
      </c>
      <c r="M1264" s="29">
        <v>42864000</v>
      </c>
      <c r="N1264" s="49" t="s">
        <v>3112</v>
      </c>
      <c r="O1264" s="27" t="s">
        <v>2937</v>
      </c>
      <c r="P1264" s="27" t="s">
        <v>2938</v>
      </c>
      <c r="Q1264" s="27" t="s">
        <v>6529</v>
      </c>
      <c r="R1264" s="15"/>
      <c r="S1264" s="53"/>
    </row>
    <row r="1265" spans="2:19" ht="19.5" customHeight="1" x14ac:dyDescent="0.15">
      <c r="B1265" s="25">
        <v>2021</v>
      </c>
      <c r="C1265" s="27">
        <v>3</v>
      </c>
      <c r="D1265" s="27" t="s">
        <v>15</v>
      </c>
      <c r="E1265" s="55" t="s">
        <v>3600</v>
      </c>
      <c r="F1265" s="27" t="s">
        <v>215</v>
      </c>
      <c r="G1265" s="27">
        <v>3016170201</v>
      </c>
      <c r="H1265" s="27" t="s">
        <v>3601</v>
      </c>
      <c r="I1265" s="27" t="s">
        <v>7018</v>
      </c>
      <c r="J1265" s="45" t="s">
        <v>3597</v>
      </c>
      <c r="K1265" s="45">
        <v>666</v>
      </c>
      <c r="L1265" s="45" t="s">
        <v>588</v>
      </c>
      <c r="M1265" s="29">
        <v>42544620</v>
      </c>
      <c r="N1265" s="49" t="s">
        <v>3090</v>
      </c>
      <c r="O1265" s="27" t="s">
        <v>3406</v>
      </c>
      <c r="P1265" s="27" t="s">
        <v>3407</v>
      </c>
      <c r="Q1265" s="27" t="s">
        <v>6529</v>
      </c>
      <c r="R1265" s="15"/>
      <c r="S1265" s="53"/>
    </row>
    <row r="1266" spans="2:19" ht="19.5" customHeight="1" x14ac:dyDescent="0.15">
      <c r="B1266" s="25">
        <v>2021</v>
      </c>
      <c r="C1266" s="27">
        <v>3</v>
      </c>
      <c r="D1266" s="27" t="s">
        <v>15</v>
      </c>
      <c r="E1266" s="55" t="s">
        <v>673</v>
      </c>
      <c r="F1266" s="27" t="s">
        <v>215</v>
      </c>
      <c r="G1266" s="27">
        <v>4014178401</v>
      </c>
      <c r="H1266" s="27" t="s">
        <v>684</v>
      </c>
      <c r="I1266" s="27" t="s">
        <v>7019</v>
      </c>
      <c r="J1266" s="45" t="s">
        <v>612</v>
      </c>
      <c r="K1266" s="45">
        <v>44</v>
      </c>
      <c r="L1266" s="45" t="s">
        <v>640</v>
      </c>
      <c r="M1266" s="29">
        <v>42240000</v>
      </c>
      <c r="N1266" s="49" t="s">
        <v>340</v>
      </c>
      <c r="O1266" s="27" t="s">
        <v>492</v>
      </c>
      <c r="P1266" s="27" t="s">
        <v>493</v>
      </c>
      <c r="Q1266" s="27" t="s">
        <v>6529</v>
      </c>
      <c r="R1266" s="15"/>
      <c r="S1266" s="53"/>
    </row>
    <row r="1267" spans="2:19" ht="19.5" customHeight="1" x14ac:dyDescent="0.15">
      <c r="B1267" s="25">
        <v>2021</v>
      </c>
      <c r="C1267" s="27">
        <v>3</v>
      </c>
      <c r="D1267" s="27" t="s">
        <v>15</v>
      </c>
      <c r="E1267" s="55" t="s">
        <v>2881</v>
      </c>
      <c r="F1267" s="27" t="s">
        <v>215</v>
      </c>
      <c r="G1267" s="27">
        <v>2611160701</v>
      </c>
      <c r="H1267" s="27" t="s">
        <v>1282</v>
      </c>
      <c r="I1267" s="27"/>
      <c r="J1267" s="45" t="s">
        <v>37</v>
      </c>
      <c r="K1267" s="45">
        <v>1</v>
      </c>
      <c r="L1267" s="45" t="s">
        <v>2885</v>
      </c>
      <c r="M1267" s="29">
        <v>41530000</v>
      </c>
      <c r="N1267" s="49" t="s">
        <v>2392</v>
      </c>
      <c r="O1267" s="27" t="s">
        <v>2404</v>
      </c>
      <c r="P1267" s="27" t="s">
        <v>2405</v>
      </c>
      <c r="Q1267" s="27" t="s">
        <v>6529</v>
      </c>
      <c r="R1267" s="15"/>
      <c r="S1267" s="53"/>
    </row>
    <row r="1268" spans="2:19" ht="19.5" customHeight="1" x14ac:dyDescent="0.15">
      <c r="B1268" s="25">
        <v>2021</v>
      </c>
      <c r="C1268" s="27">
        <v>3</v>
      </c>
      <c r="D1268" s="27" t="s">
        <v>15</v>
      </c>
      <c r="E1268" s="55" t="s">
        <v>3600</v>
      </c>
      <c r="F1268" s="27" t="s">
        <v>215</v>
      </c>
      <c r="G1268" s="27">
        <v>3016160102</v>
      </c>
      <c r="H1268" s="27" t="s">
        <v>3602</v>
      </c>
      <c r="I1268" s="27" t="s">
        <v>7020</v>
      </c>
      <c r="J1268" s="45" t="s">
        <v>3597</v>
      </c>
      <c r="K1268" s="45">
        <v>678</v>
      </c>
      <c r="L1268" s="45" t="s">
        <v>588</v>
      </c>
      <c r="M1268" s="29">
        <v>40341000</v>
      </c>
      <c r="N1268" s="49" t="s">
        <v>3090</v>
      </c>
      <c r="O1268" s="27" t="s">
        <v>3406</v>
      </c>
      <c r="P1268" s="27" t="s">
        <v>3407</v>
      </c>
      <c r="Q1268" s="27" t="s">
        <v>6529</v>
      </c>
      <c r="R1268" s="15"/>
      <c r="S1268" s="53"/>
    </row>
    <row r="1269" spans="2:19" ht="19.5" customHeight="1" x14ac:dyDescent="0.15">
      <c r="B1269" s="25">
        <v>2021</v>
      </c>
      <c r="C1269" s="27">
        <v>3</v>
      </c>
      <c r="D1269" s="27" t="s">
        <v>15</v>
      </c>
      <c r="E1269" s="55" t="s">
        <v>673</v>
      </c>
      <c r="F1269" s="27" t="s">
        <v>215</v>
      </c>
      <c r="G1269" s="27">
        <v>4014178203</v>
      </c>
      <c r="H1269" s="27" t="s">
        <v>682</v>
      </c>
      <c r="I1269" s="27" t="s">
        <v>7021</v>
      </c>
      <c r="J1269" s="45" t="s">
        <v>173</v>
      </c>
      <c r="K1269" s="45">
        <v>205</v>
      </c>
      <c r="L1269" s="45" t="s">
        <v>227</v>
      </c>
      <c r="M1269" s="29">
        <v>40180000</v>
      </c>
      <c r="N1269" s="49" t="s">
        <v>340</v>
      </c>
      <c r="O1269" s="27" t="s">
        <v>492</v>
      </c>
      <c r="P1269" s="27" t="s">
        <v>493</v>
      </c>
      <c r="Q1269" s="27" t="s">
        <v>6529</v>
      </c>
      <c r="R1269" s="15"/>
      <c r="S1269" s="53"/>
    </row>
    <row r="1270" spans="2:19" ht="19.5" customHeight="1" x14ac:dyDescent="0.15">
      <c r="B1270" s="25">
        <v>2021</v>
      </c>
      <c r="C1270" s="27">
        <v>3</v>
      </c>
      <c r="D1270" s="27" t="s">
        <v>14</v>
      </c>
      <c r="E1270" s="55" t="s">
        <v>1944</v>
      </c>
      <c r="F1270" s="27" t="s">
        <v>215</v>
      </c>
      <c r="G1270" s="27">
        <v>2611160701</v>
      </c>
      <c r="H1270" s="27" t="s">
        <v>739</v>
      </c>
      <c r="I1270" s="27" t="s">
        <v>7022</v>
      </c>
      <c r="J1270" s="45" t="s">
        <v>1945</v>
      </c>
      <c r="K1270" s="45">
        <v>20</v>
      </c>
      <c r="L1270" s="45" t="s">
        <v>1283</v>
      </c>
      <c r="M1270" s="29">
        <v>40000000</v>
      </c>
      <c r="N1270" s="49" t="s">
        <v>1538</v>
      </c>
      <c r="O1270" s="27" t="s">
        <v>1546</v>
      </c>
      <c r="P1270" s="27" t="s">
        <v>1547</v>
      </c>
      <c r="Q1270" s="27" t="s">
        <v>6934</v>
      </c>
      <c r="R1270" s="15"/>
      <c r="S1270" s="53"/>
    </row>
    <row r="1271" spans="2:19" ht="19.5" customHeight="1" x14ac:dyDescent="0.15">
      <c r="B1271" s="25">
        <v>2021</v>
      </c>
      <c r="C1271" s="27">
        <v>3</v>
      </c>
      <c r="D1271" s="27" t="s">
        <v>14</v>
      </c>
      <c r="E1271" s="55" t="s">
        <v>1346</v>
      </c>
      <c r="F1271" s="27" t="s">
        <v>62</v>
      </c>
      <c r="G1271" s="27">
        <v>3023160202</v>
      </c>
      <c r="H1271" s="27" t="s">
        <v>1347</v>
      </c>
      <c r="I1271" s="27" t="s">
        <v>7023</v>
      </c>
      <c r="J1271" s="45" t="s">
        <v>16</v>
      </c>
      <c r="K1271" s="45">
        <v>1</v>
      </c>
      <c r="L1271" s="45" t="s">
        <v>174</v>
      </c>
      <c r="M1271" s="29">
        <v>40000000</v>
      </c>
      <c r="N1271" s="49" t="s">
        <v>1087</v>
      </c>
      <c r="O1271" s="27" t="s">
        <v>1088</v>
      </c>
      <c r="P1271" s="27" t="s">
        <v>1089</v>
      </c>
      <c r="Q1271" s="27" t="s">
        <v>6529</v>
      </c>
      <c r="R1271" s="15"/>
      <c r="S1271" s="53"/>
    </row>
    <row r="1272" spans="2:19" ht="19.5" customHeight="1" x14ac:dyDescent="0.15">
      <c r="B1272" s="25">
        <v>2021</v>
      </c>
      <c r="C1272" s="27">
        <v>3</v>
      </c>
      <c r="D1272" s="27" t="s">
        <v>15</v>
      </c>
      <c r="E1272" s="55" t="s">
        <v>1245</v>
      </c>
      <c r="F1272" s="27" t="s">
        <v>221</v>
      </c>
      <c r="G1272" s="27">
        <v>4015151301</v>
      </c>
      <c r="H1272" s="27" t="s">
        <v>662</v>
      </c>
      <c r="I1272" s="27" t="s">
        <v>6585</v>
      </c>
      <c r="J1272" s="45" t="s">
        <v>1246</v>
      </c>
      <c r="K1272" s="45">
        <v>1</v>
      </c>
      <c r="L1272" s="45" t="s">
        <v>557</v>
      </c>
      <c r="M1272" s="29">
        <v>39780000</v>
      </c>
      <c r="N1272" s="49" t="s">
        <v>781</v>
      </c>
      <c r="O1272" s="27" t="s">
        <v>788</v>
      </c>
      <c r="P1272" s="27" t="s">
        <v>789</v>
      </c>
      <c r="Q1272" s="27" t="s">
        <v>6529</v>
      </c>
      <c r="R1272" s="15"/>
      <c r="S1272" s="53"/>
    </row>
    <row r="1273" spans="2:19" ht="19.5" customHeight="1" x14ac:dyDescent="0.15">
      <c r="B1273" s="25">
        <v>2021</v>
      </c>
      <c r="C1273" s="27">
        <v>3</v>
      </c>
      <c r="D1273" s="27" t="s">
        <v>15</v>
      </c>
      <c r="E1273" s="55" t="s">
        <v>687</v>
      </c>
      <c r="F1273" s="27" t="s">
        <v>215</v>
      </c>
      <c r="G1273" s="27">
        <v>3012169901</v>
      </c>
      <c r="H1273" s="27" t="s">
        <v>693</v>
      </c>
      <c r="I1273" s="27" t="s">
        <v>7024</v>
      </c>
      <c r="J1273" s="45" t="s">
        <v>568</v>
      </c>
      <c r="K1273" s="45">
        <v>1</v>
      </c>
      <c r="L1273" s="45" t="s">
        <v>223</v>
      </c>
      <c r="M1273" s="29">
        <v>38833575</v>
      </c>
      <c r="N1273" s="49" t="s">
        <v>340</v>
      </c>
      <c r="O1273" s="27" t="s">
        <v>688</v>
      </c>
      <c r="P1273" s="27" t="s">
        <v>498</v>
      </c>
      <c r="Q1273" s="27" t="s">
        <v>6529</v>
      </c>
      <c r="R1273" s="15"/>
      <c r="S1273" s="53"/>
    </row>
    <row r="1274" spans="2:19" ht="19.5" customHeight="1" x14ac:dyDescent="0.15">
      <c r="B1274" s="25">
        <v>2021</v>
      </c>
      <c r="C1274" s="27">
        <v>3</v>
      </c>
      <c r="D1274" s="27" t="s">
        <v>14</v>
      </c>
      <c r="E1274" s="55" t="s">
        <v>1944</v>
      </c>
      <c r="F1274" s="27" t="s">
        <v>215</v>
      </c>
      <c r="G1274" s="27">
        <v>3017169801</v>
      </c>
      <c r="H1274" s="27" t="s">
        <v>1204</v>
      </c>
      <c r="I1274" s="27" t="s">
        <v>6721</v>
      </c>
      <c r="J1274" s="45" t="s">
        <v>1304</v>
      </c>
      <c r="K1274" s="45">
        <v>2738</v>
      </c>
      <c r="L1274" s="45" t="s">
        <v>579</v>
      </c>
      <c r="M1274" s="29">
        <v>38500000</v>
      </c>
      <c r="N1274" s="49" t="s">
        <v>1538</v>
      </c>
      <c r="O1274" s="27" t="s">
        <v>1546</v>
      </c>
      <c r="P1274" s="27" t="s">
        <v>1547</v>
      </c>
      <c r="Q1274" s="27" t="s">
        <v>6934</v>
      </c>
      <c r="R1274" s="15"/>
      <c r="S1274" s="53"/>
    </row>
    <row r="1275" spans="2:19" ht="19.5" customHeight="1" x14ac:dyDescent="0.15">
      <c r="B1275" s="25">
        <v>2021</v>
      </c>
      <c r="C1275" s="27">
        <v>3</v>
      </c>
      <c r="D1275" s="27" t="s">
        <v>15</v>
      </c>
      <c r="E1275" s="55" t="s">
        <v>1997</v>
      </c>
      <c r="F1275" s="27" t="s">
        <v>215</v>
      </c>
      <c r="G1275" s="27">
        <v>5512171801</v>
      </c>
      <c r="H1275" s="27" t="s">
        <v>1276</v>
      </c>
      <c r="I1275" s="27" t="s">
        <v>7025</v>
      </c>
      <c r="J1275" s="45" t="s">
        <v>601</v>
      </c>
      <c r="K1275" s="45">
        <v>1</v>
      </c>
      <c r="L1275" s="45" t="s">
        <v>223</v>
      </c>
      <c r="M1275" s="29">
        <v>37752000</v>
      </c>
      <c r="N1275" s="49" t="s">
        <v>1476</v>
      </c>
      <c r="O1275" s="27" t="s">
        <v>1487</v>
      </c>
      <c r="P1275" s="27" t="s">
        <v>1488</v>
      </c>
      <c r="Q1275" s="27" t="s">
        <v>6529</v>
      </c>
      <c r="R1275" s="15"/>
      <c r="S1275" s="53"/>
    </row>
    <row r="1276" spans="2:19" ht="19.5" customHeight="1" x14ac:dyDescent="0.15">
      <c r="B1276" s="25">
        <v>2021</v>
      </c>
      <c r="C1276" s="27">
        <v>3</v>
      </c>
      <c r="D1276" s="27" t="s">
        <v>15</v>
      </c>
      <c r="E1276" s="55" t="s">
        <v>3600</v>
      </c>
      <c r="F1276" s="27" t="s">
        <v>215</v>
      </c>
      <c r="G1276" s="27">
        <v>3011159701</v>
      </c>
      <c r="H1276" s="27" t="s">
        <v>696</v>
      </c>
      <c r="I1276" s="27" t="s">
        <v>7026</v>
      </c>
      <c r="J1276" s="45" t="s">
        <v>3603</v>
      </c>
      <c r="K1276" s="45">
        <v>571</v>
      </c>
      <c r="L1276" s="45" t="s">
        <v>574</v>
      </c>
      <c r="M1276" s="29">
        <v>37738730</v>
      </c>
      <c r="N1276" s="49" t="s">
        <v>3090</v>
      </c>
      <c r="O1276" s="27" t="s">
        <v>3406</v>
      </c>
      <c r="P1276" s="27" t="s">
        <v>3407</v>
      </c>
      <c r="Q1276" s="27" t="s">
        <v>6529</v>
      </c>
      <c r="R1276" s="15"/>
      <c r="S1276" s="53"/>
    </row>
    <row r="1277" spans="2:19" ht="19.5" customHeight="1" x14ac:dyDescent="0.15">
      <c r="B1277" s="25">
        <v>2021</v>
      </c>
      <c r="C1277" s="27">
        <v>3</v>
      </c>
      <c r="D1277" s="27" t="s">
        <v>14</v>
      </c>
      <c r="E1277" s="55" t="s">
        <v>1309</v>
      </c>
      <c r="F1277" s="27" t="s">
        <v>62</v>
      </c>
      <c r="G1277" s="27">
        <v>3013150202</v>
      </c>
      <c r="H1277" s="27" t="s">
        <v>1310</v>
      </c>
      <c r="I1277" s="27" t="s">
        <v>7027</v>
      </c>
      <c r="J1277" s="45" t="s">
        <v>16</v>
      </c>
      <c r="K1277" s="45">
        <v>1568</v>
      </c>
      <c r="L1277" s="45" t="s">
        <v>645</v>
      </c>
      <c r="M1277" s="29">
        <v>37632000</v>
      </c>
      <c r="N1277" s="49" t="s">
        <v>811</v>
      </c>
      <c r="O1277" s="27" t="s">
        <v>831</v>
      </c>
      <c r="P1277" s="27" t="s">
        <v>819</v>
      </c>
      <c r="Q1277" s="27" t="s">
        <v>6529</v>
      </c>
      <c r="R1277" s="15"/>
      <c r="S1277" s="53"/>
    </row>
    <row r="1278" spans="2:19" ht="19.5" customHeight="1" x14ac:dyDescent="0.15">
      <c r="B1278" s="25">
        <v>2021</v>
      </c>
      <c r="C1278" s="27">
        <v>3</v>
      </c>
      <c r="D1278" s="27" t="s">
        <v>14</v>
      </c>
      <c r="E1278" s="55" t="s">
        <v>5088</v>
      </c>
      <c r="F1278" s="27" t="s">
        <v>64</v>
      </c>
      <c r="G1278" s="27">
        <v>4323260801</v>
      </c>
      <c r="H1278" s="27" t="s">
        <v>5089</v>
      </c>
      <c r="I1278" s="27"/>
      <c r="J1278" s="45"/>
      <c r="K1278" s="45">
        <v>100</v>
      </c>
      <c r="L1278" s="45" t="s">
        <v>640</v>
      </c>
      <c r="M1278" s="29">
        <v>37500000</v>
      </c>
      <c r="N1278" s="49" t="s">
        <v>5090</v>
      </c>
      <c r="O1278" s="27" t="s">
        <v>5091</v>
      </c>
      <c r="P1278" s="27" t="s">
        <v>5092</v>
      </c>
      <c r="Q1278" s="27" t="s">
        <v>6529</v>
      </c>
      <c r="R1278" s="15"/>
      <c r="S1278" s="53" t="s">
        <v>5093</v>
      </c>
    </row>
    <row r="1279" spans="2:19" ht="19.5" customHeight="1" x14ac:dyDescent="0.15">
      <c r="B1279" s="25">
        <v>2021</v>
      </c>
      <c r="C1279" s="27">
        <v>3</v>
      </c>
      <c r="D1279" s="27" t="s">
        <v>15</v>
      </c>
      <c r="E1279" s="55" t="s">
        <v>2114</v>
      </c>
      <c r="F1279" s="27" t="s">
        <v>215</v>
      </c>
      <c r="G1279" s="27">
        <v>3013150202</v>
      </c>
      <c r="H1279" s="27" t="s">
        <v>1984</v>
      </c>
      <c r="I1279" s="27" t="s">
        <v>7028</v>
      </c>
      <c r="J1279" s="45" t="s">
        <v>2115</v>
      </c>
      <c r="K1279" s="45">
        <v>1813</v>
      </c>
      <c r="L1279" s="45" t="s">
        <v>588</v>
      </c>
      <c r="M1279" s="29">
        <v>37325600</v>
      </c>
      <c r="N1279" s="49" t="s">
        <v>1451</v>
      </c>
      <c r="O1279" s="27" t="s">
        <v>1700</v>
      </c>
      <c r="P1279" s="27" t="s">
        <v>1701</v>
      </c>
      <c r="Q1279" s="27" t="s">
        <v>6529</v>
      </c>
      <c r="R1279" s="15"/>
      <c r="S1279" s="53"/>
    </row>
    <row r="1280" spans="2:19" ht="19.5" customHeight="1" x14ac:dyDescent="0.15">
      <c r="B1280" s="25">
        <v>2021</v>
      </c>
      <c r="C1280" s="27">
        <v>3</v>
      </c>
      <c r="D1280" s="27" t="s">
        <v>14</v>
      </c>
      <c r="E1280" s="55" t="s">
        <v>575</v>
      </c>
      <c r="F1280" s="27" t="s">
        <v>215</v>
      </c>
      <c r="G1280" s="27">
        <v>3011150501</v>
      </c>
      <c r="H1280" s="27" t="s">
        <v>216</v>
      </c>
      <c r="I1280" s="27" t="s">
        <v>6566</v>
      </c>
      <c r="J1280" s="45" t="s">
        <v>16</v>
      </c>
      <c r="K1280" s="45">
        <v>630</v>
      </c>
      <c r="L1280" s="45" t="s">
        <v>217</v>
      </c>
      <c r="M1280" s="29">
        <v>36000000</v>
      </c>
      <c r="N1280" s="49" t="s">
        <v>235</v>
      </c>
      <c r="O1280" s="27" t="s">
        <v>413</v>
      </c>
      <c r="P1280" s="27" t="s">
        <v>414</v>
      </c>
      <c r="Q1280" s="27" t="s">
        <v>6529</v>
      </c>
      <c r="R1280" s="15"/>
      <c r="S1280" s="53"/>
    </row>
    <row r="1281" spans="2:19" ht="19.5" customHeight="1" x14ac:dyDescent="0.15">
      <c r="B1281" s="25">
        <v>2021</v>
      </c>
      <c r="C1281" s="27">
        <v>3</v>
      </c>
      <c r="D1281" s="27" t="s">
        <v>14</v>
      </c>
      <c r="E1281" s="55" t="s">
        <v>1267</v>
      </c>
      <c r="F1281" s="27" t="s">
        <v>215</v>
      </c>
      <c r="G1281" s="27">
        <v>3012170206</v>
      </c>
      <c r="H1281" s="27" t="s">
        <v>1268</v>
      </c>
      <c r="I1281" s="27" t="s">
        <v>7029</v>
      </c>
      <c r="J1281" s="45" t="s">
        <v>601</v>
      </c>
      <c r="K1281" s="45">
        <v>756</v>
      </c>
      <c r="L1281" s="45" t="s">
        <v>661</v>
      </c>
      <c r="M1281" s="29">
        <v>36000000</v>
      </c>
      <c r="N1281" s="49" t="s">
        <v>811</v>
      </c>
      <c r="O1281" s="27" t="s">
        <v>812</v>
      </c>
      <c r="P1281" s="27" t="s">
        <v>813</v>
      </c>
      <c r="Q1281" s="27" t="s">
        <v>6529</v>
      </c>
      <c r="R1281" s="15"/>
      <c r="S1281" s="53"/>
    </row>
    <row r="1282" spans="2:19" ht="19.5" customHeight="1" x14ac:dyDescent="0.15">
      <c r="B1282" s="25">
        <v>2021</v>
      </c>
      <c r="C1282" s="27">
        <v>3</v>
      </c>
      <c r="D1282" s="27" t="s">
        <v>14</v>
      </c>
      <c r="E1282" s="55" t="s">
        <v>4547</v>
      </c>
      <c r="F1282" s="27" t="s">
        <v>221</v>
      </c>
      <c r="G1282" s="27">
        <v>3012170301</v>
      </c>
      <c r="H1282" s="27" t="s">
        <v>1278</v>
      </c>
      <c r="I1282" s="27" t="s">
        <v>7030</v>
      </c>
      <c r="J1282" s="45" t="s">
        <v>16</v>
      </c>
      <c r="K1282" s="45">
        <v>240</v>
      </c>
      <c r="L1282" s="45" t="s">
        <v>225</v>
      </c>
      <c r="M1282" s="29">
        <v>35349000</v>
      </c>
      <c r="N1282" s="49" t="s">
        <v>4446</v>
      </c>
      <c r="O1282" s="27" t="s">
        <v>4473</v>
      </c>
      <c r="P1282" s="27" t="s">
        <v>4474</v>
      </c>
      <c r="Q1282" s="27" t="s">
        <v>6529</v>
      </c>
      <c r="R1282" s="15"/>
      <c r="S1282" s="53"/>
    </row>
    <row r="1283" spans="2:19" ht="19.5" customHeight="1" x14ac:dyDescent="0.15">
      <c r="B1283" s="25">
        <v>2021</v>
      </c>
      <c r="C1283" s="27">
        <v>3</v>
      </c>
      <c r="D1283" s="27" t="s">
        <v>14</v>
      </c>
      <c r="E1283" s="55" t="s">
        <v>1946</v>
      </c>
      <c r="F1283" s="27" t="s">
        <v>215</v>
      </c>
      <c r="G1283" s="27">
        <v>3912110301</v>
      </c>
      <c r="H1283" s="27" t="s">
        <v>1409</v>
      </c>
      <c r="I1283" s="27" t="s">
        <v>7031</v>
      </c>
      <c r="J1283" s="45" t="s">
        <v>37</v>
      </c>
      <c r="K1283" s="45">
        <v>1</v>
      </c>
      <c r="L1283" s="45" t="s">
        <v>223</v>
      </c>
      <c r="M1283" s="29">
        <v>34281000</v>
      </c>
      <c r="N1283" s="49" t="s">
        <v>1841</v>
      </c>
      <c r="O1283" s="27" t="s">
        <v>1565</v>
      </c>
      <c r="P1283" s="27" t="s">
        <v>1566</v>
      </c>
      <c r="Q1283" s="27" t="s">
        <v>6529</v>
      </c>
      <c r="R1283" s="15"/>
      <c r="S1283" s="53"/>
    </row>
    <row r="1284" spans="2:19" ht="19.5" customHeight="1" x14ac:dyDescent="0.15">
      <c r="B1284" s="25">
        <v>2021</v>
      </c>
      <c r="C1284" s="27">
        <v>3</v>
      </c>
      <c r="D1284" s="27" t="s">
        <v>15</v>
      </c>
      <c r="E1284" s="55" t="s">
        <v>4813</v>
      </c>
      <c r="F1284" s="27" t="s">
        <v>215</v>
      </c>
      <c r="G1284" s="27">
        <v>3010161901</v>
      </c>
      <c r="H1284" s="27" t="s">
        <v>4820</v>
      </c>
      <c r="I1284" s="27" t="s">
        <v>7032</v>
      </c>
      <c r="J1284" s="45" t="s">
        <v>4818</v>
      </c>
      <c r="K1284" s="45">
        <v>44.353000000000065</v>
      </c>
      <c r="L1284" s="45" t="s">
        <v>169</v>
      </c>
      <c r="M1284" s="29">
        <f>TRUNC((30972897*0.54%)+((30972897*0.54%)+30972897)*0.1)+30972897</f>
        <v>34254165</v>
      </c>
      <c r="N1284" s="49" t="s">
        <v>4804</v>
      </c>
      <c r="O1284" s="27" t="s">
        <v>4816</v>
      </c>
      <c r="P1284" s="27" t="s">
        <v>4817</v>
      </c>
      <c r="Q1284" s="27" t="s">
        <v>6529</v>
      </c>
      <c r="R1284" s="15"/>
      <c r="S1284" s="53"/>
    </row>
    <row r="1285" spans="2:19" ht="19.5" customHeight="1" x14ac:dyDescent="0.15">
      <c r="B1285" s="25">
        <v>2021</v>
      </c>
      <c r="C1285" s="27">
        <v>3</v>
      </c>
      <c r="D1285" s="27" t="s">
        <v>15</v>
      </c>
      <c r="E1285" s="55" t="s">
        <v>2046</v>
      </c>
      <c r="F1285" s="27" t="s">
        <v>215</v>
      </c>
      <c r="G1285" s="27">
        <v>3911160501</v>
      </c>
      <c r="H1285" s="27" t="s">
        <v>2015</v>
      </c>
      <c r="I1285" s="27" t="s">
        <v>7033</v>
      </c>
      <c r="J1285" s="45" t="s">
        <v>37</v>
      </c>
      <c r="K1285" s="45">
        <v>21</v>
      </c>
      <c r="L1285" s="45" t="s">
        <v>1979</v>
      </c>
      <c r="M1285" s="29">
        <v>34020000</v>
      </c>
      <c r="N1285" s="49" t="s">
        <v>1590</v>
      </c>
      <c r="O1285" s="27" t="s">
        <v>1883</v>
      </c>
      <c r="P1285" s="27" t="s">
        <v>1884</v>
      </c>
      <c r="Q1285" s="27" t="s">
        <v>6529</v>
      </c>
      <c r="R1285" s="15"/>
      <c r="S1285" s="53"/>
    </row>
    <row r="1286" spans="2:19" ht="19.5" customHeight="1" x14ac:dyDescent="0.15">
      <c r="B1286" s="25">
        <v>2021</v>
      </c>
      <c r="C1286" s="27">
        <v>3</v>
      </c>
      <c r="D1286" s="27" t="s">
        <v>14</v>
      </c>
      <c r="E1286" s="55" t="s">
        <v>1267</v>
      </c>
      <c r="F1286" s="27" t="s">
        <v>215</v>
      </c>
      <c r="G1286" s="27">
        <v>4924151101</v>
      </c>
      <c r="H1286" s="27" t="s">
        <v>1273</v>
      </c>
      <c r="I1286" s="27" t="s">
        <v>7034</v>
      </c>
      <c r="J1286" s="45" t="s">
        <v>601</v>
      </c>
      <c r="K1286" s="45">
        <v>2</v>
      </c>
      <c r="L1286" s="45" t="s">
        <v>640</v>
      </c>
      <c r="M1286" s="29">
        <v>34000000</v>
      </c>
      <c r="N1286" s="49" t="s">
        <v>811</v>
      </c>
      <c r="O1286" s="27" t="s">
        <v>812</v>
      </c>
      <c r="P1286" s="27" t="s">
        <v>813</v>
      </c>
      <c r="Q1286" s="27" t="s">
        <v>6529</v>
      </c>
      <c r="R1286" s="15"/>
      <c r="S1286" s="53"/>
    </row>
    <row r="1287" spans="2:19" ht="19.5" customHeight="1" x14ac:dyDescent="0.15">
      <c r="B1287" s="25">
        <v>2021</v>
      </c>
      <c r="C1287" s="27">
        <v>3</v>
      </c>
      <c r="D1287" s="27" t="s">
        <v>14</v>
      </c>
      <c r="E1287" s="55" t="s">
        <v>3548</v>
      </c>
      <c r="F1287" s="27" t="s">
        <v>215</v>
      </c>
      <c r="G1287" s="27">
        <v>3019160101</v>
      </c>
      <c r="H1287" s="27" t="s">
        <v>1278</v>
      </c>
      <c r="I1287" s="27" t="s">
        <v>7035</v>
      </c>
      <c r="J1287" s="45" t="s">
        <v>16</v>
      </c>
      <c r="K1287" s="45">
        <v>185</v>
      </c>
      <c r="L1287" s="45" t="s">
        <v>225</v>
      </c>
      <c r="M1287" s="29">
        <v>33732000</v>
      </c>
      <c r="N1287" s="49" t="s">
        <v>3292</v>
      </c>
      <c r="O1287" s="27" t="s">
        <v>3296</v>
      </c>
      <c r="P1287" s="27" t="s">
        <v>3297</v>
      </c>
      <c r="Q1287" s="27" t="s">
        <v>6529</v>
      </c>
      <c r="R1287" s="15"/>
      <c r="S1287" s="53" t="s">
        <v>3528</v>
      </c>
    </row>
    <row r="1288" spans="2:19" ht="19.5" customHeight="1" x14ac:dyDescent="0.15">
      <c r="B1288" s="25">
        <v>2021</v>
      </c>
      <c r="C1288" s="27">
        <v>3</v>
      </c>
      <c r="D1288" s="27" t="s">
        <v>15</v>
      </c>
      <c r="E1288" s="55" t="s">
        <v>2874</v>
      </c>
      <c r="F1288" s="27" t="s">
        <v>215</v>
      </c>
      <c r="G1288" s="27">
        <v>4617162201</v>
      </c>
      <c r="H1288" s="27" t="s">
        <v>2875</v>
      </c>
      <c r="I1288" s="27" t="s">
        <v>7036</v>
      </c>
      <c r="J1288" s="45" t="s">
        <v>38</v>
      </c>
      <c r="K1288" s="45">
        <v>1</v>
      </c>
      <c r="L1288" s="45" t="s">
        <v>223</v>
      </c>
      <c r="M1288" s="29">
        <v>32907000</v>
      </c>
      <c r="N1288" s="49" t="s">
        <v>2392</v>
      </c>
      <c r="O1288" s="27" t="s">
        <v>2398</v>
      </c>
      <c r="P1288" s="27" t="s">
        <v>2399</v>
      </c>
      <c r="Q1288" s="27" t="s">
        <v>6529</v>
      </c>
      <c r="R1288" s="15"/>
      <c r="S1288" s="53"/>
    </row>
    <row r="1289" spans="2:19" ht="19.5" customHeight="1" x14ac:dyDescent="0.15">
      <c r="B1289" s="25">
        <v>2021</v>
      </c>
      <c r="C1289" s="27">
        <v>3</v>
      </c>
      <c r="D1289" s="27" t="s">
        <v>15</v>
      </c>
      <c r="E1289" s="55" t="s">
        <v>4813</v>
      </c>
      <c r="F1289" s="27" t="s">
        <v>215</v>
      </c>
      <c r="G1289" s="27">
        <v>3012169501</v>
      </c>
      <c r="H1289" s="27" t="s">
        <v>4824</v>
      </c>
      <c r="I1289" s="27" t="s">
        <v>7037</v>
      </c>
      <c r="J1289" s="45" t="s">
        <v>4823</v>
      </c>
      <c r="K1289" s="45">
        <v>91</v>
      </c>
      <c r="L1289" s="45" t="s">
        <v>2831</v>
      </c>
      <c r="M1289" s="29">
        <f>TRUNC((29575000*0.54%)+((29575000*0.54%)+29575000)*0.1)+29575000</f>
        <v>32708175</v>
      </c>
      <c r="N1289" s="49" t="s">
        <v>4804</v>
      </c>
      <c r="O1289" s="27" t="s">
        <v>4816</v>
      </c>
      <c r="P1289" s="27" t="s">
        <v>4817</v>
      </c>
      <c r="Q1289" s="27" t="s">
        <v>6529</v>
      </c>
      <c r="R1289" s="15"/>
      <c r="S1289" s="53"/>
    </row>
    <row r="1290" spans="2:19" ht="19.5" customHeight="1" x14ac:dyDescent="0.15">
      <c r="B1290" s="25">
        <v>2021</v>
      </c>
      <c r="C1290" s="27">
        <v>3</v>
      </c>
      <c r="D1290" s="27" t="s">
        <v>15</v>
      </c>
      <c r="E1290" s="55" t="s">
        <v>1242</v>
      </c>
      <c r="F1290" s="27" t="s">
        <v>221</v>
      </c>
      <c r="G1290" s="27">
        <v>3010161901</v>
      </c>
      <c r="H1290" s="27" t="s">
        <v>218</v>
      </c>
      <c r="I1290" s="27" t="s">
        <v>6531</v>
      </c>
      <c r="J1290" s="45" t="s">
        <v>1244</v>
      </c>
      <c r="K1290" s="45">
        <v>48.841999999999999</v>
      </c>
      <c r="L1290" s="45" t="s">
        <v>574</v>
      </c>
      <c r="M1290" s="29">
        <v>32520000</v>
      </c>
      <c r="N1290" s="49" t="s">
        <v>770</v>
      </c>
      <c r="O1290" s="27" t="s">
        <v>775</v>
      </c>
      <c r="P1290" s="27" t="s">
        <v>776</v>
      </c>
      <c r="Q1290" s="27" t="s">
        <v>6529</v>
      </c>
      <c r="R1290" s="15"/>
      <c r="S1290" s="53"/>
    </row>
    <row r="1291" spans="2:19" ht="19.5" customHeight="1" x14ac:dyDescent="0.15">
      <c r="B1291" s="25">
        <v>2021</v>
      </c>
      <c r="C1291" s="27">
        <v>3</v>
      </c>
      <c r="D1291" s="27" t="s">
        <v>15</v>
      </c>
      <c r="E1291" s="55" t="s">
        <v>4827</v>
      </c>
      <c r="F1291" s="27" t="s">
        <v>215</v>
      </c>
      <c r="G1291" s="27">
        <v>4014219702</v>
      </c>
      <c r="H1291" s="27" t="s">
        <v>4830</v>
      </c>
      <c r="I1291" s="27" t="s">
        <v>7038</v>
      </c>
      <c r="J1291" s="45" t="s">
        <v>16</v>
      </c>
      <c r="K1291" s="45">
        <v>31</v>
      </c>
      <c r="L1291" s="45" t="s">
        <v>227</v>
      </c>
      <c r="M1291" s="29">
        <v>32066400</v>
      </c>
      <c r="N1291" s="49" t="s">
        <v>4804</v>
      </c>
      <c r="O1291" s="27" t="s">
        <v>4828</v>
      </c>
      <c r="P1291" s="27" t="s">
        <v>4829</v>
      </c>
      <c r="Q1291" s="27" t="s">
        <v>6529</v>
      </c>
      <c r="R1291" s="15"/>
      <c r="S1291" s="53"/>
    </row>
    <row r="1292" spans="2:19" ht="19.5" customHeight="1" x14ac:dyDescent="0.15">
      <c r="B1292" s="25">
        <v>2021</v>
      </c>
      <c r="C1292" s="27">
        <v>3</v>
      </c>
      <c r="D1292" s="27" t="s">
        <v>15</v>
      </c>
      <c r="E1292" s="55" t="s">
        <v>2824</v>
      </c>
      <c r="F1292" s="27" t="s">
        <v>215</v>
      </c>
      <c r="G1292" s="27">
        <v>4924151101</v>
      </c>
      <c r="H1292" s="27" t="s">
        <v>2830</v>
      </c>
      <c r="I1292" s="27" t="s">
        <v>7039</v>
      </c>
      <c r="J1292" s="45" t="s">
        <v>2785</v>
      </c>
      <c r="K1292" s="45">
        <v>2</v>
      </c>
      <c r="L1292" s="45" t="s">
        <v>2831</v>
      </c>
      <c r="M1292" s="29">
        <v>31200000</v>
      </c>
      <c r="N1292" s="49" t="s">
        <v>2338</v>
      </c>
      <c r="O1292" s="27" t="s">
        <v>2346</v>
      </c>
      <c r="P1292" s="27" t="s">
        <v>2832</v>
      </c>
      <c r="Q1292" s="27" t="s">
        <v>6529</v>
      </c>
      <c r="R1292" s="15"/>
      <c r="S1292" s="53"/>
    </row>
    <row r="1293" spans="2:19" ht="19.5" customHeight="1" x14ac:dyDescent="0.15">
      <c r="B1293" s="25">
        <v>2021</v>
      </c>
      <c r="C1293" s="27">
        <v>3</v>
      </c>
      <c r="D1293" s="27" t="s">
        <v>15</v>
      </c>
      <c r="E1293" s="55" t="s">
        <v>2046</v>
      </c>
      <c r="F1293" s="27" t="s">
        <v>215</v>
      </c>
      <c r="G1293" s="27">
        <v>3911160501</v>
      </c>
      <c r="H1293" s="27" t="s">
        <v>2015</v>
      </c>
      <c r="I1293" s="27" t="s">
        <v>7040</v>
      </c>
      <c r="J1293" s="45" t="s">
        <v>37</v>
      </c>
      <c r="K1293" s="45">
        <v>167</v>
      </c>
      <c r="L1293" s="45" t="s">
        <v>1979</v>
      </c>
      <c r="M1293" s="29">
        <v>30586050</v>
      </c>
      <c r="N1293" s="49" t="s">
        <v>1590</v>
      </c>
      <c r="O1293" s="27" t="s">
        <v>1883</v>
      </c>
      <c r="P1293" s="27" t="s">
        <v>1884</v>
      </c>
      <c r="Q1293" s="27" t="s">
        <v>6529</v>
      </c>
      <c r="R1293" s="15"/>
      <c r="S1293" s="53"/>
    </row>
    <row r="1294" spans="2:19" ht="19.5" customHeight="1" x14ac:dyDescent="0.15">
      <c r="B1294" s="25">
        <v>2021</v>
      </c>
      <c r="C1294" s="27">
        <v>3</v>
      </c>
      <c r="D1294" s="27" t="s">
        <v>14</v>
      </c>
      <c r="E1294" s="55" t="s">
        <v>4345</v>
      </c>
      <c r="F1294" s="27" t="s">
        <v>221</v>
      </c>
      <c r="G1294" s="27">
        <v>4924151101</v>
      </c>
      <c r="H1294" s="27" t="s">
        <v>4550</v>
      </c>
      <c r="I1294" s="27" t="s">
        <v>7041</v>
      </c>
      <c r="J1294" s="45" t="s">
        <v>16</v>
      </c>
      <c r="K1294" s="45">
        <v>2</v>
      </c>
      <c r="L1294" s="45" t="s">
        <v>640</v>
      </c>
      <c r="M1294" s="29">
        <v>30416000</v>
      </c>
      <c r="N1294" s="49" t="s">
        <v>4446</v>
      </c>
      <c r="O1294" s="27" t="s">
        <v>4346</v>
      </c>
      <c r="P1294" s="27" t="s">
        <v>4347</v>
      </c>
      <c r="Q1294" s="27" t="s">
        <v>6529</v>
      </c>
      <c r="R1294" s="15"/>
      <c r="S1294" s="53"/>
    </row>
    <row r="1295" spans="2:19" ht="19.5" customHeight="1" x14ac:dyDescent="0.15">
      <c r="B1295" s="25">
        <v>2021</v>
      </c>
      <c r="C1295" s="27">
        <v>3</v>
      </c>
      <c r="D1295" s="27" t="s">
        <v>15</v>
      </c>
      <c r="E1295" s="55" t="s">
        <v>3756</v>
      </c>
      <c r="F1295" s="27" t="s">
        <v>215</v>
      </c>
      <c r="G1295" s="27">
        <v>23058583</v>
      </c>
      <c r="H1295" s="27" t="s">
        <v>1965</v>
      </c>
      <c r="I1295" s="27" t="s">
        <v>7042</v>
      </c>
      <c r="J1295" s="45" t="s">
        <v>601</v>
      </c>
      <c r="K1295" s="45">
        <v>100.6</v>
      </c>
      <c r="L1295" s="45" t="s">
        <v>1272</v>
      </c>
      <c r="M1295" s="29">
        <v>30241000</v>
      </c>
      <c r="N1295" s="49" t="s">
        <v>3659</v>
      </c>
      <c r="O1295" s="27" t="s">
        <v>3660</v>
      </c>
      <c r="P1295" s="27" t="s">
        <v>5120</v>
      </c>
      <c r="Q1295" s="27" t="s">
        <v>6529</v>
      </c>
      <c r="R1295" s="15"/>
      <c r="S1295" s="53"/>
    </row>
    <row r="1296" spans="2:19" ht="19.5" customHeight="1" x14ac:dyDescent="0.15">
      <c r="B1296" s="25">
        <v>2021</v>
      </c>
      <c r="C1296" s="27">
        <v>3</v>
      </c>
      <c r="D1296" s="27" t="s">
        <v>15</v>
      </c>
      <c r="E1296" s="55" t="s">
        <v>780</v>
      </c>
      <c r="F1296" s="27" t="s">
        <v>215</v>
      </c>
      <c r="G1296" s="27">
        <v>3011150501</v>
      </c>
      <c r="H1296" s="27" t="s">
        <v>216</v>
      </c>
      <c r="I1296" s="27" t="s">
        <v>6530</v>
      </c>
      <c r="J1296" s="45" t="s">
        <v>16</v>
      </c>
      <c r="K1296" s="45">
        <v>500</v>
      </c>
      <c r="L1296" s="45" t="s">
        <v>217</v>
      </c>
      <c r="M1296" s="29">
        <v>30125000</v>
      </c>
      <c r="N1296" s="49" t="s">
        <v>781</v>
      </c>
      <c r="O1296" s="27" t="s">
        <v>782</v>
      </c>
      <c r="P1296" s="27" t="s">
        <v>783</v>
      </c>
      <c r="Q1296" s="27" t="s">
        <v>6529</v>
      </c>
      <c r="R1296" s="15"/>
      <c r="S1296" s="53"/>
    </row>
    <row r="1297" spans="2:19" ht="19.5" customHeight="1" x14ac:dyDescent="0.15">
      <c r="B1297" s="25">
        <v>2021</v>
      </c>
      <c r="C1297" s="27">
        <v>3</v>
      </c>
      <c r="D1297" s="27" t="s">
        <v>15</v>
      </c>
      <c r="E1297" s="55" t="s">
        <v>1255</v>
      </c>
      <c r="F1297" s="27" t="s">
        <v>215</v>
      </c>
      <c r="G1297" s="27">
        <v>3011150501</v>
      </c>
      <c r="H1297" s="27" t="s">
        <v>216</v>
      </c>
      <c r="I1297" s="27" t="s">
        <v>6530</v>
      </c>
      <c r="J1297" s="45" t="s">
        <v>16</v>
      </c>
      <c r="K1297" s="45">
        <v>500</v>
      </c>
      <c r="L1297" s="45" t="s">
        <v>217</v>
      </c>
      <c r="M1297" s="29">
        <v>30125000</v>
      </c>
      <c r="N1297" s="49" t="s">
        <v>781</v>
      </c>
      <c r="O1297" s="27" t="s">
        <v>782</v>
      </c>
      <c r="P1297" s="27" t="s">
        <v>783</v>
      </c>
      <c r="Q1297" s="27" t="s">
        <v>6529</v>
      </c>
      <c r="R1297" s="15"/>
      <c r="S1297" s="53"/>
    </row>
    <row r="1298" spans="2:19" ht="19.5" customHeight="1" x14ac:dyDescent="0.15">
      <c r="B1298" s="25">
        <v>2021</v>
      </c>
      <c r="C1298" s="27">
        <v>3</v>
      </c>
      <c r="D1298" s="27" t="s">
        <v>15</v>
      </c>
      <c r="E1298" s="55" t="s">
        <v>784</v>
      </c>
      <c r="F1298" s="27" t="s">
        <v>215</v>
      </c>
      <c r="G1298" s="27">
        <v>3011150501</v>
      </c>
      <c r="H1298" s="27" t="s">
        <v>216</v>
      </c>
      <c r="I1298" s="27" t="s">
        <v>6530</v>
      </c>
      <c r="J1298" s="45" t="s">
        <v>16</v>
      </c>
      <c r="K1298" s="45">
        <v>500</v>
      </c>
      <c r="L1298" s="45" t="s">
        <v>217</v>
      </c>
      <c r="M1298" s="29">
        <v>30125000</v>
      </c>
      <c r="N1298" s="49" t="s">
        <v>781</v>
      </c>
      <c r="O1298" s="27" t="s">
        <v>782</v>
      </c>
      <c r="P1298" s="27" t="s">
        <v>783</v>
      </c>
      <c r="Q1298" s="27" t="s">
        <v>6529</v>
      </c>
      <c r="R1298" s="15"/>
      <c r="S1298" s="53"/>
    </row>
    <row r="1299" spans="2:19" ht="19.5" customHeight="1" x14ac:dyDescent="0.15">
      <c r="B1299" s="25">
        <v>2021</v>
      </c>
      <c r="C1299" s="27">
        <v>3</v>
      </c>
      <c r="D1299" s="27" t="s">
        <v>15</v>
      </c>
      <c r="E1299" s="55" t="s">
        <v>1256</v>
      </c>
      <c r="F1299" s="27" t="s">
        <v>215</v>
      </c>
      <c r="G1299" s="27">
        <v>3011150501</v>
      </c>
      <c r="H1299" s="27" t="s">
        <v>216</v>
      </c>
      <c r="I1299" s="27" t="s">
        <v>6530</v>
      </c>
      <c r="J1299" s="45" t="s">
        <v>16</v>
      </c>
      <c r="K1299" s="45">
        <v>500</v>
      </c>
      <c r="L1299" s="45" t="s">
        <v>217</v>
      </c>
      <c r="M1299" s="29">
        <v>30125000</v>
      </c>
      <c r="N1299" s="49" t="s">
        <v>781</v>
      </c>
      <c r="O1299" s="27" t="s">
        <v>782</v>
      </c>
      <c r="P1299" s="27" t="s">
        <v>783</v>
      </c>
      <c r="Q1299" s="27" t="s">
        <v>6529</v>
      </c>
      <c r="R1299" s="15"/>
      <c r="S1299" s="53"/>
    </row>
    <row r="1300" spans="2:19" ht="19.5" customHeight="1" x14ac:dyDescent="0.15">
      <c r="B1300" s="25">
        <v>2021</v>
      </c>
      <c r="C1300" s="27">
        <v>3</v>
      </c>
      <c r="D1300" s="27" t="s">
        <v>15</v>
      </c>
      <c r="E1300" s="55" t="s">
        <v>786</v>
      </c>
      <c r="F1300" s="27" t="s">
        <v>215</v>
      </c>
      <c r="G1300" s="27">
        <v>3011150501</v>
      </c>
      <c r="H1300" s="27" t="s">
        <v>216</v>
      </c>
      <c r="I1300" s="27" t="s">
        <v>6530</v>
      </c>
      <c r="J1300" s="45" t="s">
        <v>16</v>
      </c>
      <c r="K1300" s="45">
        <v>500</v>
      </c>
      <c r="L1300" s="45" t="s">
        <v>217</v>
      </c>
      <c r="M1300" s="29">
        <v>30125000</v>
      </c>
      <c r="N1300" s="49" t="s">
        <v>781</v>
      </c>
      <c r="O1300" s="27" t="s">
        <v>782</v>
      </c>
      <c r="P1300" s="27" t="s">
        <v>783</v>
      </c>
      <c r="Q1300" s="27" t="s">
        <v>6529</v>
      </c>
      <c r="R1300" s="15"/>
      <c r="S1300" s="53"/>
    </row>
    <row r="1301" spans="2:19" ht="19.5" customHeight="1" x14ac:dyDescent="0.15">
      <c r="B1301" s="25">
        <v>2021</v>
      </c>
      <c r="C1301" s="27">
        <v>3</v>
      </c>
      <c r="D1301" s="27" t="s">
        <v>15</v>
      </c>
      <c r="E1301" s="55" t="s">
        <v>787</v>
      </c>
      <c r="F1301" s="27" t="s">
        <v>215</v>
      </c>
      <c r="G1301" s="27">
        <v>3011150501</v>
      </c>
      <c r="H1301" s="27" t="s">
        <v>216</v>
      </c>
      <c r="I1301" s="27" t="s">
        <v>6530</v>
      </c>
      <c r="J1301" s="45" t="s">
        <v>16</v>
      </c>
      <c r="K1301" s="45">
        <v>357</v>
      </c>
      <c r="L1301" s="45" t="s">
        <v>588</v>
      </c>
      <c r="M1301" s="29">
        <v>30125000</v>
      </c>
      <c r="N1301" s="49" t="s">
        <v>781</v>
      </c>
      <c r="O1301" s="27" t="s">
        <v>782</v>
      </c>
      <c r="P1301" s="27" t="s">
        <v>1257</v>
      </c>
      <c r="Q1301" s="27" t="s">
        <v>6529</v>
      </c>
      <c r="R1301" s="15"/>
      <c r="S1301" s="53"/>
    </row>
    <row r="1302" spans="2:19" ht="19.5" customHeight="1" x14ac:dyDescent="0.15">
      <c r="B1302" s="25">
        <v>2021</v>
      </c>
      <c r="C1302" s="27">
        <v>3</v>
      </c>
      <c r="D1302" s="27" t="s">
        <v>15</v>
      </c>
      <c r="E1302" s="55" t="s">
        <v>1258</v>
      </c>
      <c r="F1302" s="27" t="s">
        <v>215</v>
      </c>
      <c r="G1302" s="27">
        <v>3011150501</v>
      </c>
      <c r="H1302" s="27" t="s">
        <v>216</v>
      </c>
      <c r="I1302" s="27" t="s">
        <v>6530</v>
      </c>
      <c r="J1302" s="45" t="s">
        <v>16</v>
      </c>
      <c r="K1302" s="45">
        <v>500</v>
      </c>
      <c r="L1302" s="45" t="s">
        <v>217</v>
      </c>
      <c r="M1302" s="29">
        <v>30125000</v>
      </c>
      <c r="N1302" s="49" t="s">
        <v>781</v>
      </c>
      <c r="O1302" s="27" t="s">
        <v>1020</v>
      </c>
      <c r="P1302" s="27" t="s">
        <v>1021</v>
      </c>
      <c r="Q1302" s="27" t="s">
        <v>6529</v>
      </c>
      <c r="R1302" s="15"/>
      <c r="S1302" s="53"/>
    </row>
    <row r="1303" spans="2:19" ht="19.5" customHeight="1" x14ac:dyDescent="0.15">
      <c r="B1303" s="25">
        <v>2021</v>
      </c>
      <c r="C1303" s="27">
        <v>3</v>
      </c>
      <c r="D1303" s="27" t="s">
        <v>15</v>
      </c>
      <c r="E1303" s="55" t="s">
        <v>1259</v>
      </c>
      <c r="F1303" s="27" t="s">
        <v>215</v>
      </c>
      <c r="G1303" s="27">
        <v>3011150501</v>
      </c>
      <c r="H1303" s="27" t="s">
        <v>216</v>
      </c>
      <c r="I1303" s="27" t="s">
        <v>6530</v>
      </c>
      <c r="J1303" s="45" t="s">
        <v>16</v>
      </c>
      <c r="K1303" s="45">
        <v>500</v>
      </c>
      <c r="L1303" s="45" t="s">
        <v>217</v>
      </c>
      <c r="M1303" s="29">
        <v>30125000</v>
      </c>
      <c r="N1303" s="49" t="s">
        <v>781</v>
      </c>
      <c r="O1303" s="27" t="s">
        <v>1020</v>
      </c>
      <c r="P1303" s="27" t="s">
        <v>1021</v>
      </c>
      <c r="Q1303" s="27" t="s">
        <v>6529</v>
      </c>
      <c r="R1303" s="15"/>
      <c r="S1303" s="53"/>
    </row>
    <row r="1304" spans="2:19" ht="19.5" customHeight="1" x14ac:dyDescent="0.15">
      <c r="B1304" s="25">
        <v>2021</v>
      </c>
      <c r="C1304" s="27">
        <v>3</v>
      </c>
      <c r="D1304" s="27" t="s">
        <v>15</v>
      </c>
      <c r="E1304" s="55" t="s">
        <v>1260</v>
      </c>
      <c r="F1304" s="27" t="s">
        <v>215</v>
      </c>
      <c r="G1304" s="27">
        <v>3011150501</v>
      </c>
      <c r="H1304" s="27" t="s">
        <v>216</v>
      </c>
      <c r="I1304" s="27" t="s">
        <v>6530</v>
      </c>
      <c r="J1304" s="45" t="s">
        <v>16</v>
      </c>
      <c r="K1304" s="45">
        <v>500</v>
      </c>
      <c r="L1304" s="45" t="s">
        <v>217</v>
      </c>
      <c r="M1304" s="29">
        <v>30125000</v>
      </c>
      <c r="N1304" s="49" t="s">
        <v>781</v>
      </c>
      <c r="O1304" s="27" t="s">
        <v>1020</v>
      </c>
      <c r="P1304" s="27" t="s">
        <v>1021</v>
      </c>
      <c r="Q1304" s="27" t="s">
        <v>6529</v>
      </c>
      <c r="R1304" s="15"/>
      <c r="S1304" s="53"/>
    </row>
    <row r="1305" spans="2:19" ht="19.5" customHeight="1" x14ac:dyDescent="0.15">
      <c r="B1305" s="25">
        <v>2021</v>
      </c>
      <c r="C1305" s="27">
        <v>3</v>
      </c>
      <c r="D1305" s="27" t="s">
        <v>15</v>
      </c>
      <c r="E1305" s="55" t="s">
        <v>1261</v>
      </c>
      <c r="F1305" s="27" t="s">
        <v>215</v>
      </c>
      <c r="G1305" s="27">
        <v>3011150501</v>
      </c>
      <c r="H1305" s="27" t="s">
        <v>216</v>
      </c>
      <c r="I1305" s="27" t="s">
        <v>6530</v>
      </c>
      <c r="J1305" s="45" t="s">
        <v>16</v>
      </c>
      <c r="K1305" s="45">
        <v>500</v>
      </c>
      <c r="L1305" s="45" t="s">
        <v>217</v>
      </c>
      <c r="M1305" s="29">
        <v>30125000</v>
      </c>
      <c r="N1305" s="49" t="s">
        <v>781</v>
      </c>
      <c r="O1305" s="27" t="s">
        <v>1020</v>
      </c>
      <c r="P1305" s="27" t="s">
        <v>1021</v>
      </c>
      <c r="Q1305" s="27" t="s">
        <v>6529</v>
      </c>
      <c r="R1305" s="15"/>
      <c r="S1305" s="53"/>
    </row>
    <row r="1306" spans="2:19" ht="19.5" customHeight="1" x14ac:dyDescent="0.15">
      <c r="B1306" s="25">
        <v>2021</v>
      </c>
      <c r="C1306" s="27">
        <v>3</v>
      </c>
      <c r="D1306" s="27" t="s">
        <v>14</v>
      </c>
      <c r="E1306" s="55" t="s">
        <v>2075</v>
      </c>
      <c r="F1306" s="27" t="s">
        <v>215</v>
      </c>
      <c r="G1306" s="27">
        <v>3010161901</v>
      </c>
      <c r="H1306" s="27" t="s">
        <v>737</v>
      </c>
      <c r="I1306" s="27" t="s">
        <v>6736</v>
      </c>
      <c r="J1306" s="45" t="s">
        <v>2076</v>
      </c>
      <c r="K1306" s="45">
        <v>44</v>
      </c>
      <c r="L1306" s="45" t="s">
        <v>169</v>
      </c>
      <c r="M1306" s="29">
        <v>30000000</v>
      </c>
      <c r="N1306" s="49" t="s">
        <v>1494</v>
      </c>
      <c r="O1306" s="27" t="s">
        <v>2077</v>
      </c>
      <c r="P1306" s="27" t="s">
        <v>2078</v>
      </c>
      <c r="Q1306" s="27" t="s">
        <v>6529</v>
      </c>
      <c r="R1306" s="15"/>
      <c r="S1306" s="53"/>
    </row>
    <row r="1307" spans="2:19" ht="19.5" customHeight="1" x14ac:dyDescent="0.15">
      <c r="B1307" s="25">
        <v>2021</v>
      </c>
      <c r="C1307" s="27">
        <v>3</v>
      </c>
      <c r="D1307" s="27" t="s">
        <v>15</v>
      </c>
      <c r="E1307" s="55" t="s">
        <v>2856</v>
      </c>
      <c r="F1307" s="27" t="s">
        <v>62</v>
      </c>
      <c r="G1307" s="27">
        <v>3017169801</v>
      </c>
      <c r="H1307" s="27" t="s">
        <v>1204</v>
      </c>
      <c r="I1307" s="27"/>
      <c r="J1307" s="45" t="s">
        <v>2852</v>
      </c>
      <c r="K1307" s="45">
        <v>1</v>
      </c>
      <c r="L1307" s="45" t="s">
        <v>223</v>
      </c>
      <c r="M1307" s="29">
        <v>30000000</v>
      </c>
      <c r="N1307" s="49" t="s">
        <v>2359</v>
      </c>
      <c r="O1307" s="27" t="s">
        <v>2360</v>
      </c>
      <c r="P1307" s="27" t="s">
        <v>2361</v>
      </c>
      <c r="Q1307" s="27" t="s">
        <v>6529</v>
      </c>
      <c r="R1307" s="15"/>
      <c r="S1307" s="53"/>
    </row>
    <row r="1308" spans="2:19" ht="19.5" customHeight="1" x14ac:dyDescent="0.15">
      <c r="B1308" s="25">
        <v>2021</v>
      </c>
      <c r="C1308" s="27">
        <v>3</v>
      </c>
      <c r="D1308" s="27" t="s">
        <v>14</v>
      </c>
      <c r="E1308" s="55" t="s">
        <v>1346</v>
      </c>
      <c r="F1308" s="27" t="s">
        <v>62</v>
      </c>
      <c r="G1308" s="27">
        <v>3015200101</v>
      </c>
      <c r="H1308" s="27" t="s">
        <v>1284</v>
      </c>
      <c r="I1308" s="27" t="s">
        <v>7023</v>
      </c>
      <c r="J1308" s="45" t="s">
        <v>16</v>
      </c>
      <c r="K1308" s="45">
        <v>1</v>
      </c>
      <c r="L1308" s="45" t="s">
        <v>174</v>
      </c>
      <c r="M1308" s="29">
        <v>30000000</v>
      </c>
      <c r="N1308" s="49" t="s">
        <v>1087</v>
      </c>
      <c r="O1308" s="27" t="s">
        <v>1088</v>
      </c>
      <c r="P1308" s="27" t="s">
        <v>1089</v>
      </c>
      <c r="Q1308" s="27" t="s">
        <v>6529</v>
      </c>
      <c r="R1308" s="15"/>
      <c r="S1308" s="53"/>
    </row>
    <row r="1309" spans="2:19" ht="19.5" customHeight="1" x14ac:dyDescent="0.15">
      <c r="B1309" s="25">
        <v>2021</v>
      </c>
      <c r="C1309" s="27">
        <v>3</v>
      </c>
      <c r="D1309" s="27" t="s">
        <v>14</v>
      </c>
      <c r="E1309" s="55" t="s">
        <v>3733</v>
      </c>
      <c r="F1309" s="27" t="s">
        <v>64</v>
      </c>
      <c r="G1309" s="27">
        <v>3912118901</v>
      </c>
      <c r="H1309" s="27" t="s">
        <v>2042</v>
      </c>
      <c r="I1309" s="27" t="s">
        <v>7043</v>
      </c>
      <c r="J1309" s="45" t="s">
        <v>3731</v>
      </c>
      <c r="K1309" s="45">
        <v>1</v>
      </c>
      <c r="L1309" s="45" t="s">
        <v>174</v>
      </c>
      <c r="M1309" s="29">
        <v>30000000</v>
      </c>
      <c r="N1309" s="49" t="s">
        <v>3640</v>
      </c>
      <c r="O1309" s="27" t="s">
        <v>3641</v>
      </c>
      <c r="P1309" s="27" t="s">
        <v>3642</v>
      </c>
      <c r="Q1309" s="27" t="s">
        <v>6529</v>
      </c>
      <c r="R1309" s="15"/>
      <c r="S1309" s="53" t="s">
        <v>5101</v>
      </c>
    </row>
    <row r="1310" spans="2:19" ht="19.5" customHeight="1" x14ac:dyDescent="0.15">
      <c r="B1310" s="25">
        <v>2021</v>
      </c>
      <c r="C1310" s="27">
        <v>3</v>
      </c>
      <c r="D1310" s="27" t="s">
        <v>15</v>
      </c>
      <c r="E1310" s="55" t="s">
        <v>2046</v>
      </c>
      <c r="F1310" s="27" t="s">
        <v>215</v>
      </c>
      <c r="G1310" s="27">
        <v>3911160501</v>
      </c>
      <c r="H1310" s="27" t="s">
        <v>2015</v>
      </c>
      <c r="I1310" s="27" t="s">
        <v>7044</v>
      </c>
      <c r="J1310" s="45" t="s">
        <v>37</v>
      </c>
      <c r="K1310" s="45">
        <v>9</v>
      </c>
      <c r="L1310" s="45" t="s">
        <v>1979</v>
      </c>
      <c r="M1310" s="29">
        <v>29700000</v>
      </c>
      <c r="N1310" s="49" t="s">
        <v>1590</v>
      </c>
      <c r="O1310" s="27" t="s">
        <v>1883</v>
      </c>
      <c r="P1310" s="27" t="s">
        <v>1884</v>
      </c>
      <c r="Q1310" s="27" t="s">
        <v>6529</v>
      </c>
      <c r="R1310" s="15"/>
      <c r="S1310" s="53"/>
    </row>
    <row r="1311" spans="2:19" ht="19.5" customHeight="1" x14ac:dyDescent="0.15">
      <c r="B1311" s="25">
        <v>2021</v>
      </c>
      <c r="C1311" s="27">
        <v>3</v>
      </c>
      <c r="D1311" s="27" t="s">
        <v>15</v>
      </c>
      <c r="E1311" s="55" t="s">
        <v>2110</v>
      </c>
      <c r="F1311" s="27" t="s">
        <v>215</v>
      </c>
      <c r="G1311" s="27">
        <v>3022200301</v>
      </c>
      <c r="H1311" s="27" t="s">
        <v>2106</v>
      </c>
      <c r="I1311" s="27" t="s">
        <v>7045</v>
      </c>
      <c r="J1311" s="45" t="s">
        <v>601</v>
      </c>
      <c r="K1311" s="45">
        <v>3</v>
      </c>
      <c r="L1311" s="45" t="s">
        <v>640</v>
      </c>
      <c r="M1311" s="29">
        <v>29370000</v>
      </c>
      <c r="N1311" s="49" t="s">
        <v>1571</v>
      </c>
      <c r="O1311" s="27" t="s">
        <v>1572</v>
      </c>
      <c r="P1311" s="27" t="s">
        <v>1573</v>
      </c>
      <c r="Q1311" s="27" t="s">
        <v>6529</v>
      </c>
      <c r="R1311" s="15"/>
      <c r="S1311" s="53"/>
    </row>
    <row r="1312" spans="2:19" ht="19.5" customHeight="1" x14ac:dyDescent="0.15">
      <c r="B1312" s="25">
        <v>2021</v>
      </c>
      <c r="C1312" s="27">
        <v>3</v>
      </c>
      <c r="D1312" s="27" t="s">
        <v>15</v>
      </c>
      <c r="E1312" s="55" t="s">
        <v>4827</v>
      </c>
      <c r="F1312" s="27" t="s">
        <v>215</v>
      </c>
      <c r="G1312" s="27">
        <v>4014231201</v>
      </c>
      <c r="H1312" s="27" t="s">
        <v>4737</v>
      </c>
      <c r="I1312" s="27" t="s">
        <v>7046</v>
      </c>
      <c r="J1312" s="45" t="s">
        <v>16</v>
      </c>
      <c r="K1312" s="45">
        <v>44</v>
      </c>
      <c r="L1312" s="45" t="s">
        <v>227</v>
      </c>
      <c r="M1312" s="29">
        <v>29199984</v>
      </c>
      <c r="N1312" s="49" t="s">
        <v>4804</v>
      </c>
      <c r="O1312" s="27" t="s">
        <v>4828</v>
      </c>
      <c r="P1312" s="27" t="s">
        <v>4829</v>
      </c>
      <c r="Q1312" s="27" t="s">
        <v>6529</v>
      </c>
      <c r="R1312" s="15"/>
      <c r="S1312" s="53"/>
    </row>
    <row r="1313" spans="2:19" ht="19.5" customHeight="1" x14ac:dyDescent="0.15">
      <c r="B1313" s="25">
        <v>2021</v>
      </c>
      <c r="C1313" s="27">
        <v>3</v>
      </c>
      <c r="D1313" s="27" t="s">
        <v>15</v>
      </c>
      <c r="E1313" s="55" t="s">
        <v>2847</v>
      </c>
      <c r="F1313" s="27" t="s">
        <v>221</v>
      </c>
      <c r="G1313" s="27">
        <v>3011159701</v>
      </c>
      <c r="H1313" s="27" t="s">
        <v>679</v>
      </c>
      <c r="I1313" s="27" t="s">
        <v>7047</v>
      </c>
      <c r="J1313" s="45" t="s">
        <v>16</v>
      </c>
      <c r="K1313" s="45">
        <v>458</v>
      </c>
      <c r="L1313" s="45" t="s">
        <v>169</v>
      </c>
      <c r="M1313" s="29">
        <v>29160860</v>
      </c>
      <c r="N1313" s="49" t="s">
        <v>2338</v>
      </c>
      <c r="O1313" s="27" t="s">
        <v>2848</v>
      </c>
      <c r="P1313" s="27" t="s">
        <v>2849</v>
      </c>
      <c r="Q1313" s="27" t="s">
        <v>6529</v>
      </c>
      <c r="R1313" s="15"/>
      <c r="S1313" s="53"/>
    </row>
    <row r="1314" spans="2:19" ht="19.5" customHeight="1" x14ac:dyDescent="0.15">
      <c r="B1314" s="25">
        <v>2021</v>
      </c>
      <c r="C1314" s="27">
        <v>3</v>
      </c>
      <c r="D1314" s="27" t="s">
        <v>14</v>
      </c>
      <c r="E1314" s="55" t="s">
        <v>2036</v>
      </c>
      <c r="F1314" s="27" t="s">
        <v>215</v>
      </c>
      <c r="G1314" s="27">
        <v>3013150202</v>
      </c>
      <c r="H1314" s="27" t="s">
        <v>1984</v>
      </c>
      <c r="I1314" s="27" t="s">
        <v>7009</v>
      </c>
      <c r="J1314" s="45"/>
      <c r="K1314" s="45">
        <v>350</v>
      </c>
      <c r="L1314" s="45" t="s">
        <v>1979</v>
      </c>
      <c r="M1314" s="29">
        <v>29066000</v>
      </c>
      <c r="N1314" s="49" t="s">
        <v>1841</v>
      </c>
      <c r="O1314" s="27" t="s">
        <v>1847</v>
      </c>
      <c r="P1314" s="27" t="s">
        <v>1848</v>
      </c>
      <c r="Q1314" s="27" t="s">
        <v>6529</v>
      </c>
      <c r="R1314" s="15"/>
      <c r="S1314" s="53"/>
    </row>
    <row r="1315" spans="2:19" ht="19.5" customHeight="1" x14ac:dyDescent="0.15">
      <c r="B1315" s="25">
        <v>2021</v>
      </c>
      <c r="C1315" s="27">
        <v>3</v>
      </c>
      <c r="D1315" s="27" t="s">
        <v>15</v>
      </c>
      <c r="E1315" s="55" t="s">
        <v>3611</v>
      </c>
      <c r="F1315" s="27" t="s">
        <v>215</v>
      </c>
      <c r="G1315" s="27">
        <v>2611160701</v>
      </c>
      <c r="H1315" s="27" t="s">
        <v>739</v>
      </c>
      <c r="I1315" s="27" t="s">
        <v>7048</v>
      </c>
      <c r="J1315" s="45" t="s">
        <v>3612</v>
      </c>
      <c r="K1315" s="45">
        <v>1</v>
      </c>
      <c r="L1315" s="45" t="s">
        <v>640</v>
      </c>
      <c r="M1315" s="29">
        <v>28610000</v>
      </c>
      <c r="N1315" s="49" t="s">
        <v>3090</v>
      </c>
      <c r="O1315" s="27" t="s">
        <v>3107</v>
      </c>
      <c r="P1315" s="27" t="s">
        <v>3108</v>
      </c>
      <c r="Q1315" s="27" t="s">
        <v>6529</v>
      </c>
      <c r="R1315" s="15"/>
      <c r="S1315" s="53"/>
    </row>
    <row r="1316" spans="2:19" ht="19.5" customHeight="1" x14ac:dyDescent="0.15">
      <c r="B1316" s="25">
        <v>2021</v>
      </c>
      <c r="C1316" s="27">
        <v>3</v>
      </c>
      <c r="D1316" s="27" t="s">
        <v>15</v>
      </c>
      <c r="E1316" s="55" t="s">
        <v>1935</v>
      </c>
      <c r="F1316" s="27" t="s">
        <v>215</v>
      </c>
      <c r="G1316" s="27">
        <v>3013150202</v>
      </c>
      <c r="H1316" s="27" t="s">
        <v>1936</v>
      </c>
      <c r="I1316" s="27" t="s">
        <v>7049</v>
      </c>
      <c r="J1316" s="45" t="s">
        <v>16</v>
      </c>
      <c r="K1316" s="45">
        <v>170</v>
      </c>
      <c r="L1316" s="45" t="s">
        <v>588</v>
      </c>
      <c r="M1316" s="29">
        <v>28574800</v>
      </c>
      <c r="N1316" s="49" t="s">
        <v>1476</v>
      </c>
      <c r="O1316" s="27" t="s">
        <v>1483</v>
      </c>
      <c r="P1316" s="27" t="s">
        <v>1484</v>
      </c>
      <c r="Q1316" s="27" t="s">
        <v>6529</v>
      </c>
      <c r="R1316" s="15"/>
      <c r="S1316" s="53"/>
    </row>
    <row r="1317" spans="2:19" ht="19.5" customHeight="1" x14ac:dyDescent="0.15">
      <c r="B1317" s="25">
        <v>2021</v>
      </c>
      <c r="C1317" s="27">
        <v>3</v>
      </c>
      <c r="D1317" s="27" t="s">
        <v>15</v>
      </c>
      <c r="E1317" s="55" t="s">
        <v>193</v>
      </c>
      <c r="F1317" s="27" t="s">
        <v>215</v>
      </c>
      <c r="G1317" s="27">
        <v>3010161901</v>
      </c>
      <c r="H1317" s="27" t="s">
        <v>218</v>
      </c>
      <c r="I1317" s="27" t="s">
        <v>7050</v>
      </c>
      <c r="J1317" s="45" t="s">
        <v>16</v>
      </c>
      <c r="K1317" s="45">
        <v>40</v>
      </c>
      <c r="L1317" s="45" t="s">
        <v>219</v>
      </c>
      <c r="M1317" s="29">
        <v>28490000</v>
      </c>
      <c r="N1317" s="49" t="s">
        <v>194</v>
      </c>
      <c r="O1317" s="27" t="s">
        <v>195</v>
      </c>
      <c r="P1317" s="27" t="s">
        <v>196</v>
      </c>
      <c r="Q1317" s="27" t="s">
        <v>6529</v>
      </c>
      <c r="R1317" s="15"/>
      <c r="S1317" s="53"/>
    </row>
    <row r="1318" spans="2:19" ht="19.5" customHeight="1" x14ac:dyDescent="0.15">
      <c r="B1318" s="25">
        <v>2021</v>
      </c>
      <c r="C1318" s="27">
        <v>3</v>
      </c>
      <c r="D1318" s="27" t="s">
        <v>15</v>
      </c>
      <c r="E1318" s="55" t="s">
        <v>673</v>
      </c>
      <c r="F1318" s="27" t="s">
        <v>215</v>
      </c>
      <c r="G1318" s="27">
        <v>4014178401</v>
      </c>
      <c r="H1318" s="27" t="s">
        <v>683</v>
      </c>
      <c r="I1318" s="27" t="s">
        <v>7051</v>
      </c>
      <c r="J1318" s="45" t="s">
        <v>612</v>
      </c>
      <c r="K1318" s="45">
        <v>44</v>
      </c>
      <c r="L1318" s="45" t="s">
        <v>640</v>
      </c>
      <c r="M1318" s="29">
        <v>28160000</v>
      </c>
      <c r="N1318" s="49" t="s">
        <v>340</v>
      </c>
      <c r="O1318" s="27" t="s">
        <v>492</v>
      </c>
      <c r="P1318" s="27" t="s">
        <v>493</v>
      </c>
      <c r="Q1318" s="27" t="s">
        <v>6529</v>
      </c>
      <c r="R1318" s="15"/>
      <c r="S1318" s="53"/>
    </row>
    <row r="1319" spans="2:19" ht="19.5" customHeight="1" x14ac:dyDescent="0.15">
      <c r="B1319" s="25">
        <v>2021</v>
      </c>
      <c r="C1319" s="27">
        <v>3</v>
      </c>
      <c r="D1319" s="27" t="s">
        <v>15</v>
      </c>
      <c r="E1319" s="55" t="s">
        <v>1994</v>
      </c>
      <c r="F1319" s="27" t="s">
        <v>215</v>
      </c>
      <c r="G1319" s="27">
        <v>4924151101</v>
      </c>
      <c r="H1319" s="27" t="s">
        <v>2103</v>
      </c>
      <c r="I1319" s="27" t="s">
        <v>7052</v>
      </c>
      <c r="J1319" s="45" t="s">
        <v>601</v>
      </c>
      <c r="K1319" s="45">
        <v>2</v>
      </c>
      <c r="L1319" s="45" t="s">
        <v>640</v>
      </c>
      <c r="M1319" s="29">
        <v>28160000</v>
      </c>
      <c r="N1319" s="49" t="s">
        <v>1461</v>
      </c>
      <c r="O1319" s="27" t="s">
        <v>1473</v>
      </c>
      <c r="P1319" s="27" t="s">
        <v>1474</v>
      </c>
      <c r="Q1319" s="27" t="s">
        <v>6529</v>
      </c>
      <c r="R1319" s="15"/>
      <c r="S1319" s="53"/>
    </row>
    <row r="1320" spans="2:19" ht="19.5" customHeight="1" x14ac:dyDescent="0.15">
      <c r="B1320" s="25">
        <v>2021</v>
      </c>
      <c r="C1320" s="27">
        <v>3</v>
      </c>
      <c r="D1320" s="27" t="s">
        <v>14</v>
      </c>
      <c r="E1320" s="55" t="s">
        <v>5216</v>
      </c>
      <c r="F1320" s="27" t="s">
        <v>221</v>
      </c>
      <c r="G1320" s="27">
        <v>3015200102</v>
      </c>
      <c r="H1320" s="27" t="s">
        <v>5214</v>
      </c>
      <c r="I1320" s="27" t="s">
        <v>7053</v>
      </c>
      <c r="J1320" s="45" t="s">
        <v>16</v>
      </c>
      <c r="K1320" s="45">
        <v>560</v>
      </c>
      <c r="L1320" s="45" t="s">
        <v>702</v>
      </c>
      <c r="M1320" s="29">
        <v>28000000</v>
      </c>
      <c r="N1320" s="49" t="s">
        <v>5173</v>
      </c>
      <c r="O1320" s="27" t="s">
        <v>5189</v>
      </c>
      <c r="P1320" s="27" t="s">
        <v>5190</v>
      </c>
      <c r="Q1320" s="27" t="s">
        <v>6529</v>
      </c>
      <c r="R1320" s="15"/>
      <c r="S1320" s="53"/>
    </row>
    <row r="1321" spans="2:19" ht="19.5" customHeight="1" x14ac:dyDescent="0.15">
      <c r="B1321" s="25">
        <v>2021</v>
      </c>
      <c r="C1321" s="27">
        <v>3</v>
      </c>
      <c r="D1321" s="27" t="s">
        <v>14</v>
      </c>
      <c r="E1321" s="55" t="s">
        <v>1309</v>
      </c>
      <c r="F1321" s="27" t="s">
        <v>62</v>
      </c>
      <c r="G1321" s="27">
        <v>3013151401</v>
      </c>
      <c r="H1321" s="27" t="s">
        <v>1314</v>
      </c>
      <c r="I1321" s="27" t="s">
        <v>7054</v>
      </c>
      <c r="J1321" s="45" t="s">
        <v>16</v>
      </c>
      <c r="K1321" s="45">
        <v>16.5</v>
      </c>
      <c r="L1321" s="45" t="s">
        <v>225</v>
      </c>
      <c r="M1321" s="29">
        <v>27411450</v>
      </c>
      <c r="N1321" s="49" t="s">
        <v>811</v>
      </c>
      <c r="O1321" s="27" t="s">
        <v>831</v>
      </c>
      <c r="P1321" s="27" t="s">
        <v>1315</v>
      </c>
      <c r="Q1321" s="27" t="s">
        <v>6529</v>
      </c>
      <c r="R1321" s="15"/>
      <c r="S1321" s="53"/>
    </row>
    <row r="1322" spans="2:19" ht="19.5" customHeight="1" x14ac:dyDescent="0.15">
      <c r="B1322" s="25">
        <v>2021</v>
      </c>
      <c r="C1322" s="27">
        <v>3</v>
      </c>
      <c r="D1322" s="27" t="s">
        <v>15</v>
      </c>
      <c r="E1322" s="55" t="s">
        <v>673</v>
      </c>
      <c r="F1322" s="27" t="s">
        <v>215</v>
      </c>
      <c r="G1322" s="27">
        <v>4015151301</v>
      </c>
      <c r="H1322" s="27" t="s">
        <v>685</v>
      </c>
      <c r="I1322" s="27" t="s">
        <v>7055</v>
      </c>
      <c r="J1322" s="45" t="s">
        <v>686</v>
      </c>
      <c r="K1322" s="45">
        <v>1</v>
      </c>
      <c r="L1322" s="45" t="s">
        <v>223</v>
      </c>
      <c r="M1322" s="29">
        <v>27100000</v>
      </c>
      <c r="N1322" s="49" t="s">
        <v>340</v>
      </c>
      <c r="O1322" s="27" t="s">
        <v>492</v>
      </c>
      <c r="P1322" s="27" t="s">
        <v>493</v>
      </c>
      <c r="Q1322" s="27" t="s">
        <v>6529</v>
      </c>
      <c r="R1322" s="15"/>
      <c r="S1322" s="53"/>
    </row>
    <row r="1323" spans="2:19" ht="19.5" customHeight="1" x14ac:dyDescent="0.15">
      <c r="B1323" s="25">
        <v>2021</v>
      </c>
      <c r="C1323" s="27">
        <v>3</v>
      </c>
      <c r="D1323" s="27" t="s">
        <v>15</v>
      </c>
      <c r="E1323" s="55" t="s">
        <v>2110</v>
      </c>
      <c r="F1323" s="27" t="s">
        <v>215</v>
      </c>
      <c r="G1323" s="27">
        <v>3013150201</v>
      </c>
      <c r="H1323" s="27" t="s">
        <v>1977</v>
      </c>
      <c r="I1323" s="27" t="s">
        <v>7056</v>
      </c>
      <c r="J1323" s="45" t="s">
        <v>601</v>
      </c>
      <c r="K1323" s="45">
        <v>1127</v>
      </c>
      <c r="L1323" s="45" t="s">
        <v>588</v>
      </c>
      <c r="M1323" s="29">
        <v>27048000</v>
      </c>
      <c r="N1323" s="49" t="s">
        <v>1571</v>
      </c>
      <c r="O1323" s="27" t="s">
        <v>1572</v>
      </c>
      <c r="P1323" s="27" t="s">
        <v>1573</v>
      </c>
      <c r="Q1323" s="27" t="s">
        <v>6529</v>
      </c>
      <c r="R1323" s="15"/>
      <c r="S1323" s="53"/>
    </row>
    <row r="1324" spans="2:19" ht="19.5" customHeight="1" x14ac:dyDescent="0.15">
      <c r="B1324" s="25">
        <v>2021</v>
      </c>
      <c r="C1324" s="27">
        <v>3</v>
      </c>
      <c r="D1324" s="27" t="s">
        <v>15</v>
      </c>
      <c r="E1324" s="55" t="s">
        <v>3493</v>
      </c>
      <c r="F1324" s="27" t="s">
        <v>221</v>
      </c>
      <c r="G1324" s="27">
        <v>3013150202</v>
      </c>
      <c r="H1324" s="27" t="s">
        <v>1247</v>
      </c>
      <c r="I1324" s="27" t="s">
        <v>7057</v>
      </c>
      <c r="J1324" s="45" t="s">
        <v>16</v>
      </c>
      <c r="K1324" s="45">
        <v>1632</v>
      </c>
      <c r="L1324" s="45" t="s">
        <v>588</v>
      </c>
      <c r="M1324" s="29">
        <v>26422000</v>
      </c>
      <c r="N1324" s="49" t="s">
        <v>2985</v>
      </c>
      <c r="O1324" s="27" t="s">
        <v>2992</v>
      </c>
      <c r="P1324" s="27" t="s">
        <v>2993</v>
      </c>
      <c r="Q1324" s="27" t="s">
        <v>6529</v>
      </c>
      <c r="R1324" s="15"/>
      <c r="S1324" s="53"/>
    </row>
    <row r="1325" spans="2:19" ht="19.5" customHeight="1" x14ac:dyDescent="0.15">
      <c r="B1325" s="25">
        <v>2021</v>
      </c>
      <c r="C1325" s="27">
        <v>3</v>
      </c>
      <c r="D1325" s="27" t="s">
        <v>14</v>
      </c>
      <c r="E1325" s="55" t="s">
        <v>2804</v>
      </c>
      <c r="F1325" s="27" t="s">
        <v>215</v>
      </c>
      <c r="G1325" s="27">
        <v>3910169901</v>
      </c>
      <c r="H1325" s="27" t="s">
        <v>2811</v>
      </c>
      <c r="I1325" s="27" t="s">
        <v>7058</v>
      </c>
      <c r="J1325" s="45" t="s">
        <v>37</v>
      </c>
      <c r="K1325" s="45">
        <v>374</v>
      </c>
      <c r="L1325" s="45" t="s">
        <v>174</v>
      </c>
      <c r="M1325" s="29">
        <v>26299000</v>
      </c>
      <c r="N1325" s="49" t="s">
        <v>2303</v>
      </c>
      <c r="O1325" s="27" t="s">
        <v>2313</v>
      </c>
      <c r="P1325" s="27" t="s">
        <v>2314</v>
      </c>
      <c r="Q1325" s="27" t="s">
        <v>6529</v>
      </c>
      <c r="R1325" s="15"/>
      <c r="S1325" s="53"/>
    </row>
    <row r="1326" spans="2:19" ht="19.5" customHeight="1" x14ac:dyDescent="0.15">
      <c r="B1326" s="25">
        <v>2021</v>
      </c>
      <c r="C1326" s="27">
        <v>3</v>
      </c>
      <c r="D1326" s="27" t="s">
        <v>15</v>
      </c>
      <c r="E1326" s="55" t="s">
        <v>3614</v>
      </c>
      <c r="F1326" s="27" t="s">
        <v>215</v>
      </c>
      <c r="G1326" s="27">
        <v>3011159701</v>
      </c>
      <c r="H1326" s="27" t="s">
        <v>696</v>
      </c>
      <c r="I1326" s="27" t="s">
        <v>7059</v>
      </c>
      <c r="J1326" s="45" t="s">
        <v>3612</v>
      </c>
      <c r="K1326" s="45">
        <v>1040</v>
      </c>
      <c r="L1326" s="45" t="s">
        <v>697</v>
      </c>
      <c r="M1326" s="29">
        <v>25543440</v>
      </c>
      <c r="N1326" s="49" t="s">
        <v>3090</v>
      </c>
      <c r="O1326" s="27" t="s">
        <v>3107</v>
      </c>
      <c r="P1326" s="27" t="s">
        <v>3108</v>
      </c>
      <c r="Q1326" s="27" t="s">
        <v>6529</v>
      </c>
      <c r="R1326" s="15"/>
      <c r="S1326" s="53"/>
    </row>
    <row r="1327" spans="2:19" ht="19.5" customHeight="1" x14ac:dyDescent="0.15">
      <c r="B1327" s="25">
        <v>2021</v>
      </c>
      <c r="C1327" s="27">
        <v>3</v>
      </c>
      <c r="D1327" s="27" t="s">
        <v>15</v>
      </c>
      <c r="E1327" s="55" t="s">
        <v>2824</v>
      </c>
      <c r="F1327" s="27" t="s">
        <v>215</v>
      </c>
      <c r="G1327" s="27">
        <v>3023170102</v>
      </c>
      <c r="H1327" s="27" t="s">
        <v>2836</v>
      </c>
      <c r="I1327" s="27" t="s">
        <v>7060</v>
      </c>
      <c r="J1327" s="45" t="s">
        <v>2785</v>
      </c>
      <c r="K1327" s="45">
        <v>55</v>
      </c>
      <c r="L1327" s="45" t="s">
        <v>2791</v>
      </c>
      <c r="M1327" s="29">
        <v>25437000</v>
      </c>
      <c r="N1327" s="49" t="s">
        <v>2338</v>
      </c>
      <c r="O1327" s="27" t="s">
        <v>2346</v>
      </c>
      <c r="P1327" s="27" t="s">
        <v>2832</v>
      </c>
      <c r="Q1327" s="27" t="s">
        <v>6529</v>
      </c>
      <c r="R1327" s="15"/>
      <c r="S1327" s="53"/>
    </row>
    <row r="1328" spans="2:19" ht="19.5" customHeight="1" x14ac:dyDescent="0.15">
      <c r="B1328" s="25">
        <v>2021</v>
      </c>
      <c r="C1328" s="27">
        <v>3</v>
      </c>
      <c r="D1328" s="27" t="s">
        <v>14</v>
      </c>
      <c r="E1328" s="55" t="s">
        <v>2315</v>
      </c>
      <c r="F1328" s="27" t="s">
        <v>64</v>
      </c>
      <c r="G1328" s="27">
        <v>3020179401</v>
      </c>
      <c r="H1328" s="27" t="s">
        <v>226</v>
      </c>
      <c r="I1328" s="27" t="s">
        <v>7061</v>
      </c>
      <c r="J1328" s="45" t="s">
        <v>173</v>
      </c>
      <c r="K1328" s="45">
        <v>50</v>
      </c>
      <c r="L1328" s="45" t="s">
        <v>227</v>
      </c>
      <c r="M1328" s="29">
        <v>25000000</v>
      </c>
      <c r="N1328" s="49" t="s">
        <v>2316</v>
      </c>
      <c r="O1328" s="27" t="s">
        <v>2317</v>
      </c>
      <c r="P1328" s="27" t="s">
        <v>2318</v>
      </c>
      <c r="Q1328" s="27" t="s">
        <v>6529</v>
      </c>
      <c r="R1328" s="15"/>
      <c r="S1328" s="53"/>
    </row>
    <row r="1329" spans="2:19" ht="19.5" customHeight="1" x14ac:dyDescent="0.15">
      <c r="B1329" s="25">
        <v>2021</v>
      </c>
      <c r="C1329" s="27">
        <v>3</v>
      </c>
      <c r="D1329" s="27" t="s">
        <v>14</v>
      </c>
      <c r="E1329" s="55" t="s">
        <v>2319</v>
      </c>
      <c r="F1329" s="27" t="s">
        <v>64</v>
      </c>
      <c r="G1329" s="27">
        <v>3020179401</v>
      </c>
      <c r="H1329" s="27" t="s">
        <v>226</v>
      </c>
      <c r="I1329" s="27" t="s">
        <v>7061</v>
      </c>
      <c r="J1329" s="45" t="s">
        <v>173</v>
      </c>
      <c r="K1329" s="45">
        <v>50</v>
      </c>
      <c r="L1329" s="45" t="s">
        <v>227</v>
      </c>
      <c r="M1329" s="29">
        <v>25000000</v>
      </c>
      <c r="N1329" s="49" t="s">
        <v>2316</v>
      </c>
      <c r="O1329" s="27" t="s">
        <v>2317</v>
      </c>
      <c r="P1329" s="27" t="s">
        <v>2318</v>
      </c>
      <c r="Q1329" s="27" t="s">
        <v>6529</v>
      </c>
      <c r="R1329" s="15"/>
      <c r="S1329" s="53"/>
    </row>
    <row r="1330" spans="2:19" ht="19.5" customHeight="1" x14ac:dyDescent="0.15">
      <c r="B1330" s="25">
        <v>2021</v>
      </c>
      <c r="C1330" s="27">
        <v>3</v>
      </c>
      <c r="D1330" s="27" t="s">
        <v>14</v>
      </c>
      <c r="E1330" s="55" t="s">
        <v>4345</v>
      </c>
      <c r="F1330" s="27" t="s">
        <v>221</v>
      </c>
      <c r="G1330" s="27">
        <v>4617162201</v>
      </c>
      <c r="H1330" s="27" t="s">
        <v>4551</v>
      </c>
      <c r="I1330" s="27" t="s">
        <v>7062</v>
      </c>
      <c r="J1330" s="45" t="s">
        <v>16</v>
      </c>
      <c r="K1330" s="45">
        <v>1</v>
      </c>
      <c r="L1330" s="45" t="s">
        <v>1343</v>
      </c>
      <c r="M1330" s="29">
        <v>24912040</v>
      </c>
      <c r="N1330" s="49" t="s">
        <v>4446</v>
      </c>
      <c r="O1330" s="27" t="s">
        <v>4346</v>
      </c>
      <c r="P1330" s="27" t="s">
        <v>4347</v>
      </c>
      <c r="Q1330" s="27" t="s">
        <v>6529</v>
      </c>
      <c r="R1330" s="15"/>
      <c r="S1330" s="53"/>
    </row>
    <row r="1331" spans="2:19" ht="19.5" customHeight="1" x14ac:dyDescent="0.15">
      <c r="B1331" s="25">
        <v>2021</v>
      </c>
      <c r="C1331" s="27">
        <v>3</v>
      </c>
      <c r="D1331" s="27" t="s">
        <v>15</v>
      </c>
      <c r="E1331" s="55" t="s">
        <v>3860</v>
      </c>
      <c r="F1331" s="27" t="s">
        <v>215</v>
      </c>
      <c r="G1331" s="27">
        <v>4014161501</v>
      </c>
      <c r="H1331" s="27" t="s">
        <v>4215</v>
      </c>
      <c r="I1331" s="27" t="s">
        <v>7063</v>
      </c>
      <c r="J1331" s="45" t="s">
        <v>630</v>
      </c>
      <c r="K1331" s="45">
        <v>3</v>
      </c>
      <c r="L1331" s="45" t="s">
        <v>557</v>
      </c>
      <c r="M1331" s="29">
        <v>24902000</v>
      </c>
      <c r="N1331" s="49" t="s">
        <v>3861</v>
      </c>
      <c r="O1331" s="27" t="s">
        <v>4213</v>
      </c>
      <c r="P1331" s="27" t="s">
        <v>4214</v>
      </c>
      <c r="Q1331" s="27" t="s">
        <v>6529</v>
      </c>
      <c r="R1331" s="15"/>
      <c r="S1331" s="53"/>
    </row>
    <row r="1332" spans="2:19" ht="19.5" customHeight="1" x14ac:dyDescent="0.15">
      <c r="B1332" s="25">
        <v>2021</v>
      </c>
      <c r="C1332" s="27">
        <v>3</v>
      </c>
      <c r="D1332" s="27" t="s">
        <v>14</v>
      </c>
      <c r="E1332" s="55" t="s">
        <v>5187</v>
      </c>
      <c r="F1332" s="27" t="s">
        <v>62</v>
      </c>
      <c r="G1332" s="27">
        <v>3011150501</v>
      </c>
      <c r="H1332" s="27" t="s">
        <v>4779</v>
      </c>
      <c r="I1332" s="27" t="s">
        <v>6687</v>
      </c>
      <c r="J1332" s="45" t="s">
        <v>5249</v>
      </c>
      <c r="K1332" s="45">
        <v>391</v>
      </c>
      <c r="L1332" s="45" t="s">
        <v>217</v>
      </c>
      <c r="M1332" s="29">
        <v>24892624</v>
      </c>
      <c r="N1332" s="49" t="s">
        <v>5173</v>
      </c>
      <c r="O1332" s="27" t="s">
        <v>5177</v>
      </c>
      <c r="P1332" s="27" t="s">
        <v>5178</v>
      </c>
      <c r="Q1332" s="27" t="s">
        <v>6529</v>
      </c>
      <c r="R1332" s="15"/>
      <c r="S1332" s="53"/>
    </row>
    <row r="1333" spans="2:19" ht="19.5" customHeight="1" x14ac:dyDescent="0.15">
      <c r="B1333" s="25">
        <v>2021</v>
      </c>
      <c r="C1333" s="27">
        <v>3</v>
      </c>
      <c r="D1333" s="27" t="s">
        <v>14</v>
      </c>
      <c r="E1333" s="55" t="s">
        <v>2804</v>
      </c>
      <c r="F1333" s="27" t="s">
        <v>215</v>
      </c>
      <c r="G1333" s="27">
        <v>3011159701</v>
      </c>
      <c r="H1333" s="27" t="s">
        <v>2806</v>
      </c>
      <c r="I1333" s="27" t="s">
        <v>6798</v>
      </c>
      <c r="J1333" s="45" t="s">
        <v>16</v>
      </c>
      <c r="K1333" s="45">
        <v>377</v>
      </c>
      <c r="L1333" s="45" t="s">
        <v>169</v>
      </c>
      <c r="M1333" s="29">
        <v>24817000</v>
      </c>
      <c r="N1333" s="49" t="s">
        <v>2807</v>
      </c>
      <c r="O1333" s="27" t="s">
        <v>2808</v>
      </c>
      <c r="P1333" s="27" t="s">
        <v>2809</v>
      </c>
      <c r="Q1333" s="27" t="s">
        <v>6529</v>
      </c>
      <c r="R1333" s="15"/>
      <c r="S1333" s="53"/>
    </row>
    <row r="1334" spans="2:19" ht="19.5" customHeight="1" x14ac:dyDescent="0.15">
      <c r="B1334" s="25">
        <v>2021</v>
      </c>
      <c r="C1334" s="27">
        <v>3</v>
      </c>
      <c r="D1334" s="27" t="s">
        <v>14</v>
      </c>
      <c r="E1334" s="55" t="s">
        <v>4477</v>
      </c>
      <c r="F1334" s="27" t="s">
        <v>221</v>
      </c>
      <c r="G1334" s="27">
        <v>4924151101</v>
      </c>
      <c r="H1334" s="27" t="s">
        <v>4552</v>
      </c>
      <c r="I1334" s="27" t="s">
        <v>7064</v>
      </c>
      <c r="J1334" s="45" t="s">
        <v>16</v>
      </c>
      <c r="K1334" s="45">
        <v>2</v>
      </c>
      <c r="L1334" s="45" t="s">
        <v>1229</v>
      </c>
      <c r="M1334" s="29">
        <v>24800000</v>
      </c>
      <c r="N1334" s="49" t="s">
        <v>4446</v>
      </c>
      <c r="O1334" s="27" t="s">
        <v>4346</v>
      </c>
      <c r="P1334" s="27" t="s">
        <v>4347</v>
      </c>
      <c r="Q1334" s="27" t="s">
        <v>6529</v>
      </c>
      <c r="R1334" s="15"/>
      <c r="S1334" s="53"/>
    </row>
    <row r="1335" spans="2:19" ht="19.5" customHeight="1" x14ac:dyDescent="0.15">
      <c r="B1335" s="25">
        <v>2021</v>
      </c>
      <c r="C1335" s="27">
        <v>3</v>
      </c>
      <c r="D1335" s="27" t="s">
        <v>15</v>
      </c>
      <c r="E1335" s="55" t="s">
        <v>2824</v>
      </c>
      <c r="F1335" s="27" t="s">
        <v>215</v>
      </c>
      <c r="G1335" s="27">
        <v>4924151101</v>
      </c>
      <c r="H1335" s="27" t="s">
        <v>2834</v>
      </c>
      <c r="I1335" s="27" t="s">
        <v>7065</v>
      </c>
      <c r="J1335" s="45" t="s">
        <v>2785</v>
      </c>
      <c r="K1335" s="45">
        <v>7</v>
      </c>
      <c r="L1335" s="45" t="s">
        <v>2831</v>
      </c>
      <c r="M1335" s="29">
        <v>24633000</v>
      </c>
      <c r="N1335" s="49" t="s">
        <v>2338</v>
      </c>
      <c r="O1335" s="27" t="s">
        <v>2346</v>
      </c>
      <c r="P1335" s="27" t="s">
        <v>2832</v>
      </c>
      <c r="Q1335" s="27" t="s">
        <v>6529</v>
      </c>
      <c r="R1335" s="15"/>
      <c r="S1335" s="53"/>
    </row>
    <row r="1336" spans="2:19" ht="19.5" customHeight="1" x14ac:dyDescent="0.15">
      <c r="B1336" s="25">
        <v>2021</v>
      </c>
      <c r="C1336" s="27">
        <v>3</v>
      </c>
      <c r="D1336" s="27" t="s">
        <v>14</v>
      </c>
      <c r="E1336" s="55" t="s">
        <v>583</v>
      </c>
      <c r="F1336" s="27" t="s">
        <v>215</v>
      </c>
      <c r="G1336" s="27">
        <v>3011150501</v>
      </c>
      <c r="H1336" s="27" t="s">
        <v>216</v>
      </c>
      <c r="I1336" s="27" t="s">
        <v>7066</v>
      </c>
      <c r="J1336" s="45" t="s">
        <v>173</v>
      </c>
      <c r="K1336" s="45" t="s">
        <v>584</v>
      </c>
      <c r="L1336" s="45" t="s">
        <v>217</v>
      </c>
      <c r="M1336" s="29">
        <v>24544760</v>
      </c>
      <c r="N1336" s="49" t="s">
        <v>289</v>
      </c>
      <c r="O1336" s="27" t="s">
        <v>290</v>
      </c>
      <c r="P1336" s="27" t="s">
        <v>291</v>
      </c>
      <c r="Q1336" s="27" t="s">
        <v>6529</v>
      </c>
      <c r="R1336" s="15"/>
      <c r="S1336" s="53"/>
    </row>
    <row r="1337" spans="2:19" ht="19.5" customHeight="1" x14ac:dyDescent="0.15">
      <c r="B1337" s="25">
        <v>2021</v>
      </c>
      <c r="C1337" s="27">
        <v>3</v>
      </c>
      <c r="D1337" s="27" t="s">
        <v>15</v>
      </c>
      <c r="E1337" s="55" t="s">
        <v>4827</v>
      </c>
      <c r="F1337" s="27" t="s">
        <v>215</v>
      </c>
      <c r="G1337" s="27">
        <v>3010161901</v>
      </c>
      <c r="H1337" s="27" t="s">
        <v>4820</v>
      </c>
      <c r="I1337" s="27" t="s">
        <v>6825</v>
      </c>
      <c r="J1337" s="45" t="s">
        <v>16</v>
      </c>
      <c r="K1337" s="45">
        <v>41.762999999999998</v>
      </c>
      <c r="L1337" s="45" t="s">
        <v>169</v>
      </c>
      <c r="M1337" s="29">
        <v>23748697</v>
      </c>
      <c r="N1337" s="49" t="s">
        <v>4804</v>
      </c>
      <c r="O1337" s="27" t="s">
        <v>4828</v>
      </c>
      <c r="P1337" s="27" t="s">
        <v>4829</v>
      </c>
      <c r="Q1337" s="27" t="s">
        <v>6529</v>
      </c>
      <c r="R1337" s="15"/>
      <c r="S1337" s="53"/>
    </row>
    <row r="1338" spans="2:19" ht="19.5" customHeight="1" x14ac:dyDescent="0.15">
      <c r="B1338" s="25">
        <v>2021</v>
      </c>
      <c r="C1338" s="27">
        <v>3</v>
      </c>
      <c r="D1338" s="27" t="s">
        <v>15</v>
      </c>
      <c r="E1338" s="55" t="s">
        <v>3713</v>
      </c>
      <c r="F1338" s="27" t="s">
        <v>215</v>
      </c>
      <c r="G1338" s="27">
        <v>4014210901</v>
      </c>
      <c r="H1338" s="27" t="s">
        <v>3572</v>
      </c>
      <c r="I1338" s="27" t="s">
        <v>7067</v>
      </c>
      <c r="J1338" s="45" t="s">
        <v>16</v>
      </c>
      <c r="K1338" s="45">
        <v>186</v>
      </c>
      <c r="L1338" s="45" t="s">
        <v>227</v>
      </c>
      <c r="M1338" s="29">
        <v>23476532</v>
      </c>
      <c r="N1338" s="49" t="s">
        <v>3621</v>
      </c>
      <c r="O1338" s="27" t="s">
        <v>3622</v>
      </c>
      <c r="P1338" s="27" t="s">
        <v>5120</v>
      </c>
      <c r="Q1338" s="27" t="s">
        <v>6529</v>
      </c>
      <c r="R1338" s="15"/>
      <c r="S1338" s="53"/>
    </row>
    <row r="1339" spans="2:19" ht="19.5" customHeight="1" x14ac:dyDescent="0.15">
      <c r="B1339" s="25">
        <v>2021</v>
      </c>
      <c r="C1339" s="27">
        <v>3</v>
      </c>
      <c r="D1339" s="27" t="s">
        <v>14</v>
      </c>
      <c r="E1339" s="55" t="s">
        <v>1309</v>
      </c>
      <c r="F1339" s="27" t="s">
        <v>62</v>
      </c>
      <c r="G1339" s="27">
        <v>3010161901</v>
      </c>
      <c r="H1339" s="27" t="s">
        <v>218</v>
      </c>
      <c r="I1339" s="27" t="s">
        <v>7068</v>
      </c>
      <c r="J1339" s="45" t="s">
        <v>16</v>
      </c>
      <c r="K1339" s="45">
        <v>30</v>
      </c>
      <c r="L1339" s="45" t="s">
        <v>574</v>
      </c>
      <c r="M1339" s="29">
        <v>23412000</v>
      </c>
      <c r="N1339" s="49" t="s">
        <v>811</v>
      </c>
      <c r="O1339" s="27" t="s">
        <v>831</v>
      </c>
      <c r="P1339" s="27" t="s">
        <v>822</v>
      </c>
      <c r="Q1339" s="27" t="s">
        <v>6529</v>
      </c>
      <c r="R1339" s="15"/>
      <c r="S1339" s="53"/>
    </row>
    <row r="1340" spans="2:19" ht="19.5" customHeight="1" x14ac:dyDescent="0.15">
      <c r="B1340" s="25">
        <v>2021</v>
      </c>
      <c r="C1340" s="27">
        <v>3</v>
      </c>
      <c r="D1340" s="27" t="s">
        <v>14</v>
      </c>
      <c r="E1340" s="55" t="s">
        <v>5216</v>
      </c>
      <c r="F1340" s="27" t="s">
        <v>221</v>
      </c>
      <c r="G1340" s="27">
        <v>3015200102</v>
      </c>
      <c r="H1340" s="27" t="s">
        <v>5215</v>
      </c>
      <c r="I1340" s="27" t="s">
        <v>7053</v>
      </c>
      <c r="J1340" s="45" t="s">
        <v>16</v>
      </c>
      <c r="K1340" s="45">
        <v>87</v>
      </c>
      <c r="L1340" s="45" t="s">
        <v>1275</v>
      </c>
      <c r="M1340" s="29">
        <v>23331830</v>
      </c>
      <c r="N1340" s="49" t="s">
        <v>5173</v>
      </c>
      <c r="O1340" s="27" t="s">
        <v>5189</v>
      </c>
      <c r="P1340" s="27" t="s">
        <v>5190</v>
      </c>
      <c r="Q1340" s="27" t="s">
        <v>6529</v>
      </c>
      <c r="R1340" s="15"/>
      <c r="S1340" s="53"/>
    </row>
    <row r="1341" spans="2:19" ht="19.5" customHeight="1" x14ac:dyDescent="0.15">
      <c r="B1341" s="25">
        <v>2021</v>
      </c>
      <c r="C1341" s="27">
        <v>3</v>
      </c>
      <c r="D1341" s="27" t="s">
        <v>15</v>
      </c>
      <c r="E1341" s="55" t="s">
        <v>3600</v>
      </c>
      <c r="F1341" s="27" t="s">
        <v>215</v>
      </c>
      <c r="G1341" s="27">
        <v>3013150201</v>
      </c>
      <c r="H1341" s="27" t="s">
        <v>1977</v>
      </c>
      <c r="I1341" s="27" t="s">
        <v>7069</v>
      </c>
      <c r="J1341" s="45" t="s">
        <v>16</v>
      </c>
      <c r="K1341" s="45">
        <v>1170</v>
      </c>
      <c r="L1341" s="45" t="s">
        <v>588</v>
      </c>
      <c r="M1341" s="29">
        <v>23166000</v>
      </c>
      <c r="N1341" s="49" t="s">
        <v>3090</v>
      </c>
      <c r="O1341" s="27" t="s">
        <v>3406</v>
      </c>
      <c r="P1341" s="27" t="s">
        <v>3407</v>
      </c>
      <c r="Q1341" s="27" t="s">
        <v>6529</v>
      </c>
      <c r="R1341" s="15"/>
      <c r="S1341" s="53"/>
    </row>
    <row r="1342" spans="2:19" ht="19.5" customHeight="1" x14ac:dyDescent="0.15">
      <c r="B1342" s="25">
        <v>2021</v>
      </c>
      <c r="C1342" s="27">
        <v>3</v>
      </c>
      <c r="D1342" s="27" t="s">
        <v>15</v>
      </c>
      <c r="E1342" s="55" t="s">
        <v>3600</v>
      </c>
      <c r="F1342" s="27" t="s">
        <v>215</v>
      </c>
      <c r="G1342" s="27">
        <v>3012999902</v>
      </c>
      <c r="H1342" s="27" t="s">
        <v>3604</v>
      </c>
      <c r="I1342" s="27" t="s">
        <v>7070</v>
      </c>
      <c r="J1342" s="45" t="s">
        <v>3605</v>
      </c>
      <c r="K1342" s="45">
        <v>194</v>
      </c>
      <c r="L1342" s="45" t="s">
        <v>588</v>
      </c>
      <c r="M1342" s="29">
        <v>23086000</v>
      </c>
      <c r="N1342" s="49" t="s">
        <v>3090</v>
      </c>
      <c r="O1342" s="27" t="s">
        <v>3406</v>
      </c>
      <c r="P1342" s="27" t="s">
        <v>3407</v>
      </c>
      <c r="Q1342" s="27" t="s">
        <v>6529</v>
      </c>
      <c r="R1342" s="15"/>
      <c r="S1342" s="53"/>
    </row>
    <row r="1343" spans="2:19" ht="19.5" customHeight="1" x14ac:dyDescent="0.15">
      <c r="B1343" s="25">
        <v>2021</v>
      </c>
      <c r="C1343" s="27">
        <v>3</v>
      </c>
      <c r="D1343" s="27" t="s">
        <v>14</v>
      </c>
      <c r="E1343" s="55" t="s">
        <v>1296</v>
      </c>
      <c r="F1343" s="27" t="s">
        <v>62</v>
      </c>
      <c r="G1343" s="27">
        <v>3011159701</v>
      </c>
      <c r="H1343" s="27" t="s">
        <v>679</v>
      </c>
      <c r="I1343" s="27" t="s">
        <v>7071</v>
      </c>
      <c r="J1343" s="45" t="s">
        <v>16</v>
      </c>
      <c r="K1343" s="45">
        <v>361</v>
      </c>
      <c r="L1343" s="45" t="s">
        <v>574</v>
      </c>
      <c r="M1343" s="29">
        <v>22927000</v>
      </c>
      <c r="N1343" s="49" t="s">
        <v>811</v>
      </c>
      <c r="O1343" s="27" t="s">
        <v>1298</v>
      </c>
      <c r="P1343" s="27" t="s">
        <v>1299</v>
      </c>
      <c r="Q1343" s="27" t="s">
        <v>6529</v>
      </c>
      <c r="R1343" s="15"/>
      <c r="S1343" s="53"/>
    </row>
    <row r="1344" spans="2:19" ht="19.5" customHeight="1" x14ac:dyDescent="0.15">
      <c r="B1344" s="25">
        <v>2021</v>
      </c>
      <c r="C1344" s="27">
        <v>3</v>
      </c>
      <c r="D1344" s="27" t="s">
        <v>14</v>
      </c>
      <c r="E1344" s="55" t="s">
        <v>1296</v>
      </c>
      <c r="F1344" s="27" t="s">
        <v>62</v>
      </c>
      <c r="G1344" s="27">
        <v>3011159701</v>
      </c>
      <c r="H1344" s="27" t="s">
        <v>679</v>
      </c>
      <c r="I1344" s="27" t="s">
        <v>7071</v>
      </c>
      <c r="J1344" s="45" t="s">
        <v>16</v>
      </c>
      <c r="K1344" s="45">
        <v>361</v>
      </c>
      <c r="L1344" s="45" t="s">
        <v>574</v>
      </c>
      <c r="M1344" s="29">
        <v>22927000</v>
      </c>
      <c r="N1344" s="49" t="s">
        <v>811</v>
      </c>
      <c r="O1344" s="27" t="s">
        <v>1298</v>
      </c>
      <c r="P1344" s="27" t="s">
        <v>1299</v>
      </c>
      <c r="Q1344" s="27" t="s">
        <v>6529</v>
      </c>
      <c r="R1344" s="15"/>
      <c r="S1344" s="53"/>
    </row>
    <row r="1345" spans="2:19" ht="19.5" customHeight="1" x14ac:dyDescent="0.15">
      <c r="B1345" s="25">
        <v>2021</v>
      </c>
      <c r="C1345" s="27">
        <v>3</v>
      </c>
      <c r="D1345" s="27" t="s">
        <v>15</v>
      </c>
      <c r="E1345" s="55" t="s">
        <v>2819</v>
      </c>
      <c r="F1345" s="27" t="s">
        <v>215</v>
      </c>
      <c r="G1345" s="27">
        <v>3013150201</v>
      </c>
      <c r="H1345" s="27" t="s">
        <v>2823</v>
      </c>
      <c r="I1345" s="27" t="s">
        <v>7072</v>
      </c>
      <c r="J1345" s="45" t="s">
        <v>2785</v>
      </c>
      <c r="K1345" s="45">
        <v>525</v>
      </c>
      <c r="L1345" s="45" t="s">
        <v>2791</v>
      </c>
      <c r="M1345" s="29">
        <v>22697000</v>
      </c>
      <c r="N1345" s="49" t="s">
        <v>2338</v>
      </c>
      <c r="O1345" s="27" t="s">
        <v>2346</v>
      </c>
      <c r="P1345" s="27" t="s">
        <v>2347</v>
      </c>
      <c r="Q1345" s="27" t="s">
        <v>6529</v>
      </c>
      <c r="R1345" s="15"/>
      <c r="S1345" s="53"/>
    </row>
    <row r="1346" spans="2:19" ht="19.5" customHeight="1" x14ac:dyDescent="0.15">
      <c r="B1346" s="25">
        <v>2021</v>
      </c>
      <c r="C1346" s="27">
        <v>3</v>
      </c>
      <c r="D1346" s="27" t="s">
        <v>14</v>
      </c>
      <c r="E1346" s="55" t="s">
        <v>1245</v>
      </c>
      <c r="F1346" s="27" t="s">
        <v>62</v>
      </c>
      <c r="G1346" s="27" t="s">
        <v>559</v>
      </c>
      <c r="H1346" s="27" t="s">
        <v>1253</v>
      </c>
      <c r="I1346" s="27" t="s">
        <v>7073</v>
      </c>
      <c r="J1346" s="45" t="s">
        <v>1246</v>
      </c>
      <c r="K1346" s="45">
        <v>1</v>
      </c>
      <c r="L1346" s="45" t="s">
        <v>557</v>
      </c>
      <c r="M1346" s="29">
        <v>22667059</v>
      </c>
      <c r="N1346" s="49" t="s">
        <v>781</v>
      </c>
      <c r="O1346" s="27" t="s">
        <v>788</v>
      </c>
      <c r="P1346" s="27" t="s">
        <v>789</v>
      </c>
      <c r="Q1346" s="27" t="s">
        <v>6529</v>
      </c>
      <c r="R1346" s="15"/>
      <c r="S1346" s="53"/>
    </row>
    <row r="1347" spans="2:19" ht="19.5" customHeight="1" x14ac:dyDescent="0.15">
      <c r="B1347" s="25">
        <v>2021</v>
      </c>
      <c r="C1347" s="27">
        <v>3</v>
      </c>
      <c r="D1347" s="27" t="s">
        <v>15</v>
      </c>
      <c r="E1347" s="55" t="s">
        <v>3712</v>
      </c>
      <c r="F1347" s="27" t="s">
        <v>215</v>
      </c>
      <c r="G1347" s="27">
        <v>4924151101</v>
      </c>
      <c r="H1347" s="27" t="s">
        <v>1292</v>
      </c>
      <c r="I1347" s="27" t="s">
        <v>7074</v>
      </c>
      <c r="J1347" s="45" t="s">
        <v>601</v>
      </c>
      <c r="K1347" s="45">
        <v>1</v>
      </c>
      <c r="L1347" s="45" t="s">
        <v>223</v>
      </c>
      <c r="M1347" s="29">
        <v>22616473</v>
      </c>
      <c r="N1347" s="49" t="s">
        <v>3621</v>
      </c>
      <c r="O1347" s="27" t="s">
        <v>3622</v>
      </c>
      <c r="P1347" s="27" t="s">
        <v>5120</v>
      </c>
      <c r="Q1347" s="27" t="s">
        <v>6529</v>
      </c>
      <c r="R1347" s="15"/>
      <c r="S1347" s="53"/>
    </row>
    <row r="1348" spans="2:19" ht="19.5" customHeight="1" x14ac:dyDescent="0.15">
      <c r="B1348" s="25">
        <v>2021</v>
      </c>
      <c r="C1348" s="27">
        <v>3</v>
      </c>
      <c r="D1348" s="27" t="s">
        <v>14</v>
      </c>
      <c r="E1348" s="55" t="s">
        <v>4549</v>
      </c>
      <c r="F1348" s="27" t="s">
        <v>221</v>
      </c>
      <c r="G1348" s="27">
        <v>3010161901</v>
      </c>
      <c r="H1348" s="27" t="s">
        <v>218</v>
      </c>
      <c r="I1348" s="27" t="s">
        <v>7075</v>
      </c>
      <c r="J1348" s="45" t="s">
        <v>16</v>
      </c>
      <c r="K1348" s="45">
        <v>30.777999999999999</v>
      </c>
      <c r="L1348" s="45" t="s">
        <v>169</v>
      </c>
      <c r="M1348" s="29">
        <v>22198980</v>
      </c>
      <c r="N1348" s="49" t="s">
        <v>4446</v>
      </c>
      <c r="O1348" s="27" t="s">
        <v>4473</v>
      </c>
      <c r="P1348" s="27" t="s">
        <v>4474</v>
      </c>
      <c r="Q1348" s="27" t="s">
        <v>6529</v>
      </c>
      <c r="R1348" s="15"/>
      <c r="S1348" s="53"/>
    </row>
    <row r="1349" spans="2:19" ht="19.5" customHeight="1" x14ac:dyDescent="0.15">
      <c r="B1349" s="25">
        <v>2021</v>
      </c>
      <c r="C1349" s="27">
        <v>3</v>
      </c>
      <c r="D1349" s="27" t="s">
        <v>14</v>
      </c>
      <c r="E1349" s="55" t="s">
        <v>4348</v>
      </c>
      <c r="F1349" s="27" t="s">
        <v>221</v>
      </c>
      <c r="G1349" s="27">
        <v>3011159501</v>
      </c>
      <c r="H1349" s="27" t="s">
        <v>4555</v>
      </c>
      <c r="I1349" s="27" t="s">
        <v>7076</v>
      </c>
      <c r="J1349" s="45" t="s">
        <v>16</v>
      </c>
      <c r="K1349" s="45">
        <v>751</v>
      </c>
      <c r="L1349" s="45" t="s">
        <v>4554</v>
      </c>
      <c r="M1349" s="29">
        <v>22154500</v>
      </c>
      <c r="N1349" s="49" t="s">
        <v>4446</v>
      </c>
      <c r="O1349" s="27" t="s">
        <v>4346</v>
      </c>
      <c r="P1349" s="27" t="s">
        <v>4347</v>
      </c>
      <c r="Q1349" s="27" t="s">
        <v>6529</v>
      </c>
      <c r="R1349" s="15"/>
      <c r="S1349" s="53"/>
    </row>
    <row r="1350" spans="2:19" ht="19.5" customHeight="1" x14ac:dyDescent="0.15">
      <c r="B1350" s="25">
        <v>2021</v>
      </c>
      <c r="C1350" s="27">
        <v>3</v>
      </c>
      <c r="D1350" s="27" t="s">
        <v>15</v>
      </c>
      <c r="E1350" s="55" t="s">
        <v>2110</v>
      </c>
      <c r="F1350" s="27" t="s">
        <v>215</v>
      </c>
      <c r="G1350" s="27">
        <v>3013150201</v>
      </c>
      <c r="H1350" s="27" t="s">
        <v>1977</v>
      </c>
      <c r="I1350" s="27" t="s">
        <v>7077</v>
      </c>
      <c r="J1350" s="45" t="s">
        <v>601</v>
      </c>
      <c r="K1350" s="45">
        <v>515</v>
      </c>
      <c r="L1350" s="45" t="s">
        <v>588</v>
      </c>
      <c r="M1350" s="29">
        <v>21887500</v>
      </c>
      <c r="N1350" s="49" t="s">
        <v>1571</v>
      </c>
      <c r="O1350" s="27" t="s">
        <v>1572</v>
      </c>
      <c r="P1350" s="27" t="s">
        <v>1573</v>
      </c>
      <c r="Q1350" s="27" t="s">
        <v>6529</v>
      </c>
      <c r="R1350" s="15"/>
      <c r="S1350" s="53"/>
    </row>
    <row r="1351" spans="2:19" ht="19.5" customHeight="1" x14ac:dyDescent="0.15">
      <c r="B1351" s="25">
        <v>2021</v>
      </c>
      <c r="C1351" s="27">
        <v>3</v>
      </c>
      <c r="D1351" s="27" t="s">
        <v>15</v>
      </c>
      <c r="E1351" s="55" t="s">
        <v>2001</v>
      </c>
      <c r="F1351" s="27" t="s">
        <v>215</v>
      </c>
      <c r="G1351" s="27">
        <v>3011159701</v>
      </c>
      <c r="H1351" s="27" t="s">
        <v>696</v>
      </c>
      <c r="I1351" s="27" t="s">
        <v>7078</v>
      </c>
      <c r="J1351" s="45" t="s">
        <v>16</v>
      </c>
      <c r="K1351" s="45">
        <v>354</v>
      </c>
      <c r="L1351" s="45" t="s">
        <v>169</v>
      </c>
      <c r="M1351" s="29">
        <v>21604000</v>
      </c>
      <c r="N1351" s="49" t="s">
        <v>1476</v>
      </c>
      <c r="O1351" s="27" t="s">
        <v>1487</v>
      </c>
      <c r="P1351" s="27" t="s">
        <v>1488</v>
      </c>
      <c r="Q1351" s="27" t="s">
        <v>6529</v>
      </c>
      <c r="R1351" s="15"/>
      <c r="S1351" s="53"/>
    </row>
    <row r="1352" spans="2:19" ht="19.5" customHeight="1" x14ac:dyDescent="0.15">
      <c r="B1352" s="25">
        <v>2021</v>
      </c>
      <c r="C1352" s="27">
        <v>3</v>
      </c>
      <c r="D1352" s="27" t="s">
        <v>15</v>
      </c>
      <c r="E1352" s="55" t="s">
        <v>4827</v>
      </c>
      <c r="F1352" s="27" t="s">
        <v>215</v>
      </c>
      <c r="G1352" s="27">
        <v>3010161901</v>
      </c>
      <c r="H1352" s="27" t="s">
        <v>4820</v>
      </c>
      <c r="I1352" s="27" t="s">
        <v>6767</v>
      </c>
      <c r="J1352" s="45" t="s">
        <v>16</v>
      </c>
      <c r="K1352" s="45">
        <v>38.317</v>
      </c>
      <c r="L1352" s="45" t="s">
        <v>169</v>
      </c>
      <c r="M1352" s="29">
        <v>21603124</v>
      </c>
      <c r="N1352" s="49" t="s">
        <v>4804</v>
      </c>
      <c r="O1352" s="27" t="s">
        <v>4828</v>
      </c>
      <c r="P1352" s="27" t="s">
        <v>4829</v>
      </c>
      <c r="Q1352" s="27" t="s">
        <v>6529</v>
      </c>
      <c r="R1352" s="15"/>
      <c r="S1352" s="53"/>
    </row>
    <row r="1353" spans="2:19" ht="19.5" customHeight="1" x14ac:dyDescent="0.15">
      <c r="B1353" s="25">
        <v>2021</v>
      </c>
      <c r="C1353" s="27">
        <v>3</v>
      </c>
      <c r="D1353" s="27" t="s">
        <v>15</v>
      </c>
      <c r="E1353" s="55" t="s">
        <v>3321</v>
      </c>
      <c r="F1353" s="27" t="s">
        <v>215</v>
      </c>
      <c r="G1353" s="27">
        <v>3010161901</v>
      </c>
      <c r="H1353" s="27" t="s">
        <v>218</v>
      </c>
      <c r="I1353" s="27" t="s">
        <v>6531</v>
      </c>
      <c r="J1353" s="45" t="s">
        <v>559</v>
      </c>
      <c r="K1353" s="45">
        <v>304</v>
      </c>
      <c r="L1353" s="45" t="s">
        <v>169</v>
      </c>
      <c r="M1353" s="29">
        <v>21280000</v>
      </c>
      <c r="N1353" s="49" t="s">
        <v>3042</v>
      </c>
      <c r="O1353" s="27" t="s">
        <v>3319</v>
      </c>
      <c r="P1353" s="27" t="s">
        <v>3320</v>
      </c>
      <c r="Q1353" s="27" t="s">
        <v>6529</v>
      </c>
      <c r="R1353" s="15"/>
      <c r="S1353" s="53"/>
    </row>
    <row r="1354" spans="2:19" ht="19.5" customHeight="1" x14ac:dyDescent="0.15">
      <c r="B1354" s="25">
        <v>2021</v>
      </c>
      <c r="C1354" s="27">
        <v>3</v>
      </c>
      <c r="D1354" s="27" t="s">
        <v>15</v>
      </c>
      <c r="E1354" s="55" t="s">
        <v>2046</v>
      </c>
      <c r="F1354" s="27" t="s">
        <v>215</v>
      </c>
      <c r="G1354" s="27">
        <v>3911160501</v>
      </c>
      <c r="H1354" s="27" t="s">
        <v>2015</v>
      </c>
      <c r="I1354" s="27" t="s">
        <v>7079</v>
      </c>
      <c r="J1354" s="45" t="s">
        <v>37</v>
      </c>
      <c r="K1354" s="45">
        <v>47</v>
      </c>
      <c r="L1354" s="45" t="s">
        <v>1979</v>
      </c>
      <c r="M1354" s="29">
        <v>21103000</v>
      </c>
      <c r="N1354" s="49" t="s">
        <v>1590</v>
      </c>
      <c r="O1354" s="27" t="s">
        <v>1883</v>
      </c>
      <c r="P1354" s="27" t="s">
        <v>1884</v>
      </c>
      <c r="Q1354" s="27" t="s">
        <v>6529</v>
      </c>
      <c r="R1354" s="15"/>
      <c r="S1354" s="53"/>
    </row>
    <row r="1355" spans="2:19" ht="19.5" customHeight="1" x14ac:dyDescent="0.15">
      <c r="B1355" s="25">
        <v>2021</v>
      </c>
      <c r="C1355" s="27">
        <v>3</v>
      </c>
      <c r="D1355" s="27" t="s">
        <v>14</v>
      </c>
      <c r="E1355" s="55" t="s">
        <v>1267</v>
      </c>
      <c r="F1355" s="27" t="s">
        <v>215</v>
      </c>
      <c r="G1355" s="27">
        <v>5512171801</v>
      </c>
      <c r="H1355" s="27" t="s">
        <v>1276</v>
      </c>
      <c r="I1355" s="27" t="s">
        <v>7080</v>
      </c>
      <c r="J1355" s="45" t="s">
        <v>601</v>
      </c>
      <c r="K1355" s="45">
        <v>8</v>
      </c>
      <c r="L1355" s="45" t="s">
        <v>1275</v>
      </c>
      <c r="M1355" s="29">
        <v>21000000</v>
      </c>
      <c r="N1355" s="49" t="s">
        <v>811</v>
      </c>
      <c r="O1355" s="27" t="s">
        <v>812</v>
      </c>
      <c r="P1355" s="27" t="s">
        <v>813</v>
      </c>
      <c r="Q1355" s="27" t="s">
        <v>6529</v>
      </c>
      <c r="R1355" s="15"/>
      <c r="S1355" s="53"/>
    </row>
    <row r="1356" spans="2:19" ht="19.5" customHeight="1" x14ac:dyDescent="0.15">
      <c r="B1356" s="25">
        <v>2021</v>
      </c>
      <c r="C1356" s="27">
        <v>3</v>
      </c>
      <c r="D1356" s="27" t="s">
        <v>15</v>
      </c>
      <c r="E1356" s="55" t="s">
        <v>3614</v>
      </c>
      <c r="F1356" s="27" t="s">
        <v>215</v>
      </c>
      <c r="G1356" s="27">
        <v>4617162201</v>
      </c>
      <c r="H1356" s="27" t="s">
        <v>1223</v>
      </c>
      <c r="I1356" s="27"/>
      <c r="J1356" s="45" t="s">
        <v>3612</v>
      </c>
      <c r="K1356" s="45">
        <v>1</v>
      </c>
      <c r="L1356" s="45" t="s">
        <v>223</v>
      </c>
      <c r="M1356" s="29">
        <v>20949000</v>
      </c>
      <c r="N1356" s="49" t="s">
        <v>3090</v>
      </c>
      <c r="O1356" s="27" t="s">
        <v>3107</v>
      </c>
      <c r="P1356" s="27" t="s">
        <v>3108</v>
      </c>
      <c r="Q1356" s="27" t="s">
        <v>6529</v>
      </c>
      <c r="R1356" s="15"/>
      <c r="S1356" s="53"/>
    </row>
    <row r="1357" spans="2:19" ht="19.5" customHeight="1" x14ac:dyDescent="0.15">
      <c r="B1357" s="25">
        <v>2021</v>
      </c>
      <c r="C1357" s="27">
        <v>3</v>
      </c>
      <c r="D1357" s="27" t="s">
        <v>14</v>
      </c>
      <c r="E1357" s="55" t="s">
        <v>1277</v>
      </c>
      <c r="F1357" s="27" t="s">
        <v>62</v>
      </c>
      <c r="G1357" s="27">
        <v>3015200102</v>
      </c>
      <c r="H1357" s="27" t="s">
        <v>701</v>
      </c>
      <c r="I1357" s="27" t="s">
        <v>7081</v>
      </c>
      <c r="J1357" s="45" t="s">
        <v>16</v>
      </c>
      <c r="K1357" s="45">
        <v>172</v>
      </c>
      <c r="L1357" s="45" t="s">
        <v>225</v>
      </c>
      <c r="M1357" s="29">
        <v>20812000</v>
      </c>
      <c r="N1357" s="49" t="s">
        <v>811</v>
      </c>
      <c r="O1357" s="27" t="s">
        <v>1052</v>
      </c>
      <c r="P1357" s="27" t="s">
        <v>1053</v>
      </c>
      <c r="Q1357" s="27" t="s">
        <v>6529</v>
      </c>
      <c r="R1357" s="15"/>
      <c r="S1357" s="53"/>
    </row>
    <row r="1358" spans="2:19" ht="19.5" customHeight="1" x14ac:dyDescent="0.15">
      <c r="B1358" s="25">
        <v>2021</v>
      </c>
      <c r="C1358" s="27">
        <v>3</v>
      </c>
      <c r="D1358" s="27" t="s">
        <v>14</v>
      </c>
      <c r="E1358" s="55" t="s">
        <v>2804</v>
      </c>
      <c r="F1358" s="27" t="s">
        <v>215</v>
      </c>
      <c r="G1358" s="27">
        <v>3011159701</v>
      </c>
      <c r="H1358" s="27" t="s">
        <v>2810</v>
      </c>
      <c r="I1358" s="27" t="s">
        <v>7071</v>
      </c>
      <c r="J1358" s="45" t="s">
        <v>16</v>
      </c>
      <c r="K1358" s="45">
        <v>267</v>
      </c>
      <c r="L1358" s="45" t="s">
        <v>169</v>
      </c>
      <c r="M1358" s="29">
        <v>20572000</v>
      </c>
      <c r="N1358" s="49" t="s">
        <v>2807</v>
      </c>
      <c r="O1358" s="27" t="s">
        <v>2808</v>
      </c>
      <c r="P1358" s="27" t="s">
        <v>2809</v>
      </c>
      <c r="Q1358" s="27" t="s">
        <v>6529</v>
      </c>
      <c r="R1358" s="15"/>
      <c r="S1358" s="53"/>
    </row>
    <row r="1359" spans="2:19" ht="19.5" customHeight="1" x14ac:dyDescent="0.15">
      <c r="B1359" s="25">
        <v>2021</v>
      </c>
      <c r="C1359" s="27">
        <v>3</v>
      </c>
      <c r="D1359" s="27" t="s">
        <v>15</v>
      </c>
      <c r="E1359" s="55" t="s">
        <v>3614</v>
      </c>
      <c r="F1359" s="27" t="s">
        <v>215</v>
      </c>
      <c r="G1359" s="27">
        <v>3011150501</v>
      </c>
      <c r="H1359" s="27" t="s">
        <v>216</v>
      </c>
      <c r="I1359" s="27" t="s">
        <v>6633</v>
      </c>
      <c r="J1359" s="45" t="s">
        <v>3612</v>
      </c>
      <c r="K1359" s="45">
        <v>294</v>
      </c>
      <c r="L1359" s="45" t="s">
        <v>217</v>
      </c>
      <c r="M1359" s="29">
        <v>20519000</v>
      </c>
      <c r="N1359" s="49" t="s">
        <v>3090</v>
      </c>
      <c r="O1359" s="27" t="s">
        <v>3107</v>
      </c>
      <c r="P1359" s="27" t="s">
        <v>3108</v>
      </c>
      <c r="Q1359" s="27" t="s">
        <v>6529</v>
      </c>
      <c r="R1359" s="15"/>
      <c r="S1359" s="53"/>
    </row>
    <row r="1360" spans="2:19" ht="19.5" customHeight="1" x14ac:dyDescent="0.15">
      <c r="B1360" s="25">
        <v>2021</v>
      </c>
      <c r="C1360" s="27">
        <v>3</v>
      </c>
      <c r="D1360" s="27" t="s">
        <v>15</v>
      </c>
      <c r="E1360" s="55" t="s">
        <v>1935</v>
      </c>
      <c r="F1360" s="27" t="s">
        <v>215</v>
      </c>
      <c r="G1360" s="27">
        <v>3011150501</v>
      </c>
      <c r="H1360" s="27" t="s">
        <v>216</v>
      </c>
      <c r="I1360" s="27" t="s">
        <v>6597</v>
      </c>
      <c r="J1360" s="45" t="s">
        <v>16</v>
      </c>
      <c r="K1360" s="45">
        <v>279</v>
      </c>
      <c r="L1360" s="45" t="s">
        <v>217</v>
      </c>
      <c r="M1360" s="29">
        <v>20394920</v>
      </c>
      <c r="N1360" s="49" t="s">
        <v>1476</v>
      </c>
      <c r="O1360" s="27" t="s">
        <v>1483</v>
      </c>
      <c r="P1360" s="27" t="s">
        <v>1484</v>
      </c>
      <c r="Q1360" s="27" t="s">
        <v>6529</v>
      </c>
      <c r="R1360" s="15"/>
      <c r="S1360" s="53"/>
    </row>
    <row r="1361" spans="2:19" ht="19.5" customHeight="1" x14ac:dyDescent="0.15">
      <c r="B1361" s="25">
        <v>2021</v>
      </c>
      <c r="C1361" s="27">
        <v>3</v>
      </c>
      <c r="D1361" s="27" t="s">
        <v>14</v>
      </c>
      <c r="E1361" s="55" t="s">
        <v>1327</v>
      </c>
      <c r="F1361" s="27" t="s">
        <v>62</v>
      </c>
      <c r="G1361" s="27"/>
      <c r="H1361" s="27" t="s">
        <v>1330</v>
      </c>
      <c r="I1361" s="27" t="s">
        <v>7043</v>
      </c>
      <c r="J1361" s="45" t="s">
        <v>37</v>
      </c>
      <c r="K1361" s="45">
        <v>3</v>
      </c>
      <c r="L1361" s="45" t="s">
        <v>223</v>
      </c>
      <c r="M1361" s="29">
        <v>20292000</v>
      </c>
      <c r="N1361" s="49" t="s">
        <v>811</v>
      </c>
      <c r="O1361" s="27" t="s">
        <v>831</v>
      </c>
      <c r="P1361" s="27" t="s">
        <v>1331</v>
      </c>
      <c r="Q1361" s="27" t="s">
        <v>6529</v>
      </c>
      <c r="R1361" s="15"/>
      <c r="S1361" s="53"/>
    </row>
    <row r="1362" spans="2:19" ht="19.5" customHeight="1" x14ac:dyDescent="0.15">
      <c r="B1362" s="25">
        <v>2021</v>
      </c>
      <c r="C1362" s="27">
        <v>3</v>
      </c>
      <c r="D1362" s="27" t="s">
        <v>15</v>
      </c>
      <c r="E1362" s="55" t="s">
        <v>5072</v>
      </c>
      <c r="F1362" s="27" t="s">
        <v>221</v>
      </c>
      <c r="G1362" s="27">
        <v>2011150501</v>
      </c>
      <c r="H1362" s="27" t="s">
        <v>5065</v>
      </c>
      <c r="I1362" s="27" t="s">
        <v>7082</v>
      </c>
      <c r="J1362" s="45" t="s">
        <v>5073</v>
      </c>
      <c r="K1362" s="45">
        <v>295</v>
      </c>
      <c r="L1362" s="45" t="s">
        <v>5067</v>
      </c>
      <c r="M1362" s="29">
        <v>20290000</v>
      </c>
      <c r="N1362" s="49" t="s">
        <v>5068</v>
      </c>
      <c r="O1362" s="27" t="s">
        <v>5069</v>
      </c>
      <c r="P1362" s="27" t="s">
        <v>5070</v>
      </c>
      <c r="Q1362" s="27" t="s">
        <v>6529</v>
      </c>
      <c r="R1362" s="15"/>
      <c r="S1362" s="53"/>
    </row>
    <row r="1363" spans="2:19" ht="19.5" customHeight="1" x14ac:dyDescent="0.15">
      <c r="B1363" s="25">
        <v>2021</v>
      </c>
      <c r="C1363" s="27">
        <v>3</v>
      </c>
      <c r="D1363" s="27" t="s">
        <v>14</v>
      </c>
      <c r="E1363" s="55" t="s">
        <v>2994</v>
      </c>
      <c r="F1363" s="27" t="s">
        <v>62</v>
      </c>
      <c r="G1363" s="27">
        <v>3012178301</v>
      </c>
      <c r="H1363" s="27" t="s">
        <v>3496</v>
      </c>
      <c r="I1363" s="27" t="s">
        <v>7083</v>
      </c>
      <c r="J1363" s="45" t="s">
        <v>16</v>
      </c>
      <c r="K1363" s="45">
        <v>208</v>
      </c>
      <c r="L1363" s="45" t="s">
        <v>588</v>
      </c>
      <c r="M1363" s="29">
        <v>20155200</v>
      </c>
      <c r="N1363" s="49" t="s">
        <v>2985</v>
      </c>
      <c r="O1363" s="27" t="s">
        <v>2995</v>
      </c>
      <c r="P1363" s="27" t="s">
        <v>2996</v>
      </c>
      <c r="Q1363" s="27" t="s">
        <v>6529</v>
      </c>
      <c r="R1363" s="15"/>
      <c r="S1363" s="53"/>
    </row>
    <row r="1364" spans="2:19" ht="19.5" customHeight="1" x14ac:dyDescent="0.15">
      <c r="B1364" s="25">
        <v>2021</v>
      </c>
      <c r="C1364" s="27">
        <v>3</v>
      </c>
      <c r="D1364" s="27" t="s">
        <v>15</v>
      </c>
      <c r="E1364" s="55" t="s">
        <v>3493</v>
      </c>
      <c r="F1364" s="27" t="s">
        <v>221</v>
      </c>
      <c r="G1364" s="27">
        <v>3013151401</v>
      </c>
      <c r="H1364" s="27" t="s">
        <v>3494</v>
      </c>
      <c r="I1364" s="27" t="s">
        <v>7084</v>
      </c>
      <c r="J1364" s="45" t="s">
        <v>16</v>
      </c>
      <c r="K1364" s="45">
        <v>12</v>
      </c>
      <c r="L1364" s="45" t="s">
        <v>225</v>
      </c>
      <c r="M1364" s="29">
        <v>20155000</v>
      </c>
      <c r="N1364" s="49" t="s">
        <v>2985</v>
      </c>
      <c r="O1364" s="27" t="s">
        <v>2992</v>
      </c>
      <c r="P1364" s="27" t="s">
        <v>2993</v>
      </c>
      <c r="Q1364" s="27" t="s">
        <v>6529</v>
      </c>
      <c r="R1364" s="15"/>
      <c r="S1364" s="53"/>
    </row>
    <row r="1365" spans="2:19" ht="19.5" customHeight="1" x14ac:dyDescent="0.15">
      <c r="B1365" s="25">
        <v>2021</v>
      </c>
      <c r="C1365" s="27">
        <v>3</v>
      </c>
      <c r="D1365" s="27" t="s">
        <v>14</v>
      </c>
      <c r="E1365" s="55" t="s">
        <v>2804</v>
      </c>
      <c r="F1365" s="27" t="s">
        <v>215</v>
      </c>
      <c r="G1365" s="27">
        <v>4617162201</v>
      </c>
      <c r="H1365" s="27" t="s">
        <v>2812</v>
      </c>
      <c r="I1365" s="27" t="s">
        <v>6569</v>
      </c>
      <c r="J1365" s="45" t="s">
        <v>38</v>
      </c>
      <c r="K1365" s="45">
        <v>1</v>
      </c>
      <c r="L1365" s="45" t="s">
        <v>223</v>
      </c>
      <c r="M1365" s="29">
        <v>20068000</v>
      </c>
      <c r="N1365" s="49" t="s">
        <v>2303</v>
      </c>
      <c r="O1365" s="27" t="s">
        <v>2813</v>
      </c>
      <c r="P1365" s="27" t="s">
        <v>2814</v>
      </c>
      <c r="Q1365" s="27" t="s">
        <v>6529</v>
      </c>
      <c r="R1365" s="15"/>
      <c r="S1365" s="53"/>
    </row>
    <row r="1366" spans="2:19" ht="19.5" customHeight="1" x14ac:dyDescent="0.15">
      <c r="B1366" s="25">
        <v>2021</v>
      </c>
      <c r="C1366" s="27">
        <v>3</v>
      </c>
      <c r="D1366" s="27" t="s">
        <v>14</v>
      </c>
      <c r="E1366" s="55" t="s">
        <v>1309</v>
      </c>
      <c r="F1366" s="27" t="s">
        <v>62</v>
      </c>
      <c r="G1366" s="27">
        <v>3013150202</v>
      </c>
      <c r="H1366" s="27" t="s">
        <v>1316</v>
      </c>
      <c r="I1366" s="27" t="s">
        <v>7085</v>
      </c>
      <c r="J1366" s="45" t="s">
        <v>16</v>
      </c>
      <c r="K1366" s="45">
        <v>891</v>
      </c>
      <c r="L1366" s="45" t="s">
        <v>645</v>
      </c>
      <c r="M1366" s="29">
        <v>20047500</v>
      </c>
      <c r="N1366" s="49" t="s">
        <v>811</v>
      </c>
      <c r="O1366" s="27" t="s">
        <v>831</v>
      </c>
      <c r="P1366" s="27" t="s">
        <v>1317</v>
      </c>
      <c r="Q1366" s="27" t="s">
        <v>6529</v>
      </c>
      <c r="R1366" s="15"/>
      <c r="S1366" s="53"/>
    </row>
    <row r="1367" spans="2:19" ht="19.5" customHeight="1" x14ac:dyDescent="0.15">
      <c r="B1367" s="25">
        <v>2021</v>
      </c>
      <c r="C1367" s="27">
        <v>3</v>
      </c>
      <c r="D1367" s="27" t="s">
        <v>15</v>
      </c>
      <c r="E1367" s="55" t="s">
        <v>1994</v>
      </c>
      <c r="F1367" s="27" t="s">
        <v>215</v>
      </c>
      <c r="G1367" s="27">
        <v>4014178201</v>
      </c>
      <c r="H1367" s="27" t="s">
        <v>2100</v>
      </c>
      <c r="I1367" s="27" t="s">
        <v>6552</v>
      </c>
      <c r="J1367" s="45" t="s">
        <v>16</v>
      </c>
      <c r="K1367" s="45">
        <v>280</v>
      </c>
      <c r="L1367" s="45" t="s">
        <v>1979</v>
      </c>
      <c r="M1367" s="29">
        <v>20000000</v>
      </c>
      <c r="N1367" s="49" t="s">
        <v>1461</v>
      </c>
      <c r="O1367" s="27" t="s">
        <v>1473</v>
      </c>
      <c r="P1367" s="27" t="s">
        <v>1474</v>
      </c>
      <c r="Q1367" s="27" t="s">
        <v>6529</v>
      </c>
      <c r="R1367" s="15"/>
      <c r="S1367" s="53"/>
    </row>
    <row r="1368" spans="2:19" ht="19.5" customHeight="1" x14ac:dyDescent="0.15">
      <c r="B1368" s="25">
        <v>2021</v>
      </c>
      <c r="C1368" s="27">
        <v>3</v>
      </c>
      <c r="D1368" s="27" t="s">
        <v>14</v>
      </c>
      <c r="E1368" s="55" t="s">
        <v>2320</v>
      </c>
      <c r="F1368" s="27" t="s">
        <v>64</v>
      </c>
      <c r="G1368" s="27">
        <v>3020179401</v>
      </c>
      <c r="H1368" s="27" t="s">
        <v>226</v>
      </c>
      <c r="I1368" s="27" t="s">
        <v>7061</v>
      </c>
      <c r="J1368" s="45" t="s">
        <v>173</v>
      </c>
      <c r="K1368" s="45">
        <v>40</v>
      </c>
      <c r="L1368" s="45" t="s">
        <v>227</v>
      </c>
      <c r="M1368" s="29">
        <v>20000000</v>
      </c>
      <c r="N1368" s="49" t="s">
        <v>2316</v>
      </c>
      <c r="O1368" s="27" t="s">
        <v>2317</v>
      </c>
      <c r="P1368" s="27" t="s">
        <v>2318</v>
      </c>
      <c r="Q1368" s="27" t="s">
        <v>6529</v>
      </c>
      <c r="R1368" s="15"/>
      <c r="S1368" s="53"/>
    </row>
    <row r="1369" spans="2:19" ht="19.5" customHeight="1" x14ac:dyDescent="0.15">
      <c r="B1369" s="25">
        <v>2021</v>
      </c>
      <c r="C1369" s="27">
        <v>3</v>
      </c>
      <c r="D1369" s="27" t="s">
        <v>14</v>
      </c>
      <c r="E1369" s="55" t="s">
        <v>2322</v>
      </c>
      <c r="F1369" s="27" t="s">
        <v>64</v>
      </c>
      <c r="G1369" s="27">
        <v>3020179401</v>
      </c>
      <c r="H1369" s="27" t="s">
        <v>226</v>
      </c>
      <c r="I1369" s="27" t="s">
        <v>7061</v>
      </c>
      <c r="J1369" s="45" t="s">
        <v>173</v>
      </c>
      <c r="K1369" s="45">
        <v>40</v>
      </c>
      <c r="L1369" s="45" t="s">
        <v>227</v>
      </c>
      <c r="M1369" s="29">
        <v>20000000</v>
      </c>
      <c r="N1369" s="49" t="s">
        <v>2316</v>
      </c>
      <c r="O1369" s="27" t="s">
        <v>2317</v>
      </c>
      <c r="P1369" s="27" t="s">
        <v>2318</v>
      </c>
      <c r="Q1369" s="27" t="s">
        <v>6529</v>
      </c>
      <c r="R1369" s="15"/>
      <c r="S1369" s="53"/>
    </row>
    <row r="1370" spans="2:19" ht="19.5" customHeight="1" x14ac:dyDescent="0.15">
      <c r="B1370" s="25">
        <v>2021</v>
      </c>
      <c r="C1370" s="27">
        <v>3</v>
      </c>
      <c r="D1370" s="27" t="s">
        <v>2843</v>
      </c>
      <c r="E1370" s="55" t="s">
        <v>3767</v>
      </c>
      <c r="F1370" s="27" t="s">
        <v>215</v>
      </c>
      <c r="G1370" s="27">
        <v>4014178201</v>
      </c>
      <c r="H1370" s="27" t="s">
        <v>623</v>
      </c>
      <c r="I1370" s="27" t="s">
        <v>6813</v>
      </c>
      <c r="J1370" s="45" t="s">
        <v>612</v>
      </c>
      <c r="K1370" s="45">
        <v>100</v>
      </c>
      <c r="L1370" s="45" t="s">
        <v>227</v>
      </c>
      <c r="M1370" s="29">
        <v>20000000</v>
      </c>
      <c r="N1370" s="49" t="s">
        <v>3762</v>
      </c>
      <c r="O1370" s="27" t="s">
        <v>3763</v>
      </c>
      <c r="P1370" s="27" t="s">
        <v>3764</v>
      </c>
      <c r="Q1370" s="27" t="s">
        <v>6529</v>
      </c>
      <c r="R1370" s="15"/>
      <c r="S1370" s="53"/>
    </row>
    <row r="1371" spans="2:19" ht="19.5" customHeight="1" x14ac:dyDescent="0.15">
      <c r="B1371" s="25">
        <v>2021</v>
      </c>
      <c r="C1371" s="27">
        <v>3</v>
      </c>
      <c r="D1371" s="27" t="s">
        <v>15</v>
      </c>
      <c r="E1371" s="55" t="s">
        <v>5062</v>
      </c>
      <c r="F1371" s="27" t="s">
        <v>215</v>
      </c>
      <c r="G1371" s="27">
        <v>3011159501</v>
      </c>
      <c r="H1371" s="27" t="s">
        <v>1382</v>
      </c>
      <c r="I1371" s="27" t="s">
        <v>7086</v>
      </c>
      <c r="J1371" s="45" t="s">
        <v>601</v>
      </c>
      <c r="K1371" s="45">
        <v>800</v>
      </c>
      <c r="L1371" s="45" t="s">
        <v>1272</v>
      </c>
      <c r="M1371" s="29">
        <v>20000000</v>
      </c>
      <c r="N1371" s="49" t="s">
        <v>5038</v>
      </c>
      <c r="O1371" s="27" t="s">
        <v>5039</v>
      </c>
      <c r="P1371" s="27" t="s">
        <v>5040</v>
      </c>
      <c r="Q1371" s="27" t="s">
        <v>6529</v>
      </c>
      <c r="R1371" s="15"/>
      <c r="S1371" s="53"/>
    </row>
    <row r="1372" spans="2:19" ht="19.5" customHeight="1" x14ac:dyDescent="0.15">
      <c r="B1372" s="25">
        <v>2021</v>
      </c>
      <c r="C1372" s="27">
        <v>3</v>
      </c>
      <c r="D1372" s="27" t="s">
        <v>15</v>
      </c>
      <c r="E1372" s="55" t="s">
        <v>1410</v>
      </c>
      <c r="F1372" s="27" t="s">
        <v>215</v>
      </c>
      <c r="G1372" s="27">
        <v>5216154701</v>
      </c>
      <c r="H1372" s="27" t="s">
        <v>1411</v>
      </c>
      <c r="I1372" s="27"/>
      <c r="J1372" s="45" t="s">
        <v>1412</v>
      </c>
      <c r="K1372" s="45">
        <v>1</v>
      </c>
      <c r="L1372" s="45" t="s">
        <v>1229</v>
      </c>
      <c r="M1372" s="29">
        <v>20000000</v>
      </c>
      <c r="N1372" s="49" t="s">
        <v>1408</v>
      </c>
      <c r="O1372" s="27" t="s">
        <v>942</v>
      </c>
      <c r="P1372" s="27" t="s">
        <v>943</v>
      </c>
      <c r="Q1372" s="27" t="s">
        <v>6529</v>
      </c>
      <c r="R1372" s="15"/>
      <c r="S1372" s="53"/>
    </row>
    <row r="1373" spans="2:19" ht="19.5" customHeight="1" x14ac:dyDescent="0.15">
      <c r="B1373" s="25">
        <v>2021</v>
      </c>
      <c r="C1373" s="27">
        <v>3</v>
      </c>
      <c r="D1373" s="27" t="s">
        <v>15</v>
      </c>
      <c r="E1373" s="55" t="s">
        <v>3600</v>
      </c>
      <c r="F1373" s="27" t="s">
        <v>215</v>
      </c>
      <c r="G1373" s="27">
        <v>4924159701</v>
      </c>
      <c r="H1373" s="27" t="s">
        <v>3606</v>
      </c>
      <c r="I1373" s="27" t="s">
        <v>7087</v>
      </c>
      <c r="J1373" s="45" t="s">
        <v>3605</v>
      </c>
      <c r="K1373" s="45">
        <v>1</v>
      </c>
      <c r="L1373" s="45" t="s">
        <v>174</v>
      </c>
      <c r="M1373" s="29">
        <v>19880000</v>
      </c>
      <c r="N1373" s="49" t="s">
        <v>3090</v>
      </c>
      <c r="O1373" s="27" t="s">
        <v>3406</v>
      </c>
      <c r="P1373" s="27" t="s">
        <v>3407</v>
      </c>
      <c r="Q1373" s="27" t="s">
        <v>6529</v>
      </c>
      <c r="R1373" s="15"/>
      <c r="S1373" s="53"/>
    </row>
    <row r="1374" spans="2:19" ht="19.5" customHeight="1" x14ac:dyDescent="0.15">
      <c r="B1374" s="25">
        <v>2021</v>
      </c>
      <c r="C1374" s="27">
        <v>3</v>
      </c>
      <c r="D1374" s="27" t="s">
        <v>15</v>
      </c>
      <c r="E1374" s="55" t="s">
        <v>3430</v>
      </c>
      <c r="F1374" s="27" t="s">
        <v>215</v>
      </c>
      <c r="G1374" s="27">
        <v>3911210201</v>
      </c>
      <c r="H1374" s="27" t="s">
        <v>2058</v>
      </c>
      <c r="I1374" s="27" t="s">
        <v>7088</v>
      </c>
      <c r="J1374" s="45" t="s">
        <v>1399</v>
      </c>
      <c r="K1374" s="45">
        <v>1</v>
      </c>
      <c r="L1374" s="45" t="s">
        <v>223</v>
      </c>
      <c r="M1374" s="29">
        <v>19836000</v>
      </c>
      <c r="N1374" s="49" t="s">
        <v>3112</v>
      </c>
      <c r="O1374" s="27" t="s">
        <v>2937</v>
      </c>
      <c r="P1374" s="27" t="s">
        <v>2938</v>
      </c>
      <c r="Q1374" s="27" t="s">
        <v>6529</v>
      </c>
      <c r="R1374" s="15"/>
      <c r="S1374" s="53"/>
    </row>
    <row r="1375" spans="2:19" ht="19.5" customHeight="1" x14ac:dyDescent="0.15">
      <c r="B1375" s="25">
        <v>2021</v>
      </c>
      <c r="C1375" s="27">
        <v>3</v>
      </c>
      <c r="D1375" s="27" t="s">
        <v>14</v>
      </c>
      <c r="E1375" s="55" t="s">
        <v>1933</v>
      </c>
      <c r="F1375" s="27" t="s">
        <v>215</v>
      </c>
      <c r="G1375" s="27">
        <v>4617162201</v>
      </c>
      <c r="H1375" s="27" t="s">
        <v>1223</v>
      </c>
      <c r="I1375" s="27" t="s">
        <v>7089</v>
      </c>
      <c r="J1375" s="45" t="s">
        <v>38</v>
      </c>
      <c r="K1375" s="45">
        <v>1</v>
      </c>
      <c r="L1375" s="45" t="s">
        <v>223</v>
      </c>
      <c r="M1375" s="29">
        <v>19750000</v>
      </c>
      <c r="N1375" s="49" t="s">
        <v>1490</v>
      </c>
      <c r="O1375" s="27" t="s">
        <v>1491</v>
      </c>
      <c r="P1375" s="27" t="s">
        <v>1492</v>
      </c>
      <c r="Q1375" s="27" t="s">
        <v>6529</v>
      </c>
      <c r="R1375" s="15"/>
      <c r="S1375" s="53"/>
    </row>
    <row r="1376" spans="2:19" ht="19.5" customHeight="1" x14ac:dyDescent="0.15">
      <c r="B1376" s="25">
        <v>2021</v>
      </c>
      <c r="C1376" s="27">
        <v>3</v>
      </c>
      <c r="D1376" s="27" t="s">
        <v>14</v>
      </c>
      <c r="E1376" s="55" t="s">
        <v>5196</v>
      </c>
      <c r="F1376" s="27" t="s">
        <v>215</v>
      </c>
      <c r="G1376" s="27">
        <v>4014210901</v>
      </c>
      <c r="H1376" s="27" t="s">
        <v>618</v>
      </c>
      <c r="I1376" s="27" t="s">
        <v>7090</v>
      </c>
      <c r="J1376" s="45" t="s">
        <v>173</v>
      </c>
      <c r="K1376" s="45">
        <v>157</v>
      </c>
      <c r="L1376" s="45" t="s">
        <v>227</v>
      </c>
      <c r="M1376" s="29">
        <v>19728000</v>
      </c>
      <c r="N1376" s="49" t="s">
        <v>5173</v>
      </c>
      <c r="O1376" s="27" t="s">
        <v>5174</v>
      </c>
      <c r="P1376" s="27" t="s">
        <v>5175</v>
      </c>
      <c r="Q1376" s="27" t="s">
        <v>6529</v>
      </c>
      <c r="R1376" s="15"/>
      <c r="S1376" s="53"/>
    </row>
    <row r="1377" spans="2:19" ht="19.5" customHeight="1" x14ac:dyDescent="0.15">
      <c r="B1377" s="25">
        <v>2021</v>
      </c>
      <c r="C1377" s="27">
        <v>3</v>
      </c>
      <c r="D1377" s="27" t="s">
        <v>14</v>
      </c>
      <c r="E1377" s="55" t="s">
        <v>2804</v>
      </c>
      <c r="F1377" s="27" t="s">
        <v>62</v>
      </c>
      <c r="G1377" s="27"/>
      <c r="H1377" s="27" t="s">
        <v>2815</v>
      </c>
      <c r="I1377" s="27" t="s">
        <v>6569</v>
      </c>
      <c r="J1377" s="45" t="s">
        <v>38</v>
      </c>
      <c r="K1377" s="45">
        <v>1</v>
      </c>
      <c r="L1377" s="45" t="s">
        <v>223</v>
      </c>
      <c r="M1377" s="29">
        <v>19640000</v>
      </c>
      <c r="N1377" s="49" t="s">
        <v>2303</v>
      </c>
      <c r="O1377" s="27" t="s">
        <v>2813</v>
      </c>
      <c r="P1377" s="27" t="s">
        <v>2814</v>
      </c>
      <c r="Q1377" s="27" t="s">
        <v>6529</v>
      </c>
      <c r="R1377" s="15"/>
      <c r="S1377" s="53"/>
    </row>
    <row r="1378" spans="2:19" ht="19.5" customHeight="1" x14ac:dyDescent="0.15">
      <c r="B1378" s="25">
        <v>2021</v>
      </c>
      <c r="C1378" s="27">
        <v>3</v>
      </c>
      <c r="D1378" s="27" t="s">
        <v>14</v>
      </c>
      <c r="E1378" s="55" t="s">
        <v>4547</v>
      </c>
      <c r="F1378" s="27" t="s">
        <v>221</v>
      </c>
      <c r="G1378" s="27">
        <v>3010161901</v>
      </c>
      <c r="H1378" s="27" t="s">
        <v>218</v>
      </c>
      <c r="I1378" s="27" t="s">
        <v>7091</v>
      </c>
      <c r="J1378" s="45" t="s">
        <v>16</v>
      </c>
      <c r="K1378" s="45">
        <v>29</v>
      </c>
      <c r="L1378" s="45" t="s">
        <v>169</v>
      </c>
      <c r="M1378" s="29">
        <v>19543032</v>
      </c>
      <c r="N1378" s="49" t="s">
        <v>4446</v>
      </c>
      <c r="O1378" s="27" t="s">
        <v>4473</v>
      </c>
      <c r="P1378" s="27" t="s">
        <v>4474</v>
      </c>
      <c r="Q1378" s="27" t="s">
        <v>6529</v>
      </c>
      <c r="R1378" s="15"/>
      <c r="S1378" s="53"/>
    </row>
    <row r="1379" spans="2:19" ht="19.5" customHeight="1" x14ac:dyDescent="0.15">
      <c r="B1379" s="25">
        <v>2021</v>
      </c>
      <c r="C1379" s="27">
        <v>3</v>
      </c>
      <c r="D1379" s="27" t="s">
        <v>15</v>
      </c>
      <c r="E1379" s="55" t="s">
        <v>1958</v>
      </c>
      <c r="F1379" s="27" t="s">
        <v>215</v>
      </c>
      <c r="G1379" s="27">
        <v>3013150201</v>
      </c>
      <c r="H1379" s="27" t="s">
        <v>1977</v>
      </c>
      <c r="I1379" s="27" t="s">
        <v>7092</v>
      </c>
      <c r="J1379" s="45" t="s">
        <v>678</v>
      </c>
      <c r="K1379" s="45">
        <v>936</v>
      </c>
      <c r="L1379" s="45" t="s">
        <v>588</v>
      </c>
      <c r="M1379" s="29">
        <v>19300000</v>
      </c>
      <c r="N1379" s="49" t="s">
        <v>1571</v>
      </c>
      <c r="O1379" s="27" t="s">
        <v>1579</v>
      </c>
      <c r="P1379" s="27" t="s">
        <v>1582</v>
      </c>
      <c r="Q1379" s="27" t="s">
        <v>6529</v>
      </c>
      <c r="R1379" s="15"/>
      <c r="S1379" s="53"/>
    </row>
    <row r="1380" spans="2:19" ht="19.5" customHeight="1" x14ac:dyDescent="0.15">
      <c r="B1380" s="25">
        <v>2021</v>
      </c>
      <c r="C1380" s="27">
        <v>3</v>
      </c>
      <c r="D1380" s="27" t="s">
        <v>14</v>
      </c>
      <c r="E1380" s="55" t="s">
        <v>1309</v>
      </c>
      <c r="F1380" s="27" t="s">
        <v>62</v>
      </c>
      <c r="G1380" s="27">
        <v>3015200105</v>
      </c>
      <c r="H1380" s="27" t="s">
        <v>719</v>
      </c>
      <c r="I1380" s="27" t="s">
        <v>7093</v>
      </c>
      <c r="J1380" s="45" t="s">
        <v>16</v>
      </c>
      <c r="K1380" s="45">
        <v>141</v>
      </c>
      <c r="L1380" s="45" t="s">
        <v>702</v>
      </c>
      <c r="M1380" s="29">
        <v>19083000</v>
      </c>
      <c r="N1380" s="49" t="s">
        <v>811</v>
      </c>
      <c r="O1380" s="27" t="s">
        <v>831</v>
      </c>
      <c r="P1380" s="27" t="s">
        <v>1312</v>
      </c>
      <c r="Q1380" s="27" t="s">
        <v>6529</v>
      </c>
      <c r="R1380" s="15"/>
      <c r="S1380" s="53"/>
    </row>
    <row r="1381" spans="2:19" ht="19.5" customHeight="1" x14ac:dyDescent="0.15">
      <c r="B1381" s="25">
        <v>2021</v>
      </c>
      <c r="C1381" s="27">
        <v>3</v>
      </c>
      <c r="D1381" s="27" t="s">
        <v>15</v>
      </c>
      <c r="E1381" s="55" t="s">
        <v>4827</v>
      </c>
      <c r="F1381" s="27" t="s">
        <v>215</v>
      </c>
      <c r="G1381" s="27">
        <v>3011150501</v>
      </c>
      <c r="H1381" s="27" t="s">
        <v>216</v>
      </c>
      <c r="I1381" s="27" t="s">
        <v>6617</v>
      </c>
      <c r="J1381" s="45" t="s">
        <v>16</v>
      </c>
      <c r="K1381" s="45">
        <v>316</v>
      </c>
      <c r="L1381" s="45" t="s">
        <v>217</v>
      </c>
      <c r="M1381" s="29">
        <v>19031732</v>
      </c>
      <c r="N1381" s="49" t="s">
        <v>4804</v>
      </c>
      <c r="O1381" s="27" t="s">
        <v>4828</v>
      </c>
      <c r="P1381" s="27" t="s">
        <v>4829</v>
      </c>
      <c r="Q1381" s="27" t="s">
        <v>6529</v>
      </c>
      <c r="R1381" s="15"/>
      <c r="S1381" s="53"/>
    </row>
    <row r="1382" spans="2:19" ht="19.5" customHeight="1" x14ac:dyDescent="0.15">
      <c r="B1382" s="25">
        <v>2021</v>
      </c>
      <c r="C1382" s="27">
        <v>3</v>
      </c>
      <c r="D1382" s="27" t="s">
        <v>14</v>
      </c>
      <c r="E1382" s="55" t="s">
        <v>4827</v>
      </c>
      <c r="F1382" s="27" t="s">
        <v>62</v>
      </c>
      <c r="G1382" s="27">
        <v>1116220101</v>
      </c>
      <c r="H1382" s="27" t="s">
        <v>4837</v>
      </c>
      <c r="I1382" s="27" t="s">
        <v>6836</v>
      </c>
      <c r="J1382" s="45" t="s">
        <v>16</v>
      </c>
      <c r="K1382" s="45">
        <v>26071</v>
      </c>
      <c r="L1382" s="45" t="s">
        <v>588</v>
      </c>
      <c r="M1382" s="29">
        <v>18249700</v>
      </c>
      <c r="N1382" s="49" t="s">
        <v>4804</v>
      </c>
      <c r="O1382" s="27" t="s">
        <v>4828</v>
      </c>
      <c r="P1382" s="27" t="s">
        <v>4829</v>
      </c>
      <c r="Q1382" s="27" t="s">
        <v>6529</v>
      </c>
      <c r="R1382" s="15"/>
      <c r="S1382" s="53"/>
    </row>
    <row r="1383" spans="2:19" ht="19.5" customHeight="1" x14ac:dyDescent="0.15">
      <c r="B1383" s="25">
        <v>2021</v>
      </c>
      <c r="C1383" s="27">
        <v>3</v>
      </c>
      <c r="D1383" s="27" t="s">
        <v>15</v>
      </c>
      <c r="E1383" s="55" t="s">
        <v>3614</v>
      </c>
      <c r="F1383" s="27" t="s">
        <v>215</v>
      </c>
      <c r="G1383" s="27">
        <v>3011150501</v>
      </c>
      <c r="H1383" s="27" t="s">
        <v>216</v>
      </c>
      <c r="I1383" s="27" t="s">
        <v>6651</v>
      </c>
      <c r="J1383" s="45" t="s">
        <v>3612</v>
      </c>
      <c r="K1383" s="45">
        <v>261</v>
      </c>
      <c r="L1383" s="45" t="s">
        <v>217</v>
      </c>
      <c r="M1383" s="29">
        <v>18091100</v>
      </c>
      <c r="N1383" s="49" t="s">
        <v>3090</v>
      </c>
      <c r="O1383" s="27" t="s">
        <v>3107</v>
      </c>
      <c r="P1383" s="27" t="s">
        <v>3108</v>
      </c>
      <c r="Q1383" s="27" t="s">
        <v>6529</v>
      </c>
      <c r="R1383" s="15"/>
      <c r="S1383" s="53"/>
    </row>
    <row r="1384" spans="2:19" ht="19.5" customHeight="1" x14ac:dyDescent="0.15">
      <c r="B1384" s="25">
        <v>2021</v>
      </c>
      <c r="C1384" s="27">
        <v>3</v>
      </c>
      <c r="D1384" s="27" t="s">
        <v>14</v>
      </c>
      <c r="E1384" s="55" t="s">
        <v>1267</v>
      </c>
      <c r="F1384" s="27" t="s">
        <v>215</v>
      </c>
      <c r="G1384" s="27">
        <v>4920169701</v>
      </c>
      <c r="H1384" s="27" t="s">
        <v>1274</v>
      </c>
      <c r="I1384" s="27" t="s">
        <v>7094</v>
      </c>
      <c r="J1384" s="45" t="s">
        <v>601</v>
      </c>
      <c r="K1384" s="45">
        <v>5</v>
      </c>
      <c r="L1384" s="45" t="s">
        <v>1275</v>
      </c>
      <c r="M1384" s="29">
        <v>18000000</v>
      </c>
      <c r="N1384" s="49" t="s">
        <v>811</v>
      </c>
      <c r="O1384" s="27" t="s">
        <v>812</v>
      </c>
      <c r="P1384" s="27" t="s">
        <v>813</v>
      </c>
      <c r="Q1384" s="27" t="s">
        <v>6529</v>
      </c>
      <c r="R1384" s="15"/>
      <c r="S1384" s="53"/>
    </row>
    <row r="1385" spans="2:19" ht="19.5" customHeight="1" x14ac:dyDescent="0.15">
      <c r="B1385" s="25">
        <v>2021</v>
      </c>
      <c r="C1385" s="27">
        <v>3</v>
      </c>
      <c r="D1385" s="27" t="s">
        <v>14</v>
      </c>
      <c r="E1385" s="55" t="s">
        <v>1051</v>
      </c>
      <c r="F1385" s="27" t="s">
        <v>62</v>
      </c>
      <c r="G1385" s="27">
        <v>3011159701</v>
      </c>
      <c r="H1385" s="27" t="s">
        <v>679</v>
      </c>
      <c r="I1385" s="27" t="s">
        <v>7071</v>
      </c>
      <c r="J1385" s="45" t="s">
        <v>16</v>
      </c>
      <c r="K1385" s="45">
        <v>292</v>
      </c>
      <c r="L1385" s="45" t="s">
        <v>574</v>
      </c>
      <c r="M1385" s="29">
        <v>17930000</v>
      </c>
      <c r="N1385" s="49" t="s">
        <v>811</v>
      </c>
      <c r="O1385" s="27" t="s">
        <v>1052</v>
      </c>
      <c r="P1385" s="27" t="s">
        <v>1053</v>
      </c>
      <c r="Q1385" s="27" t="s">
        <v>6529</v>
      </c>
      <c r="R1385" s="15"/>
      <c r="S1385" s="53"/>
    </row>
    <row r="1386" spans="2:19" ht="19.5" customHeight="1" x14ac:dyDescent="0.15">
      <c r="B1386" s="25">
        <v>2021</v>
      </c>
      <c r="C1386" s="27">
        <v>3</v>
      </c>
      <c r="D1386" s="27" t="s">
        <v>15</v>
      </c>
      <c r="E1386" s="55" t="s">
        <v>3614</v>
      </c>
      <c r="F1386" s="27" t="s">
        <v>215</v>
      </c>
      <c r="G1386" s="27">
        <v>2611160701</v>
      </c>
      <c r="H1386" s="27" t="s">
        <v>3615</v>
      </c>
      <c r="I1386" s="27" t="s">
        <v>7095</v>
      </c>
      <c r="J1386" s="45" t="s">
        <v>3612</v>
      </c>
      <c r="K1386" s="45">
        <v>324</v>
      </c>
      <c r="L1386" s="45" t="s">
        <v>661</v>
      </c>
      <c r="M1386" s="29">
        <v>17820000</v>
      </c>
      <c r="N1386" s="49" t="s">
        <v>3090</v>
      </c>
      <c r="O1386" s="27" t="s">
        <v>3107</v>
      </c>
      <c r="P1386" s="27" t="s">
        <v>3108</v>
      </c>
      <c r="Q1386" s="27" t="s">
        <v>6529</v>
      </c>
      <c r="R1386" s="15"/>
      <c r="S1386" s="53"/>
    </row>
    <row r="1387" spans="2:19" ht="19.5" customHeight="1" x14ac:dyDescent="0.15">
      <c r="B1387" s="25">
        <v>2021</v>
      </c>
      <c r="C1387" s="27">
        <v>3</v>
      </c>
      <c r="D1387" s="27" t="s">
        <v>15</v>
      </c>
      <c r="E1387" s="55" t="s">
        <v>2847</v>
      </c>
      <c r="F1387" s="27" t="s">
        <v>221</v>
      </c>
      <c r="G1387" s="27">
        <v>3011159701</v>
      </c>
      <c r="H1387" s="27" t="s">
        <v>679</v>
      </c>
      <c r="I1387" s="27" t="s">
        <v>7096</v>
      </c>
      <c r="J1387" s="45" t="s">
        <v>16</v>
      </c>
      <c r="K1387" s="45">
        <v>227</v>
      </c>
      <c r="L1387" s="45" t="s">
        <v>169</v>
      </c>
      <c r="M1387" s="29">
        <v>17794530</v>
      </c>
      <c r="N1387" s="49" t="s">
        <v>2338</v>
      </c>
      <c r="O1387" s="27" t="s">
        <v>2848</v>
      </c>
      <c r="P1387" s="27" t="s">
        <v>2849</v>
      </c>
      <c r="Q1387" s="27" t="s">
        <v>6529</v>
      </c>
      <c r="R1387" s="15"/>
      <c r="S1387" s="53"/>
    </row>
    <row r="1388" spans="2:19" ht="19.5" customHeight="1" x14ac:dyDescent="0.15">
      <c r="B1388" s="25">
        <v>2021</v>
      </c>
      <c r="C1388" s="27">
        <v>3</v>
      </c>
      <c r="D1388" s="27" t="s">
        <v>15</v>
      </c>
      <c r="E1388" s="55" t="s">
        <v>4813</v>
      </c>
      <c r="F1388" s="27" t="s">
        <v>215</v>
      </c>
      <c r="G1388" s="27">
        <v>3010161901</v>
      </c>
      <c r="H1388" s="27" t="s">
        <v>4819</v>
      </c>
      <c r="I1388" s="27" t="s">
        <v>7097</v>
      </c>
      <c r="J1388" s="45" t="s">
        <v>4818</v>
      </c>
      <c r="K1388" s="45">
        <v>22.473000000000013</v>
      </c>
      <c r="L1388" s="45" t="s">
        <v>169</v>
      </c>
      <c r="M1388" s="29">
        <f>TRUNC((15583992*0.54%)+((15583992*0.54%)+15583992)*0.1)+15583992</f>
        <v>17234960</v>
      </c>
      <c r="N1388" s="49" t="s">
        <v>4804</v>
      </c>
      <c r="O1388" s="27" t="s">
        <v>4816</v>
      </c>
      <c r="P1388" s="27" t="s">
        <v>4817</v>
      </c>
      <c r="Q1388" s="27" t="s">
        <v>6529</v>
      </c>
      <c r="R1388" s="15"/>
      <c r="S1388" s="53"/>
    </row>
    <row r="1389" spans="2:19" ht="19.5" customHeight="1" x14ac:dyDescent="0.15">
      <c r="B1389" s="25">
        <v>2021</v>
      </c>
      <c r="C1389" s="27">
        <v>3</v>
      </c>
      <c r="D1389" s="27" t="s">
        <v>14</v>
      </c>
      <c r="E1389" s="55" t="s">
        <v>1277</v>
      </c>
      <c r="F1389" s="27" t="s">
        <v>62</v>
      </c>
      <c r="G1389" s="27">
        <v>3012170301</v>
      </c>
      <c r="H1389" s="27" t="s">
        <v>1278</v>
      </c>
      <c r="I1389" s="27" t="s">
        <v>7098</v>
      </c>
      <c r="J1389" s="45" t="s">
        <v>16</v>
      </c>
      <c r="K1389" s="45">
        <v>118</v>
      </c>
      <c r="L1389" s="45" t="s">
        <v>225</v>
      </c>
      <c r="M1389" s="29">
        <v>17110000</v>
      </c>
      <c r="N1389" s="49" t="s">
        <v>811</v>
      </c>
      <c r="O1389" s="27" t="s">
        <v>1052</v>
      </c>
      <c r="P1389" s="27" t="s">
        <v>1053</v>
      </c>
      <c r="Q1389" s="27" t="s">
        <v>6529</v>
      </c>
      <c r="R1389" s="15"/>
      <c r="S1389" s="53"/>
    </row>
    <row r="1390" spans="2:19" ht="19.5" customHeight="1" x14ac:dyDescent="0.15">
      <c r="B1390" s="25">
        <v>2021</v>
      </c>
      <c r="C1390" s="27">
        <v>3</v>
      </c>
      <c r="D1390" s="27" t="s">
        <v>15</v>
      </c>
      <c r="E1390" s="55" t="s">
        <v>1233</v>
      </c>
      <c r="F1390" s="27" t="s">
        <v>221</v>
      </c>
      <c r="G1390" s="27">
        <v>3013150301</v>
      </c>
      <c r="H1390" s="27" t="s">
        <v>1234</v>
      </c>
      <c r="I1390" s="27" t="s">
        <v>6531</v>
      </c>
      <c r="J1390" s="45" t="s">
        <v>1235</v>
      </c>
      <c r="K1390" s="45">
        <v>645</v>
      </c>
      <c r="L1390" s="45" t="s">
        <v>577</v>
      </c>
      <c r="M1390" s="29">
        <v>17092000</v>
      </c>
      <c r="N1390" s="49" t="s">
        <v>770</v>
      </c>
      <c r="O1390" s="27" t="s">
        <v>1001</v>
      </c>
      <c r="P1390" s="27" t="s">
        <v>1002</v>
      </c>
      <c r="Q1390" s="27" t="s">
        <v>6529</v>
      </c>
      <c r="R1390" s="15"/>
      <c r="S1390" s="53"/>
    </row>
    <row r="1391" spans="2:19" ht="19.5" customHeight="1" x14ac:dyDescent="0.15">
      <c r="B1391" s="25">
        <v>2021</v>
      </c>
      <c r="C1391" s="27">
        <v>3</v>
      </c>
      <c r="D1391" s="27" t="s">
        <v>15</v>
      </c>
      <c r="E1391" s="55" t="s">
        <v>3429</v>
      </c>
      <c r="F1391" s="27" t="s">
        <v>215</v>
      </c>
      <c r="G1391" s="27">
        <v>3911210201</v>
      </c>
      <c r="H1391" s="27" t="s">
        <v>2058</v>
      </c>
      <c r="I1391" s="27" t="s">
        <v>7088</v>
      </c>
      <c r="J1391" s="45" t="s">
        <v>1399</v>
      </c>
      <c r="K1391" s="45">
        <v>1</v>
      </c>
      <c r="L1391" s="45" t="s">
        <v>223</v>
      </c>
      <c r="M1391" s="29">
        <v>17023000</v>
      </c>
      <c r="N1391" s="49" t="s">
        <v>3112</v>
      </c>
      <c r="O1391" s="27" t="s">
        <v>2937</v>
      </c>
      <c r="P1391" s="27" t="s">
        <v>2938</v>
      </c>
      <c r="Q1391" s="27" t="s">
        <v>6529</v>
      </c>
      <c r="R1391" s="15"/>
      <c r="S1391" s="53"/>
    </row>
    <row r="1392" spans="2:19" ht="19.5" customHeight="1" x14ac:dyDescent="0.15">
      <c r="B1392" s="25">
        <v>2021</v>
      </c>
      <c r="C1392" s="27">
        <v>3</v>
      </c>
      <c r="D1392" s="27" t="s">
        <v>14</v>
      </c>
      <c r="E1392" s="55" t="s">
        <v>4345</v>
      </c>
      <c r="F1392" s="27" t="s">
        <v>221</v>
      </c>
      <c r="G1392" s="27">
        <v>4924151101</v>
      </c>
      <c r="H1392" s="27" t="s">
        <v>4550</v>
      </c>
      <c r="I1392" s="27" t="s">
        <v>7041</v>
      </c>
      <c r="J1392" s="45" t="s">
        <v>16</v>
      </c>
      <c r="K1392" s="45">
        <v>1</v>
      </c>
      <c r="L1392" s="45" t="s">
        <v>640</v>
      </c>
      <c r="M1392" s="29">
        <v>16890000</v>
      </c>
      <c r="N1392" s="49" t="s">
        <v>4446</v>
      </c>
      <c r="O1392" s="27" t="s">
        <v>4346</v>
      </c>
      <c r="P1392" s="27" t="s">
        <v>4347</v>
      </c>
      <c r="Q1392" s="27" t="s">
        <v>6529</v>
      </c>
      <c r="R1392" s="15"/>
      <c r="S1392" s="53"/>
    </row>
    <row r="1393" spans="2:19" ht="19.5" customHeight="1" x14ac:dyDescent="0.15">
      <c r="B1393" s="25">
        <v>2021</v>
      </c>
      <c r="C1393" s="27">
        <v>3</v>
      </c>
      <c r="D1393" s="27" t="s">
        <v>15</v>
      </c>
      <c r="E1393" s="55" t="s">
        <v>3493</v>
      </c>
      <c r="F1393" s="27" t="s">
        <v>221</v>
      </c>
      <c r="G1393" s="27">
        <v>3011150501</v>
      </c>
      <c r="H1393" s="27" t="s">
        <v>216</v>
      </c>
      <c r="I1393" s="27" t="s">
        <v>6651</v>
      </c>
      <c r="J1393" s="45" t="s">
        <v>16</v>
      </c>
      <c r="K1393" s="45">
        <v>284</v>
      </c>
      <c r="L1393" s="45" t="s">
        <v>217</v>
      </c>
      <c r="M1393" s="29">
        <v>16872000</v>
      </c>
      <c r="N1393" s="49" t="s">
        <v>2985</v>
      </c>
      <c r="O1393" s="27" t="s">
        <v>2992</v>
      </c>
      <c r="P1393" s="27" t="s">
        <v>2993</v>
      </c>
      <c r="Q1393" s="27" t="s">
        <v>6529</v>
      </c>
      <c r="R1393" s="15"/>
      <c r="S1393" s="53"/>
    </row>
    <row r="1394" spans="2:19" ht="19.5" customHeight="1" x14ac:dyDescent="0.15">
      <c r="B1394" s="25">
        <v>2021</v>
      </c>
      <c r="C1394" s="27">
        <v>3</v>
      </c>
      <c r="D1394" s="27" t="s">
        <v>14</v>
      </c>
      <c r="E1394" s="55" t="s">
        <v>1280</v>
      </c>
      <c r="F1394" s="27" t="s">
        <v>62</v>
      </c>
      <c r="G1394" s="27">
        <v>3011150501</v>
      </c>
      <c r="H1394" s="27" t="s">
        <v>216</v>
      </c>
      <c r="I1394" s="27" t="s">
        <v>7099</v>
      </c>
      <c r="J1394" s="45" t="s">
        <v>17</v>
      </c>
      <c r="K1394" s="45">
        <v>229</v>
      </c>
      <c r="L1394" s="45" t="s">
        <v>217</v>
      </c>
      <c r="M1394" s="29">
        <v>16616000</v>
      </c>
      <c r="N1394" s="49" t="s">
        <v>811</v>
      </c>
      <c r="O1394" s="27" t="s">
        <v>1052</v>
      </c>
      <c r="P1394" s="27" t="s">
        <v>1053</v>
      </c>
      <c r="Q1394" s="27" t="s">
        <v>6529</v>
      </c>
      <c r="R1394" s="15"/>
      <c r="S1394" s="53"/>
    </row>
    <row r="1395" spans="2:19" ht="19.5" customHeight="1" x14ac:dyDescent="0.15">
      <c r="B1395" s="25">
        <v>2021</v>
      </c>
      <c r="C1395" s="27">
        <v>3</v>
      </c>
      <c r="D1395" s="27" t="s">
        <v>14</v>
      </c>
      <c r="E1395" s="55" t="s">
        <v>1327</v>
      </c>
      <c r="F1395" s="27" t="s">
        <v>62</v>
      </c>
      <c r="G1395" s="27"/>
      <c r="H1395" s="27" t="s">
        <v>1332</v>
      </c>
      <c r="I1395" s="27" t="s">
        <v>7043</v>
      </c>
      <c r="J1395" s="45" t="s">
        <v>37</v>
      </c>
      <c r="K1395" s="45">
        <v>1</v>
      </c>
      <c r="L1395" s="45" t="s">
        <v>223</v>
      </c>
      <c r="M1395" s="29">
        <v>16597581</v>
      </c>
      <c r="N1395" s="49" t="s">
        <v>811</v>
      </c>
      <c r="O1395" s="27" t="s">
        <v>831</v>
      </c>
      <c r="P1395" s="27" t="s">
        <v>1333</v>
      </c>
      <c r="Q1395" s="27" t="s">
        <v>6529</v>
      </c>
      <c r="R1395" s="15"/>
      <c r="S1395" s="53"/>
    </row>
    <row r="1396" spans="2:19" ht="19.5" customHeight="1" x14ac:dyDescent="0.15">
      <c r="B1396" s="25">
        <v>2021</v>
      </c>
      <c r="C1396" s="27">
        <v>3</v>
      </c>
      <c r="D1396" s="27" t="s">
        <v>14</v>
      </c>
      <c r="E1396" s="55" t="s">
        <v>4547</v>
      </c>
      <c r="F1396" s="27" t="s">
        <v>221</v>
      </c>
      <c r="G1396" s="27">
        <v>3010161901</v>
      </c>
      <c r="H1396" s="27" t="s">
        <v>218</v>
      </c>
      <c r="I1396" s="27" t="s">
        <v>7100</v>
      </c>
      <c r="J1396" s="45" t="s">
        <v>16</v>
      </c>
      <c r="K1396" s="45">
        <v>24</v>
      </c>
      <c r="L1396" s="45" t="s">
        <v>169</v>
      </c>
      <c r="M1396" s="29">
        <v>16207818</v>
      </c>
      <c r="N1396" s="49" t="s">
        <v>4446</v>
      </c>
      <c r="O1396" s="27" t="s">
        <v>4473</v>
      </c>
      <c r="P1396" s="27" t="s">
        <v>4474</v>
      </c>
      <c r="Q1396" s="27" t="s">
        <v>6529</v>
      </c>
      <c r="R1396" s="15"/>
      <c r="S1396" s="53"/>
    </row>
    <row r="1397" spans="2:19" ht="19.5" customHeight="1" x14ac:dyDescent="0.15">
      <c r="B1397" s="25">
        <v>2021</v>
      </c>
      <c r="C1397" s="27">
        <v>3</v>
      </c>
      <c r="D1397" s="27" t="s">
        <v>15</v>
      </c>
      <c r="E1397" s="55" t="s">
        <v>3611</v>
      </c>
      <c r="F1397" s="27" t="s">
        <v>215</v>
      </c>
      <c r="G1397" s="27">
        <v>3012179301</v>
      </c>
      <c r="H1397" s="27" t="s">
        <v>712</v>
      </c>
      <c r="I1397" s="27" t="s">
        <v>7101</v>
      </c>
      <c r="J1397" s="45" t="s">
        <v>3612</v>
      </c>
      <c r="K1397" s="45">
        <v>131</v>
      </c>
      <c r="L1397" s="45" t="s">
        <v>661</v>
      </c>
      <c r="M1397" s="29">
        <v>16178500</v>
      </c>
      <c r="N1397" s="49" t="s">
        <v>3090</v>
      </c>
      <c r="O1397" s="27" t="s">
        <v>3107</v>
      </c>
      <c r="P1397" s="27" t="s">
        <v>3108</v>
      </c>
      <c r="Q1397" s="27" t="s">
        <v>6529</v>
      </c>
      <c r="R1397" s="15"/>
      <c r="S1397" s="53"/>
    </row>
    <row r="1398" spans="2:19" ht="19.5" customHeight="1" x14ac:dyDescent="0.15">
      <c r="B1398" s="25">
        <v>2021</v>
      </c>
      <c r="C1398" s="27">
        <v>3</v>
      </c>
      <c r="D1398" s="27" t="s">
        <v>14</v>
      </c>
      <c r="E1398" s="55" t="s">
        <v>5187</v>
      </c>
      <c r="F1398" s="27" t="s">
        <v>62</v>
      </c>
      <c r="G1398" s="27">
        <v>3011150501</v>
      </c>
      <c r="H1398" s="27" t="s">
        <v>4779</v>
      </c>
      <c r="I1398" s="27" t="s">
        <v>6941</v>
      </c>
      <c r="J1398" s="45" t="s">
        <v>5197</v>
      </c>
      <c r="K1398" s="45">
        <v>317</v>
      </c>
      <c r="L1398" s="45" t="s">
        <v>217</v>
      </c>
      <c r="M1398" s="29">
        <v>16129594</v>
      </c>
      <c r="N1398" s="49" t="s">
        <v>5173</v>
      </c>
      <c r="O1398" s="27" t="s">
        <v>5177</v>
      </c>
      <c r="P1398" s="27" t="s">
        <v>5178</v>
      </c>
      <c r="Q1398" s="27" t="s">
        <v>6529</v>
      </c>
      <c r="R1398" s="15"/>
      <c r="S1398" s="53"/>
    </row>
    <row r="1399" spans="2:19" ht="19.5" customHeight="1" x14ac:dyDescent="0.15">
      <c r="B1399" s="25">
        <v>2021</v>
      </c>
      <c r="C1399" s="27">
        <v>3</v>
      </c>
      <c r="D1399" s="27" t="s">
        <v>15</v>
      </c>
      <c r="E1399" s="55" t="s">
        <v>3318</v>
      </c>
      <c r="F1399" s="27" t="s">
        <v>215</v>
      </c>
      <c r="G1399" s="27">
        <v>3010161901</v>
      </c>
      <c r="H1399" s="27" t="s">
        <v>218</v>
      </c>
      <c r="I1399" s="27" t="s">
        <v>6531</v>
      </c>
      <c r="J1399" s="45" t="s">
        <v>559</v>
      </c>
      <c r="K1399" s="45">
        <v>230</v>
      </c>
      <c r="L1399" s="45" t="s">
        <v>169</v>
      </c>
      <c r="M1399" s="29">
        <v>16100000</v>
      </c>
      <c r="N1399" s="49" t="s">
        <v>3042</v>
      </c>
      <c r="O1399" s="27" t="s">
        <v>3319</v>
      </c>
      <c r="P1399" s="27" t="s">
        <v>3320</v>
      </c>
      <c r="Q1399" s="27" t="s">
        <v>6529</v>
      </c>
      <c r="R1399" s="15"/>
      <c r="S1399" s="53"/>
    </row>
    <row r="1400" spans="2:19" ht="19.5" customHeight="1" x14ac:dyDescent="0.15">
      <c r="B1400" s="25">
        <v>2021</v>
      </c>
      <c r="C1400" s="27">
        <v>3</v>
      </c>
      <c r="D1400" s="27" t="s">
        <v>14</v>
      </c>
      <c r="E1400" s="55" t="s">
        <v>5187</v>
      </c>
      <c r="F1400" s="27" t="s">
        <v>62</v>
      </c>
      <c r="G1400" s="27">
        <v>3010161901</v>
      </c>
      <c r="H1400" s="27" t="s">
        <v>5198</v>
      </c>
      <c r="I1400" s="27" t="s">
        <v>6801</v>
      </c>
      <c r="J1400" s="45" t="s">
        <v>5249</v>
      </c>
      <c r="K1400" s="45">
        <v>24.91</v>
      </c>
      <c r="L1400" s="45" t="s">
        <v>169</v>
      </c>
      <c r="M1400" s="29">
        <v>15894174</v>
      </c>
      <c r="N1400" s="49" t="s">
        <v>5173</v>
      </c>
      <c r="O1400" s="27" t="s">
        <v>5177</v>
      </c>
      <c r="P1400" s="27" t="s">
        <v>5178</v>
      </c>
      <c r="Q1400" s="27" t="s">
        <v>6529</v>
      </c>
      <c r="R1400" s="15"/>
      <c r="S1400" s="53"/>
    </row>
    <row r="1401" spans="2:19" ht="19.5" customHeight="1" x14ac:dyDescent="0.15">
      <c r="B1401" s="25">
        <v>2021</v>
      </c>
      <c r="C1401" s="27">
        <v>3</v>
      </c>
      <c r="D1401" s="27" t="s">
        <v>15</v>
      </c>
      <c r="E1401" s="55" t="s">
        <v>3493</v>
      </c>
      <c r="F1401" s="27" t="s">
        <v>221</v>
      </c>
      <c r="G1401" s="27">
        <v>3013151401</v>
      </c>
      <c r="H1401" s="27" t="s">
        <v>3494</v>
      </c>
      <c r="I1401" s="27" t="s">
        <v>7102</v>
      </c>
      <c r="J1401" s="45" t="s">
        <v>16</v>
      </c>
      <c r="K1401" s="45">
        <v>16</v>
      </c>
      <c r="L1401" s="45" t="s">
        <v>225</v>
      </c>
      <c r="M1401" s="29">
        <v>15709000</v>
      </c>
      <c r="N1401" s="49" t="s">
        <v>2985</v>
      </c>
      <c r="O1401" s="27" t="s">
        <v>2992</v>
      </c>
      <c r="P1401" s="27" t="s">
        <v>2993</v>
      </c>
      <c r="Q1401" s="27" t="s">
        <v>6529</v>
      </c>
      <c r="R1401" s="15"/>
      <c r="S1401" s="53"/>
    </row>
    <row r="1402" spans="2:19" ht="19.5" customHeight="1" x14ac:dyDescent="0.15">
      <c r="B1402" s="25">
        <v>2021</v>
      </c>
      <c r="C1402" s="27">
        <v>3</v>
      </c>
      <c r="D1402" s="27" t="s">
        <v>14</v>
      </c>
      <c r="E1402" s="55" t="s">
        <v>1327</v>
      </c>
      <c r="F1402" s="27" t="s">
        <v>62</v>
      </c>
      <c r="G1402" s="27">
        <v>4617162201</v>
      </c>
      <c r="H1402" s="27" t="s">
        <v>556</v>
      </c>
      <c r="I1402" s="27" t="s">
        <v>7043</v>
      </c>
      <c r="J1402" s="45" t="s">
        <v>37</v>
      </c>
      <c r="K1402" s="45">
        <v>3</v>
      </c>
      <c r="L1402" s="45" t="s">
        <v>223</v>
      </c>
      <c r="M1402" s="29">
        <v>15686625</v>
      </c>
      <c r="N1402" s="49" t="s">
        <v>811</v>
      </c>
      <c r="O1402" s="27" t="s">
        <v>831</v>
      </c>
      <c r="P1402" s="27" t="s">
        <v>836</v>
      </c>
      <c r="Q1402" s="27" t="s">
        <v>6529</v>
      </c>
      <c r="R1402" s="15"/>
      <c r="S1402" s="53"/>
    </row>
    <row r="1403" spans="2:19" ht="19.5" customHeight="1" x14ac:dyDescent="0.15">
      <c r="B1403" s="25">
        <v>2021</v>
      </c>
      <c r="C1403" s="27">
        <v>3</v>
      </c>
      <c r="D1403" s="27" t="s">
        <v>15</v>
      </c>
      <c r="E1403" s="55" t="s">
        <v>3860</v>
      </c>
      <c r="F1403" s="27" t="s">
        <v>215</v>
      </c>
      <c r="G1403" s="27">
        <v>4014231201</v>
      </c>
      <c r="H1403" s="27" t="s">
        <v>2102</v>
      </c>
      <c r="I1403" s="27" t="s">
        <v>7063</v>
      </c>
      <c r="J1403" s="45" t="s">
        <v>630</v>
      </c>
      <c r="K1403" s="45">
        <v>3</v>
      </c>
      <c r="L1403" s="45" t="s">
        <v>557</v>
      </c>
      <c r="M1403" s="29">
        <v>15602000</v>
      </c>
      <c r="N1403" s="49" t="s">
        <v>3861</v>
      </c>
      <c r="O1403" s="27" t="s">
        <v>4213</v>
      </c>
      <c r="P1403" s="27" t="s">
        <v>4214</v>
      </c>
      <c r="Q1403" s="27" t="s">
        <v>6529</v>
      </c>
      <c r="R1403" s="15"/>
      <c r="S1403" s="53"/>
    </row>
    <row r="1404" spans="2:19" ht="19.5" customHeight="1" x14ac:dyDescent="0.15">
      <c r="B1404" s="25">
        <v>2021</v>
      </c>
      <c r="C1404" s="27">
        <v>3</v>
      </c>
      <c r="D1404" s="27" t="s">
        <v>15</v>
      </c>
      <c r="E1404" s="55" t="s">
        <v>3710</v>
      </c>
      <c r="F1404" s="27" t="s">
        <v>215</v>
      </c>
      <c r="G1404" s="27">
        <v>3011159701</v>
      </c>
      <c r="H1404" s="27" t="s">
        <v>3711</v>
      </c>
      <c r="I1404" s="27" t="s">
        <v>7103</v>
      </c>
      <c r="J1404" s="45" t="s">
        <v>16</v>
      </c>
      <c r="K1404" s="45">
        <v>96</v>
      </c>
      <c r="L1404" s="45" t="s">
        <v>2860</v>
      </c>
      <c r="M1404" s="29">
        <v>15442944</v>
      </c>
      <c r="N1404" s="49" t="s">
        <v>3621</v>
      </c>
      <c r="O1404" s="27" t="s">
        <v>3622</v>
      </c>
      <c r="P1404" s="27" t="s">
        <v>5120</v>
      </c>
      <c r="Q1404" s="27" t="s">
        <v>6529</v>
      </c>
      <c r="R1404" s="15"/>
      <c r="S1404" s="53"/>
    </row>
    <row r="1405" spans="2:19" ht="19.5" customHeight="1" x14ac:dyDescent="0.15">
      <c r="B1405" s="25">
        <v>2021</v>
      </c>
      <c r="C1405" s="27">
        <v>3</v>
      </c>
      <c r="D1405" s="27" t="s">
        <v>14</v>
      </c>
      <c r="E1405" s="55" t="s">
        <v>1097</v>
      </c>
      <c r="F1405" s="27"/>
      <c r="G1405" s="27">
        <v>4015151301</v>
      </c>
      <c r="H1405" s="27" t="s">
        <v>662</v>
      </c>
      <c r="I1405" s="27"/>
      <c r="J1405" s="45"/>
      <c r="K1405" s="45">
        <v>1</v>
      </c>
      <c r="L1405" s="45" t="s">
        <v>557</v>
      </c>
      <c r="M1405" s="29">
        <v>15000000</v>
      </c>
      <c r="N1405" s="49" t="s">
        <v>5275</v>
      </c>
      <c r="O1405" s="27" t="s">
        <v>1359</v>
      </c>
      <c r="P1405" s="27" t="s">
        <v>1360</v>
      </c>
      <c r="Q1405" s="27" t="s">
        <v>6529</v>
      </c>
      <c r="R1405" s="15"/>
      <c r="S1405" s="53"/>
    </row>
    <row r="1406" spans="2:19" ht="19.5" customHeight="1" x14ac:dyDescent="0.15">
      <c r="B1406" s="25">
        <v>2021</v>
      </c>
      <c r="C1406" s="27">
        <v>3</v>
      </c>
      <c r="D1406" s="27" t="s">
        <v>15</v>
      </c>
      <c r="E1406" s="55" t="s">
        <v>2824</v>
      </c>
      <c r="F1406" s="27" t="s">
        <v>215</v>
      </c>
      <c r="G1406" s="27">
        <v>4924151101</v>
      </c>
      <c r="H1406" s="27" t="s">
        <v>2833</v>
      </c>
      <c r="I1406" s="27" t="s">
        <v>7104</v>
      </c>
      <c r="J1406" s="45" t="s">
        <v>2785</v>
      </c>
      <c r="K1406" s="45">
        <v>1</v>
      </c>
      <c r="L1406" s="45" t="s">
        <v>2831</v>
      </c>
      <c r="M1406" s="29">
        <v>15000000</v>
      </c>
      <c r="N1406" s="49" t="s">
        <v>2338</v>
      </c>
      <c r="O1406" s="27" t="s">
        <v>2346</v>
      </c>
      <c r="P1406" s="27" t="s">
        <v>2832</v>
      </c>
      <c r="Q1406" s="27" t="s">
        <v>6529</v>
      </c>
      <c r="R1406" s="15"/>
      <c r="S1406" s="53"/>
    </row>
    <row r="1407" spans="2:19" ht="19.5" customHeight="1" x14ac:dyDescent="0.15">
      <c r="B1407" s="25">
        <v>2021</v>
      </c>
      <c r="C1407" s="27">
        <v>3</v>
      </c>
      <c r="D1407" s="27" t="s">
        <v>15</v>
      </c>
      <c r="E1407" s="55" t="s">
        <v>2856</v>
      </c>
      <c r="F1407" s="27" t="s">
        <v>62</v>
      </c>
      <c r="G1407" s="27">
        <v>4010178702</v>
      </c>
      <c r="H1407" s="27" t="s">
        <v>2853</v>
      </c>
      <c r="I1407" s="27"/>
      <c r="J1407" s="45" t="s">
        <v>2852</v>
      </c>
      <c r="K1407" s="45">
        <v>1</v>
      </c>
      <c r="L1407" s="45" t="s">
        <v>223</v>
      </c>
      <c r="M1407" s="29">
        <v>15000000</v>
      </c>
      <c r="N1407" s="49" t="s">
        <v>2359</v>
      </c>
      <c r="O1407" s="27" t="s">
        <v>2360</v>
      </c>
      <c r="P1407" s="27" t="s">
        <v>2361</v>
      </c>
      <c r="Q1407" s="27" t="s">
        <v>6529</v>
      </c>
      <c r="R1407" s="15"/>
      <c r="S1407" s="53"/>
    </row>
    <row r="1408" spans="2:19" ht="19.5" customHeight="1" x14ac:dyDescent="0.15">
      <c r="B1408" s="25">
        <v>2021</v>
      </c>
      <c r="C1408" s="27">
        <v>3</v>
      </c>
      <c r="D1408" s="27" t="s">
        <v>14</v>
      </c>
      <c r="E1408" s="55" t="s">
        <v>1097</v>
      </c>
      <c r="F1408" s="27"/>
      <c r="G1408" s="27">
        <v>4015151301</v>
      </c>
      <c r="H1408" s="27" t="s">
        <v>662</v>
      </c>
      <c r="I1408" s="27"/>
      <c r="J1408" s="45"/>
      <c r="K1408" s="45">
        <v>1</v>
      </c>
      <c r="L1408" s="45" t="s">
        <v>557</v>
      </c>
      <c r="M1408" s="29">
        <v>15000000</v>
      </c>
      <c r="N1408" s="49" t="s">
        <v>5275</v>
      </c>
      <c r="O1408" s="27" t="s">
        <v>1359</v>
      </c>
      <c r="P1408" s="27" t="s">
        <v>1360</v>
      </c>
      <c r="Q1408" s="27" t="s">
        <v>6529</v>
      </c>
      <c r="R1408" s="15"/>
      <c r="S1408" s="53"/>
    </row>
    <row r="1409" spans="2:19" ht="19.5" customHeight="1" x14ac:dyDescent="0.15">
      <c r="B1409" s="25">
        <v>2021</v>
      </c>
      <c r="C1409" s="27">
        <v>3</v>
      </c>
      <c r="D1409" s="27" t="s">
        <v>14</v>
      </c>
      <c r="E1409" s="55" t="s">
        <v>3732</v>
      </c>
      <c r="F1409" s="27" t="s">
        <v>64</v>
      </c>
      <c r="G1409" s="27">
        <v>4015151301</v>
      </c>
      <c r="H1409" s="27" t="s">
        <v>1406</v>
      </c>
      <c r="I1409" s="27" t="s">
        <v>7043</v>
      </c>
      <c r="J1409" s="45" t="s">
        <v>3731</v>
      </c>
      <c r="K1409" s="45">
        <v>1</v>
      </c>
      <c r="L1409" s="45" t="s">
        <v>174</v>
      </c>
      <c r="M1409" s="29">
        <v>15000000</v>
      </c>
      <c r="N1409" s="49" t="s">
        <v>3640</v>
      </c>
      <c r="O1409" s="27" t="s">
        <v>3641</v>
      </c>
      <c r="P1409" s="27" t="s">
        <v>3642</v>
      </c>
      <c r="Q1409" s="27" t="s">
        <v>6529</v>
      </c>
      <c r="R1409" s="15"/>
      <c r="S1409" s="53" t="s">
        <v>5101</v>
      </c>
    </row>
    <row r="1410" spans="2:19" ht="19.5" customHeight="1" x14ac:dyDescent="0.15">
      <c r="B1410" s="25">
        <v>2021</v>
      </c>
      <c r="C1410" s="27">
        <v>3</v>
      </c>
      <c r="D1410" s="27" t="s">
        <v>15</v>
      </c>
      <c r="E1410" s="55" t="s">
        <v>2001</v>
      </c>
      <c r="F1410" s="27" t="s">
        <v>215</v>
      </c>
      <c r="G1410" s="27">
        <v>4010178702</v>
      </c>
      <c r="H1410" s="27" t="s">
        <v>1998</v>
      </c>
      <c r="I1410" s="27" t="s">
        <v>7105</v>
      </c>
      <c r="J1410" s="45" t="s">
        <v>630</v>
      </c>
      <c r="K1410" s="45">
        <v>2</v>
      </c>
      <c r="L1410" s="45" t="s">
        <v>223</v>
      </c>
      <c r="M1410" s="29">
        <v>14865000</v>
      </c>
      <c r="N1410" s="49" t="s">
        <v>1476</v>
      </c>
      <c r="O1410" s="27" t="s">
        <v>1487</v>
      </c>
      <c r="P1410" s="27" t="s">
        <v>1488</v>
      </c>
      <c r="Q1410" s="27" t="s">
        <v>6529</v>
      </c>
      <c r="R1410" s="15"/>
      <c r="S1410" s="53"/>
    </row>
    <row r="1411" spans="2:19" ht="19.5" customHeight="1" x14ac:dyDescent="0.15">
      <c r="B1411" s="25">
        <v>2021</v>
      </c>
      <c r="C1411" s="27">
        <v>3</v>
      </c>
      <c r="D1411" s="27" t="s">
        <v>15</v>
      </c>
      <c r="E1411" s="55" t="s">
        <v>3248</v>
      </c>
      <c r="F1411" s="27" t="s">
        <v>221</v>
      </c>
      <c r="G1411" s="27">
        <v>3013150301</v>
      </c>
      <c r="H1411" s="27" t="s">
        <v>1380</v>
      </c>
      <c r="I1411" s="27">
        <v>0</v>
      </c>
      <c r="J1411" s="45" t="s">
        <v>3491</v>
      </c>
      <c r="K1411" s="45">
        <v>1</v>
      </c>
      <c r="L1411" s="45" t="s">
        <v>223</v>
      </c>
      <c r="M1411" s="29">
        <v>14769000</v>
      </c>
      <c r="N1411" s="49" t="s">
        <v>2985</v>
      </c>
      <c r="O1411" s="27" t="s">
        <v>2989</v>
      </c>
      <c r="P1411" s="27" t="s">
        <v>2990</v>
      </c>
      <c r="Q1411" s="27" t="s">
        <v>6529</v>
      </c>
      <c r="R1411" s="15"/>
      <c r="S1411" s="53"/>
    </row>
    <row r="1412" spans="2:19" ht="19.5" customHeight="1" x14ac:dyDescent="0.15">
      <c r="B1412" s="25">
        <v>2021</v>
      </c>
      <c r="C1412" s="27">
        <v>3</v>
      </c>
      <c r="D1412" s="27" t="s">
        <v>15</v>
      </c>
      <c r="E1412" s="55" t="s">
        <v>3314</v>
      </c>
      <c r="F1412" s="27" t="s">
        <v>215</v>
      </c>
      <c r="G1412" s="27">
        <v>3011160102</v>
      </c>
      <c r="H1412" s="27" t="s">
        <v>594</v>
      </c>
      <c r="I1412" s="27" t="s">
        <v>6531</v>
      </c>
      <c r="J1412" s="45" t="s">
        <v>595</v>
      </c>
      <c r="K1412" s="45">
        <v>3836</v>
      </c>
      <c r="L1412" s="45" t="s">
        <v>557</v>
      </c>
      <c r="M1412" s="29">
        <v>14733000</v>
      </c>
      <c r="N1412" s="49" t="s">
        <v>3042</v>
      </c>
      <c r="O1412" s="27" t="s">
        <v>3043</v>
      </c>
      <c r="P1412" s="27" t="s">
        <v>3044</v>
      </c>
      <c r="Q1412" s="27" t="s">
        <v>6529</v>
      </c>
      <c r="R1412" s="15"/>
      <c r="S1412" s="53"/>
    </row>
    <row r="1413" spans="2:19" ht="19.5" customHeight="1" x14ac:dyDescent="0.15">
      <c r="B1413" s="25">
        <v>2021</v>
      </c>
      <c r="C1413" s="27">
        <v>3</v>
      </c>
      <c r="D1413" s="27" t="s">
        <v>14</v>
      </c>
      <c r="E1413" s="55" t="s">
        <v>2117</v>
      </c>
      <c r="F1413" s="27" t="s">
        <v>215</v>
      </c>
      <c r="G1413" s="27">
        <v>4014178201</v>
      </c>
      <c r="H1413" s="27" t="s">
        <v>2100</v>
      </c>
      <c r="I1413" s="27" t="s">
        <v>7106</v>
      </c>
      <c r="J1413" s="45" t="s">
        <v>16</v>
      </c>
      <c r="K1413" s="45">
        <v>155</v>
      </c>
      <c r="L1413" s="45" t="s">
        <v>1979</v>
      </c>
      <c r="M1413" s="29">
        <v>14619000</v>
      </c>
      <c r="N1413" s="49" t="s">
        <v>1594</v>
      </c>
      <c r="O1413" s="27" t="s">
        <v>1605</v>
      </c>
      <c r="P1413" s="27" t="s">
        <v>1606</v>
      </c>
      <c r="Q1413" s="27" t="s">
        <v>6529</v>
      </c>
      <c r="R1413" s="15"/>
      <c r="S1413" s="53"/>
    </row>
    <row r="1414" spans="2:19" ht="19.5" customHeight="1" x14ac:dyDescent="0.15">
      <c r="B1414" s="25">
        <v>2021</v>
      </c>
      <c r="C1414" s="27">
        <v>3</v>
      </c>
      <c r="D1414" s="27" t="s">
        <v>15</v>
      </c>
      <c r="E1414" s="55" t="s">
        <v>3860</v>
      </c>
      <c r="F1414" s="27" t="s">
        <v>215</v>
      </c>
      <c r="G1414" s="27">
        <v>2410168501</v>
      </c>
      <c r="H1414" s="27" t="s">
        <v>558</v>
      </c>
      <c r="I1414" s="27" t="s">
        <v>7107</v>
      </c>
      <c r="J1414" s="45" t="s">
        <v>630</v>
      </c>
      <c r="K1414" s="45">
        <v>1</v>
      </c>
      <c r="L1414" s="45" t="s">
        <v>557</v>
      </c>
      <c r="M1414" s="29">
        <v>14498000</v>
      </c>
      <c r="N1414" s="49" t="s">
        <v>3861</v>
      </c>
      <c r="O1414" s="27" t="s">
        <v>4213</v>
      </c>
      <c r="P1414" s="27" t="s">
        <v>4214</v>
      </c>
      <c r="Q1414" s="27" t="s">
        <v>6529</v>
      </c>
      <c r="R1414" s="15"/>
      <c r="S1414" s="53"/>
    </row>
    <row r="1415" spans="2:19" ht="19.5" customHeight="1" x14ac:dyDescent="0.15">
      <c r="B1415" s="25">
        <v>2021</v>
      </c>
      <c r="C1415" s="27">
        <v>3</v>
      </c>
      <c r="D1415" s="27" t="s">
        <v>15</v>
      </c>
      <c r="E1415" s="55" t="s">
        <v>4827</v>
      </c>
      <c r="F1415" s="27" t="s">
        <v>215</v>
      </c>
      <c r="G1415" s="27">
        <v>3011150501</v>
      </c>
      <c r="H1415" s="27" t="s">
        <v>216</v>
      </c>
      <c r="I1415" s="27" t="s">
        <v>6685</v>
      </c>
      <c r="J1415" s="45" t="s">
        <v>16</v>
      </c>
      <c r="K1415" s="45">
        <v>261</v>
      </c>
      <c r="L1415" s="45" t="s">
        <v>217</v>
      </c>
      <c r="M1415" s="29">
        <v>14400153</v>
      </c>
      <c r="N1415" s="49" t="s">
        <v>4804</v>
      </c>
      <c r="O1415" s="27" t="s">
        <v>4828</v>
      </c>
      <c r="P1415" s="27" t="s">
        <v>4829</v>
      </c>
      <c r="Q1415" s="27" t="s">
        <v>6529</v>
      </c>
      <c r="R1415" s="15"/>
      <c r="S1415" s="53"/>
    </row>
    <row r="1416" spans="2:19" ht="19.5" customHeight="1" x14ac:dyDescent="0.15">
      <c r="B1416" s="25">
        <v>2021</v>
      </c>
      <c r="C1416" s="27">
        <v>3</v>
      </c>
      <c r="D1416" s="27" t="s">
        <v>15</v>
      </c>
      <c r="E1416" s="55" t="s">
        <v>4813</v>
      </c>
      <c r="F1416" s="27" t="s">
        <v>215</v>
      </c>
      <c r="G1416" s="27">
        <v>3011150501</v>
      </c>
      <c r="H1416" s="27" t="s">
        <v>216</v>
      </c>
      <c r="I1416" s="27" t="s">
        <v>6710</v>
      </c>
      <c r="J1416" s="45" t="s">
        <v>4818</v>
      </c>
      <c r="K1416" s="45">
        <v>247.86</v>
      </c>
      <c r="L1416" s="45" t="s">
        <v>217</v>
      </c>
      <c r="M1416" s="29">
        <f>TRUNC((12972001*0.54%)+((12972001*0.54%)+12972001)*0.1)+12972001</f>
        <v>14346254</v>
      </c>
      <c r="N1416" s="49" t="s">
        <v>4804</v>
      </c>
      <c r="O1416" s="27" t="s">
        <v>4816</v>
      </c>
      <c r="P1416" s="27" t="s">
        <v>4817</v>
      </c>
      <c r="Q1416" s="27" t="s">
        <v>6529</v>
      </c>
      <c r="R1416" s="15"/>
      <c r="S1416" s="53"/>
    </row>
    <row r="1417" spans="2:19" ht="19.5" customHeight="1" x14ac:dyDescent="0.15">
      <c r="B1417" s="25">
        <v>2021</v>
      </c>
      <c r="C1417" s="27">
        <v>3</v>
      </c>
      <c r="D1417" s="27" t="s">
        <v>15</v>
      </c>
      <c r="E1417" s="55" t="s">
        <v>4813</v>
      </c>
      <c r="F1417" s="27" t="s">
        <v>215</v>
      </c>
      <c r="G1417" s="27">
        <v>3012169501</v>
      </c>
      <c r="H1417" s="27" t="s">
        <v>4824</v>
      </c>
      <c r="I1417" s="27" t="s">
        <v>7108</v>
      </c>
      <c r="J1417" s="45" t="s">
        <v>4825</v>
      </c>
      <c r="K1417" s="45">
        <v>53</v>
      </c>
      <c r="L1417" s="45" t="s">
        <v>2831</v>
      </c>
      <c r="M1417" s="29">
        <f>TRUNC((12416469*0.54%)+((12416469*0.54%)+12416469)*0.1)+12416469</f>
        <v>13731869</v>
      </c>
      <c r="N1417" s="49" t="s">
        <v>4804</v>
      </c>
      <c r="O1417" s="27" t="s">
        <v>4816</v>
      </c>
      <c r="P1417" s="27" t="s">
        <v>4817</v>
      </c>
      <c r="Q1417" s="27" t="s">
        <v>6529</v>
      </c>
      <c r="R1417" s="15"/>
      <c r="S1417" s="53"/>
    </row>
    <row r="1418" spans="2:19" ht="19.5" customHeight="1" x14ac:dyDescent="0.15">
      <c r="B1418" s="25">
        <v>2021</v>
      </c>
      <c r="C1418" s="27">
        <v>3</v>
      </c>
      <c r="D1418" s="27" t="s">
        <v>15</v>
      </c>
      <c r="E1418" s="55" t="s">
        <v>673</v>
      </c>
      <c r="F1418" s="27" t="s">
        <v>215</v>
      </c>
      <c r="G1418" s="27">
        <v>3012179301</v>
      </c>
      <c r="H1418" s="27" t="s">
        <v>589</v>
      </c>
      <c r="I1418" s="27"/>
      <c r="J1418" s="45" t="s">
        <v>173</v>
      </c>
      <c r="K1418" s="45">
        <v>69</v>
      </c>
      <c r="L1418" s="45"/>
      <c r="M1418" s="29">
        <v>13724100</v>
      </c>
      <c r="N1418" s="49" t="s">
        <v>340</v>
      </c>
      <c r="O1418" s="27" t="s">
        <v>492</v>
      </c>
      <c r="P1418" s="27" t="s">
        <v>493</v>
      </c>
      <c r="Q1418" s="27" t="s">
        <v>6529</v>
      </c>
      <c r="R1418" s="15"/>
      <c r="S1418" s="53"/>
    </row>
    <row r="1419" spans="2:19" ht="19.5" customHeight="1" x14ac:dyDescent="0.15">
      <c r="B1419" s="25">
        <v>2021</v>
      </c>
      <c r="C1419" s="27">
        <v>3</v>
      </c>
      <c r="D1419" s="27" t="s">
        <v>15</v>
      </c>
      <c r="E1419" s="55" t="s">
        <v>676</v>
      </c>
      <c r="F1419" s="27" t="s">
        <v>215</v>
      </c>
      <c r="G1419" s="27">
        <v>3015200102</v>
      </c>
      <c r="H1419" s="27" t="s">
        <v>701</v>
      </c>
      <c r="I1419" s="27" t="s">
        <v>7109</v>
      </c>
      <c r="J1419" s="45" t="s">
        <v>16</v>
      </c>
      <c r="K1419" s="45">
        <v>43</v>
      </c>
      <c r="L1419" s="45" t="s">
        <v>702</v>
      </c>
      <c r="M1419" s="29">
        <v>13424000</v>
      </c>
      <c r="N1419" s="49" t="s">
        <v>340</v>
      </c>
      <c r="O1419" s="27" t="s">
        <v>496</v>
      </c>
      <c r="P1419" s="27" t="s">
        <v>703</v>
      </c>
      <c r="Q1419" s="27" t="s">
        <v>6529</v>
      </c>
      <c r="R1419" s="15"/>
      <c r="S1419" s="53"/>
    </row>
    <row r="1420" spans="2:19" ht="19.5" customHeight="1" x14ac:dyDescent="0.15">
      <c r="B1420" s="25">
        <v>2021</v>
      </c>
      <c r="C1420" s="27">
        <v>3</v>
      </c>
      <c r="D1420" s="27" t="s">
        <v>15</v>
      </c>
      <c r="E1420" s="55" t="s">
        <v>1958</v>
      </c>
      <c r="F1420" s="27" t="s">
        <v>215</v>
      </c>
      <c r="G1420" s="27">
        <v>3013150301</v>
      </c>
      <c r="H1420" s="27" t="s">
        <v>1380</v>
      </c>
      <c r="I1420" s="27" t="s">
        <v>7110</v>
      </c>
      <c r="J1420" s="45" t="s">
        <v>678</v>
      </c>
      <c r="K1420" s="45">
        <v>482</v>
      </c>
      <c r="L1420" s="45" t="s">
        <v>1979</v>
      </c>
      <c r="M1420" s="29">
        <v>13278110</v>
      </c>
      <c r="N1420" s="49" t="s">
        <v>1571</v>
      </c>
      <c r="O1420" s="27" t="s">
        <v>1579</v>
      </c>
      <c r="P1420" s="27" t="s">
        <v>1582</v>
      </c>
      <c r="Q1420" s="27" t="s">
        <v>6529</v>
      </c>
      <c r="R1420" s="15"/>
      <c r="S1420" s="53"/>
    </row>
    <row r="1421" spans="2:19" ht="19.5" customHeight="1" x14ac:dyDescent="0.15">
      <c r="B1421" s="25">
        <v>2021</v>
      </c>
      <c r="C1421" s="27">
        <v>3</v>
      </c>
      <c r="D1421" s="27" t="s">
        <v>15</v>
      </c>
      <c r="E1421" s="55" t="s">
        <v>3431</v>
      </c>
      <c r="F1421" s="27" t="s">
        <v>215</v>
      </c>
      <c r="G1421" s="27">
        <v>3911210201</v>
      </c>
      <c r="H1421" s="27" t="s">
        <v>2058</v>
      </c>
      <c r="I1421" s="27" t="s">
        <v>7088</v>
      </c>
      <c r="J1421" s="45" t="s">
        <v>1399</v>
      </c>
      <c r="K1421" s="45">
        <v>1</v>
      </c>
      <c r="L1421" s="45" t="s">
        <v>223</v>
      </c>
      <c r="M1421" s="29">
        <v>13250000</v>
      </c>
      <c r="N1421" s="49" t="s">
        <v>3112</v>
      </c>
      <c r="O1421" s="27" t="s">
        <v>2937</v>
      </c>
      <c r="P1421" s="27" t="s">
        <v>2938</v>
      </c>
      <c r="Q1421" s="27" t="s">
        <v>6529</v>
      </c>
      <c r="R1421" s="15"/>
      <c r="S1421" s="53"/>
    </row>
    <row r="1422" spans="2:19" ht="19.5" customHeight="1" x14ac:dyDescent="0.15">
      <c r="B1422" s="25">
        <v>2021</v>
      </c>
      <c r="C1422" s="27">
        <v>3</v>
      </c>
      <c r="D1422" s="27" t="s">
        <v>14</v>
      </c>
      <c r="E1422" s="55" t="s">
        <v>1946</v>
      </c>
      <c r="F1422" s="27" t="s">
        <v>215</v>
      </c>
      <c r="G1422" s="27">
        <v>3015190101</v>
      </c>
      <c r="H1422" s="27" t="s">
        <v>1965</v>
      </c>
      <c r="I1422" s="27" t="s">
        <v>7111</v>
      </c>
      <c r="J1422" s="45" t="s">
        <v>37</v>
      </c>
      <c r="K1422" s="45">
        <v>66</v>
      </c>
      <c r="L1422" s="45" t="s">
        <v>588</v>
      </c>
      <c r="M1422" s="29">
        <v>13068000</v>
      </c>
      <c r="N1422" s="49" t="s">
        <v>1841</v>
      </c>
      <c r="O1422" s="27" t="s">
        <v>1565</v>
      </c>
      <c r="P1422" s="27" t="s">
        <v>1566</v>
      </c>
      <c r="Q1422" s="27" t="s">
        <v>6529</v>
      </c>
      <c r="R1422" s="15"/>
      <c r="S1422" s="53"/>
    </row>
    <row r="1423" spans="2:19" ht="19.5" customHeight="1" x14ac:dyDescent="0.15">
      <c r="B1423" s="25">
        <v>2021</v>
      </c>
      <c r="C1423" s="27">
        <v>3</v>
      </c>
      <c r="D1423" s="27" t="s">
        <v>15</v>
      </c>
      <c r="E1423" s="55" t="s">
        <v>1233</v>
      </c>
      <c r="F1423" s="27" t="s">
        <v>221</v>
      </c>
      <c r="G1423" s="27">
        <v>3019160101</v>
      </c>
      <c r="H1423" s="27" t="s">
        <v>1237</v>
      </c>
      <c r="I1423" s="27" t="s">
        <v>6531</v>
      </c>
      <c r="J1423" s="45" t="s">
        <v>1238</v>
      </c>
      <c r="K1423" s="45">
        <v>110</v>
      </c>
      <c r="L1423" s="45" t="s">
        <v>225</v>
      </c>
      <c r="M1423" s="29">
        <v>13000000</v>
      </c>
      <c r="N1423" s="49" t="s">
        <v>770</v>
      </c>
      <c r="O1423" s="27" t="s">
        <v>1001</v>
      </c>
      <c r="P1423" s="27" t="s">
        <v>1002</v>
      </c>
      <c r="Q1423" s="27" t="s">
        <v>6529</v>
      </c>
      <c r="R1423" s="15"/>
      <c r="S1423" s="53"/>
    </row>
    <row r="1424" spans="2:19" ht="19.5" customHeight="1" x14ac:dyDescent="0.15">
      <c r="B1424" s="25">
        <v>2021</v>
      </c>
      <c r="C1424" s="27">
        <v>3</v>
      </c>
      <c r="D1424" s="27" t="s">
        <v>15</v>
      </c>
      <c r="E1424" s="55" t="s">
        <v>3130</v>
      </c>
      <c r="F1424" s="27" t="s">
        <v>215</v>
      </c>
      <c r="G1424" s="27">
        <v>3911210201</v>
      </c>
      <c r="H1424" s="27" t="s">
        <v>2058</v>
      </c>
      <c r="I1424" s="27" t="s">
        <v>7088</v>
      </c>
      <c r="J1424" s="45" t="s">
        <v>1399</v>
      </c>
      <c r="K1424" s="45">
        <v>1</v>
      </c>
      <c r="L1424" s="45" t="s">
        <v>223</v>
      </c>
      <c r="M1424" s="29">
        <v>12968000</v>
      </c>
      <c r="N1424" s="49" t="s">
        <v>3112</v>
      </c>
      <c r="O1424" s="27" t="s">
        <v>2937</v>
      </c>
      <c r="P1424" s="27" t="s">
        <v>2938</v>
      </c>
      <c r="Q1424" s="27" t="s">
        <v>6529</v>
      </c>
      <c r="R1424" s="15"/>
      <c r="S1424" s="53"/>
    </row>
    <row r="1425" spans="2:19" ht="19.5" customHeight="1" x14ac:dyDescent="0.15">
      <c r="B1425" s="25">
        <v>2021</v>
      </c>
      <c r="C1425" s="27">
        <v>3</v>
      </c>
      <c r="D1425" s="27" t="s">
        <v>15</v>
      </c>
      <c r="E1425" s="55" t="s">
        <v>3248</v>
      </c>
      <c r="F1425" s="27" t="s">
        <v>221</v>
      </c>
      <c r="G1425" s="27">
        <v>3011159701</v>
      </c>
      <c r="H1425" s="27" t="s">
        <v>696</v>
      </c>
      <c r="I1425" s="27">
        <v>0</v>
      </c>
      <c r="J1425" s="45" t="s">
        <v>679</v>
      </c>
      <c r="K1425" s="45">
        <v>1</v>
      </c>
      <c r="L1425" s="45" t="s">
        <v>223</v>
      </c>
      <c r="M1425" s="29">
        <v>12816000</v>
      </c>
      <c r="N1425" s="49" t="s">
        <v>2985</v>
      </c>
      <c r="O1425" s="27" t="s">
        <v>2989</v>
      </c>
      <c r="P1425" s="27" t="s">
        <v>2990</v>
      </c>
      <c r="Q1425" s="27" t="s">
        <v>6529</v>
      </c>
      <c r="R1425" s="15"/>
      <c r="S1425" s="53"/>
    </row>
    <row r="1426" spans="2:19" ht="19.5" customHeight="1" x14ac:dyDescent="0.15">
      <c r="B1426" s="25">
        <v>2021</v>
      </c>
      <c r="C1426" s="27">
        <v>3</v>
      </c>
      <c r="D1426" s="27" t="s">
        <v>15</v>
      </c>
      <c r="E1426" s="55" t="s">
        <v>4813</v>
      </c>
      <c r="F1426" s="27" t="s">
        <v>215</v>
      </c>
      <c r="G1426" s="27">
        <v>4014218502</v>
      </c>
      <c r="H1426" s="27" t="s">
        <v>4826</v>
      </c>
      <c r="I1426" s="27" t="s">
        <v>7112</v>
      </c>
      <c r="J1426" s="45" t="s">
        <v>4823</v>
      </c>
      <c r="K1426" s="45">
        <v>40</v>
      </c>
      <c r="L1426" s="45" t="s">
        <v>227</v>
      </c>
      <c r="M1426" s="29">
        <f>TRUNC((11392200*0.54%)+((11392200*0.54%)+11392200)*0.1)+11392200</f>
        <v>12599089</v>
      </c>
      <c r="N1426" s="49" t="s">
        <v>4804</v>
      </c>
      <c r="O1426" s="27" t="s">
        <v>4816</v>
      </c>
      <c r="P1426" s="27" t="s">
        <v>4817</v>
      </c>
      <c r="Q1426" s="27" t="s">
        <v>6529</v>
      </c>
      <c r="R1426" s="15"/>
      <c r="S1426" s="53"/>
    </row>
    <row r="1427" spans="2:19" ht="19.5" customHeight="1" x14ac:dyDescent="0.15">
      <c r="B1427" s="25">
        <v>2021</v>
      </c>
      <c r="C1427" s="27">
        <v>3</v>
      </c>
      <c r="D1427" s="27" t="s">
        <v>14</v>
      </c>
      <c r="E1427" s="55" t="s">
        <v>1267</v>
      </c>
      <c r="F1427" s="27" t="s">
        <v>215</v>
      </c>
      <c r="G1427" s="27">
        <v>3013150202</v>
      </c>
      <c r="H1427" s="27" t="s">
        <v>1271</v>
      </c>
      <c r="I1427" s="27" t="s">
        <v>7113</v>
      </c>
      <c r="J1427" s="45" t="s">
        <v>601</v>
      </c>
      <c r="K1427" s="45">
        <v>99.7</v>
      </c>
      <c r="L1427" s="45" t="s">
        <v>1272</v>
      </c>
      <c r="M1427" s="29">
        <v>12000000</v>
      </c>
      <c r="N1427" s="49" t="s">
        <v>811</v>
      </c>
      <c r="O1427" s="27" t="s">
        <v>812</v>
      </c>
      <c r="P1427" s="27" t="s">
        <v>813</v>
      </c>
      <c r="Q1427" s="27" t="s">
        <v>6529</v>
      </c>
      <c r="R1427" s="15"/>
      <c r="S1427" s="53"/>
    </row>
    <row r="1428" spans="2:19" ht="19.5" customHeight="1" x14ac:dyDescent="0.15">
      <c r="B1428" s="25">
        <v>2021</v>
      </c>
      <c r="C1428" s="27">
        <v>3</v>
      </c>
      <c r="D1428" s="27" t="s">
        <v>14</v>
      </c>
      <c r="E1428" s="55" t="s">
        <v>4547</v>
      </c>
      <c r="F1428" s="27" t="s">
        <v>221</v>
      </c>
      <c r="G1428" s="27">
        <v>4014229801</v>
      </c>
      <c r="H1428" s="27" t="s">
        <v>4548</v>
      </c>
      <c r="I1428" s="27" t="s">
        <v>7114</v>
      </c>
      <c r="J1428" s="45" t="s">
        <v>630</v>
      </c>
      <c r="K1428" s="45">
        <v>1</v>
      </c>
      <c r="L1428" s="45" t="s">
        <v>1370</v>
      </c>
      <c r="M1428" s="29">
        <v>11964260</v>
      </c>
      <c r="N1428" s="49" t="s">
        <v>4446</v>
      </c>
      <c r="O1428" s="27" t="s">
        <v>4473</v>
      </c>
      <c r="P1428" s="27" t="s">
        <v>4474</v>
      </c>
      <c r="Q1428" s="27" t="s">
        <v>6529</v>
      </c>
      <c r="R1428" s="15"/>
      <c r="S1428" s="53"/>
    </row>
    <row r="1429" spans="2:19" ht="19.5" customHeight="1" x14ac:dyDescent="0.15">
      <c r="B1429" s="25">
        <v>2021</v>
      </c>
      <c r="C1429" s="27">
        <v>3</v>
      </c>
      <c r="D1429" s="27" t="s">
        <v>14</v>
      </c>
      <c r="E1429" s="55" t="s">
        <v>5196</v>
      </c>
      <c r="F1429" s="27" t="s">
        <v>215</v>
      </c>
      <c r="G1429" s="27">
        <v>3010161901</v>
      </c>
      <c r="H1429" s="27" t="s">
        <v>218</v>
      </c>
      <c r="I1429" s="27" t="s">
        <v>7115</v>
      </c>
      <c r="J1429" s="45" t="s">
        <v>609</v>
      </c>
      <c r="K1429" s="45">
        <v>16.893000000000001</v>
      </c>
      <c r="L1429" s="45" t="s">
        <v>169</v>
      </c>
      <c r="M1429" s="29">
        <v>11905000</v>
      </c>
      <c r="N1429" s="49" t="s">
        <v>5173</v>
      </c>
      <c r="O1429" s="27" t="s">
        <v>5174</v>
      </c>
      <c r="P1429" s="27" t="s">
        <v>5175</v>
      </c>
      <c r="Q1429" s="27" t="s">
        <v>6529</v>
      </c>
      <c r="R1429" s="15"/>
      <c r="S1429" s="53"/>
    </row>
    <row r="1430" spans="2:19" ht="19.5" customHeight="1" x14ac:dyDescent="0.15">
      <c r="B1430" s="25">
        <v>2021</v>
      </c>
      <c r="C1430" s="27">
        <v>3</v>
      </c>
      <c r="D1430" s="27" t="s">
        <v>15</v>
      </c>
      <c r="E1430" s="55" t="s">
        <v>4827</v>
      </c>
      <c r="F1430" s="27" t="s">
        <v>215</v>
      </c>
      <c r="G1430" s="27">
        <v>4014219702</v>
      </c>
      <c r="H1430" s="27" t="s">
        <v>4830</v>
      </c>
      <c r="I1430" s="27" t="s">
        <v>7116</v>
      </c>
      <c r="J1430" s="45" t="s">
        <v>16</v>
      </c>
      <c r="K1430" s="45">
        <v>18</v>
      </c>
      <c r="L1430" s="45" t="s">
        <v>227</v>
      </c>
      <c r="M1430" s="29">
        <v>11699352</v>
      </c>
      <c r="N1430" s="49" t="s">
        <v>4804</v>
      </c>
      <c r="O1430" s="27" t="s">
        <v>4828</v>
      </c>
      <c r="P1430" s="27" t="s">
        <v>4829</v>
      </c>
      <c r="Q1430" s="27" t="s">
        <v>6529</v>
      </c>
      <c r="R1430" s="15"/>
      <c r="S1430" s="53"/>
    </row>
    <row r="1431" spans="2:19" ht="19.5" customHeight="1" x14ac:dyDescent="0.15">
      <c r="B1431" s="25">
        <v>2021</v>
      </c>
      <c r="C1431" s="27">
        <v>3</v>
      </c>
      <c r="D1431" s="27" t="s">
        <v>14</v>
      </c>
      <c r="E1431" s="55" t="s">
        <v>3248</v>
      </c>
      <c r="F1431" s="27" t="s">
        <v>221</v>
      </c>
      <c r="G1431" s="27">
        <v>3013170201</v>
      </c>
      <c r="H1431" s="27" t="s">
        <v>1202</v>
      </c>
      <c r="I1431" s="27">
        <v>0</v>
      </c>
      <c r="J1431" s="45" t="s">
        <v>3492</v>
      </c>
      <c r="K1431" s="45">
        <v>1</v>
      </c>
      <c r="L1431" s="45" t="s">
        <v>223</v>
      </c>
      <c r="M1431" s="29">
        <v>11646000</v>
      </c>
      <c r="N1431" s="49" t="s">
        <v>2985</v>
      </c>
      <c r="O1431" s="27" t="s">
        <v>2989</v>
      </c>
      <c r="P1431" s="27" t="s">
        <v>2990</v>
      </c>
      <c r="Q1431" s="27" t="s">
        <v>6529</v>
      </c>
      <c r="R1431" s="15"/>
      <c r="S1431" s="53"/>
    </row>
    <row r="1432" spans="2:19" ht="19.5" customHeight="1" x14ac:dyDescent="0.15">
      <c r="B1432" s="25">
        <v>2021</v>
      </c>
      <c r="C1432" s="27">
        <v>3</v>
      </c>
      <c r="D1432" s="27" t="s">
        <v>15</v>
      </c>
      <c r="E1432" s="55" t="s">
        <v>4827</v>
      </c>
      <c r="F1432" s="27" t="s">
        <v>215</v>
      </c>
      <c r="G1432" s="27">
        <v>4014179501</v>
      </c>
      <c r="H1432" s="27" t="s">
        <v>4836</v>
      </c>
      <c r="I1432" s="27" t="s">
        <v>7117</v>
      </c>
      <c r="J1432" s="45" t="s">
        <v>16</v>
      </c>
      <c r="K1432" s="45">
        <v>2</v>
      </c>
      <c r="L1432" s="45" t="s">
        <v>640</v>
      </c>
      <c r="M1432" s="29">
        <v>11567272</v>
      </c>
      <c r="N1432" s="49" t="s">
        <v>4804</v>
      </c>
      <c r="O1432" s="27" t="s">
        <v>4828</v>
      </c>
      <c r="P1432" s="27" t="s">
        <v>4829</v>
      </c>
      <c r="Q1432" s="27" t="s">
        <v>6529</v>
      </c>
      <c r="R1432" s="15"/>
      <c r="S1432" s="53"/>
    </row>
    <row r="1433" spans="2:19" ht="19.5" customHeight="1" x14ac:dyDescent="0.15">
      <c r="B1433" s="25">
        <v>2021</v>
      </c>
      <c r="C1433" s="27">
        <v>3</v>
      </c>
      <c r="D1433" s="27" t="s">
        <v>14</v>
      </c>
      <c r="E1433" s="55" t="s">
        <v>1267</v>
      </c>
      <c r="F1433" s="27" t="s">
        <v>215</v>
      </c>
      <c r="G1433" s="27">
        <v>3013160201</v>
      </c>
      <c r="H1433" s="27" t="s">
        <v>1269</v>
      </c>
      <c r="I1433" s="27" t="s">
        <v>7118</v>
      </c>
      <c r="J1433" s="45" t="s">
        <v>601</v>
      </c>
      <c r="K1433" s="45">
        <v>14486</v>
      </c>
      <c r="L1433" s="45" t="s">
        <v>1270</v>
      </c>
      <c r="M1433" s="29">
        <v>11500000</v>
      </c>
      <c r="N1433" s="49" t="s">
        <v>811</v>
      </c>
      <c r="O1433" s="27" t="s">
        <v>812</v>
      </c>
      <c r="P1433" s="27" t="s">
        <v>813</v>
      </c>
      <c r="Q1433" s="27" t="s">
        <v>6529</v>
      </c>
      <c r="R1433" s="15"/>
      <c r="S1433" s="53"/>
    </row>
    <row r="1434" spans="2:19" ht="19.5" customHeight="1" x14ac:dyDescent="0.15">
      <c r="B1434" s="25">
        <v>2021</v>
      </c>
      <c r="C1434" s="27">
        <v>3</v>
      </c>
      <c r="D1434" s="27" t="s">
        <v>15</v>
      </c>
      <c r="E1434" s="55" t="s">
        <v>2824</v>
      </c>
      <c r="F1434" s="27" t="s">
        <v>215</v>
      </c>
      <c r="G1434" s="27">
        <v>4924151101</v>
      </c>
      <c r="H1434" s="27" t="s">
        <v>2835</v>
      </c>
      <c r="I1434" s="27" t="s">
        <v>7119</v>
      </c>
      <c r="J1434" s="45" t="s">
        <v>2785</v>
      </c>
      <c r="K1434" s="45">
        <v>3</v>
      </c>
      <c r="L1434" s="45" t="s">
        <v>2831</v>
      </c>
      <c r="M1434" s="29">
        <v>11400000</v>
      </c>
      <c r="N1434" s="49" t="s">
        <v>2338</v>
      </c>
      <c r="O1434" s="27" t="s">
        <v>2346</v>
      </c>
      <c r="P1434" s="27" t="s">
        <v>2832</v>
      </c>
      <c r="Q1434" s="27" t="s">
        <v>6529</v>
      </c>
      <c r="R1434" s="15"/>
      <c r="S1434" s="53"/>
    </row>
    <row r="1435" spans="2:19" ht="19.5" customHeight="1" x14ac:dyDescent="0.15">
      <c r="B1435" s="25">
        <v>2021</v>
      </c>
      <c r="C1435" s="27">
        <v>3</v>
      </c>
      <c r="D1435" s="27" t="s">
        <v>15</v>
      </c>
      <c r="E1435" s="55" t="s">
        <v>3611</v>
      </c>
      <c r="F1435" s="27" t="s">
        <v>215</v>
      </c>
      <c r="G1435" s="27">
        <v>4920169701</v>
      </c>
      <c r="H1435" s="27" t="s">
        <v>1274</v>
      </c>
      <c r="I1435" s="27" t="s">
        <v>7120</v>
      </c>
      <c r="J1435" s="45" t="s">
        <v>3613</v>
      </c>
      <c r="K1435" s="45">
        <v>4</v>
      </c>
      <c r="L1435" s="45" t="s">
        <v>557</v>
      </c>
      <c r="M1435" s="29">
        <v>11308000</v>
      </c>
      <c r="N1435" s="49" t="s">
        <v>3090</v>
      </c>
      <c r="O1435" s="27" t="s">
        <v>3107</v>
      </c>
      <c r="P1435" s="27" t="s">
        <v>3108</v>
      </c>
      <c r="Q1435" s="27" t="s">
        <v>6529</v>
      </c>
      <c r="R1435" s="15"/>
      <c r="S1435" s="53"/>
    </row>
    <row r="1436" spans="2:19" ht="19.5" customHeight="1" x14ac:dyDescent="0.15">
      <c r="B1436" s="25">
        <v>2021</v>
      </c>
      <c r="C1436" s="27">
        <v>3</v>
      </c>
      <c r="D1436" s="27" t="s">
        <v>15</v>
      </c>
      <c r="E1436" s="55" t="s">
        <v>4827</v>
      </c>
      <c r="F1436" s="27" t="s">
        <v>215</v>
      </c>
      <c r="G1436" s="27">
        <v>3011150501</v>
      </c>
      <c r="H1436" s="27" t="s">
        <v>216</v>
      </c>
      <c r="I1436" s="27" t="s">
        <v>6530</v>
      </c>
      <c r="J1436" s="45" t="s">
        <v>16</v>
      </c>
      <c r="K1436" s="45">
        <v>186</v>
      </c>
      <c r="L1436" s="45" t="s">
        <v>217</v>
      </c>
      <c r="M1436" s="29">
        <v>11286852</v>
      </c>
      <c r="N1436" s="49" t="s">
        <v>4804</v>
      </c>
      <c r="O1436" s="27" t="s">
        <v>4828</v>
      </c>
      <c r="P1436" s="27" t="s">
        <v>4829</v>
      </c>
      <c r="Q1436" s="27" t="s">
        <v>6529</v>
      </c>
      <c r="R1436" s="15"/>
      <c r="S1436" s="53"/>
    </row>
    <row r="1437" spans="2:19" ht="19.5" customHeight="1" x14ac:dyDescent="0.15">
      <c r="B1437" s="25">
        <v>2021</v>
      </c>
      <c r="C1437" s="27">
        <v>4</v>
      </c>
      <c r="D1437" s="27" t="s">
        <v>15</v>
      </c>
      <c r="E1437" s="55" t="s">
        <v>4209</v>
      </c>
      <c r="F1437" s="27" t="s">
        <v>221</v>
      </c>
      <c r="G1437" s="27">
        <v>4015151301</v>
      </c>
      <c r="H1437" s="27" t="s">
        <v>662</v>
      </c>
      <c r="I1437" s="27" t="s">
        <v>7121</v>
      </c>
      <c r="J1437" s="45" t="s">
        <v>4203</v>
      </c>
      <c r="K1437" s="45">
        <v>4</v>
      </c>
      <c r="L1437" s="45" t="s">
        <v>1340</v>
      </c>
      <c r="M1437" s="29">
        <v>875072000</v>
      </c>
      <c r="N1437" s="49" t="s">
        <v>3829</v>
      </c>
      <c r="O1437" s="27" t="s">
        <v>4204</v>
      </c>
      <c r="P1437" s="27" t="s">
        <v>4205</v>
      </c>
      <c r="Q1437" s="27" t="s">
        <v>6529</v>
      </c>
      <c r="R1437" s="15"/>
      <c r="S1437" s="53"/>
    </row>
    <row r="1438" spans="2:19" ht="19.5" customHeight="1" x14ac:dyDescent="0.15">
      <c r="B1438" s="25">
        <v>2021</v>
      </c>
      <c r="C1438" s="27">
        <v>4</v>
      </c>
      <c r="D1438" s="27" t="s">
        <v>14</v>
      </c>
      <c r="E1438" s="55" t="s">
        <v>5193</v>
      </c>
      <c r="F1438" s="27" t="s">
        <v>221</v>
      </c>
      <c r="G1438" s="27">
        <v>4014178201</v>
      </c>
      <c r="H1438" s="27" t="s">
        <v>5221</v>
      </c>
      <c r="I1438" s="27" t="s">
        <v>7122</v>
      </c>
      <c r="J1438" s="45" t="s">
        <v>16</v>
      </c>
      <c r="K1438" s="45">
        <v>11889</v>
      </c>
      <c r="L1438" s="45" t="s">
        <v>227</v>
      </c>
      <c r="M1438" s="29">
        <v>854712135</v>
      </c>
      <c r="N1438" s="49" t="s">
        <v>5173</v>
      </c>
      <c r="O1438" s="27" t="s">
        <v>1455</v>
      </c>
      <c r="P1438" s="27" t="s">
        <v>5194</v>
      </c>
      <c r="Q1438" s="27" t="s">
        <v>6529</v>
      </c>
      <c r="R1438" s="15"/>
      <c r="S1438" s="53"/>
    </row>
    <row r="1439" spans="2:19" ht="19.5" customHeight="1" x14ac:dyDescent="0.15">
      <c r="B1439" s="25">
        <v>2021</v>
      </c>
      <c r="C1439" s="27">
        <v>4</v>
      </c>
      <c r="D1439" s="27" t="s">
        <v>15</v>
      </c>
      <c r="E1439" s="55" t="s">
        <v>4212</v>
      </c>
      <c r="F1439" s="27" t="s">
        <v>221</v>
      </c>
      <c r="G1439" s="27">
        <v>4710998001</v>
      </c>
      <c r="H1439" s="27" t="s">
        <v>1252</v>
      </c>
      <c r="I1439" s="27" t="s">
        <v>7123</v>
      </c>
      <c r="J1439" s="45" t="s">
        <v>4203</v>
      </c>
      <c r="K1439" s="45">
        <v>4</v>
      </c>
      <c r="L1439" s="45" t="s">
        <v>1340</v>
      </c>
      <c r="M1439" s="29">
        <v>850793900</v>
      </c>
      <c r="N1439" s="49" t="s">
        <v>3829</v>
      </c>
      <c r="O1439" s="27" t="s">
        <v>4204</v>
      </c>
      <c r="P1439" s="27" t="s">
        <v>4205</v>
      </c>
      <c r="Q1439" s="27" t="s">
        <v>6529</v>
      </c>
      <c r="R1439" s="15"/>
      <c r="S1439" s="53"/>
    </row>
    <row r="1440" spans="2:19" ht="19.5" customHeight="1" x14ac:dyDescent="0.15">
      <c r="B1440" s="25">
        <v>2021</v>
      </c>
      <c r="C1440" s="27">
        <v>4</v>
      </c>
      <c r="D1440" s="27" t="s">
        <v>14</v>
      </c>
      <c r="E1440" s="55" t="s">
        <v>1348</v>
      </c>
      <c r="F1440" s="27" t="s">
        <v>62</v>
      </c>
      <c r="G1440" s="27">
        <v>4015151301</v>
      </c>
      <c r="H1440" s="27" t="s">
        <v>1320</v>
      </c>
      <c r="I1440" s="27" t="s">
        <v>7124</v>
      </c>
      <c r="J1440" s="45" t="s">
        <v>1246</v>
      </c>
      <c r="K1440" s="45">
        <v>2</v>
      </c>
      <c r="L1440" s="45" t="s">
        <v>557</v>
      </c>
      <c r="M1440" s="29">
        <v>589380000</v>
      </c>
      <c r="N1440" s="49" t="s">
        <v>1087</v>
      </c>
      <c r="O1440" s="27" t="s">
        <v>1349</v>
      </c>
      <c r="P1440" s="27" t="s">
        <v>1350</v>
      </c>
      <c r="Q1440" s="27" t="s">
        <v>7125</v>
      </c>
      <c r="R1440" s="15"/>
      <c r="S1440" s="53"/>
    </row>
    <row r="1441" spans="2:19" ht="19.5" customHeight="1" x14ac:dyDescent="0.15">
      <c r="B1441" s="25">
        <v>2021</v>
      </c>
      <c r="C1441" s="27">
        <v>4</v>
      </c>
      <c r="D1441" s="27" t="s">
        <v>14</v>
      </c>
      <c r="E1441" s="55" t="s">
        <v>1366</v>
      </c>
      <c r="F1441" s="27" t="s">
        <v>62</v>
      </c>
      <c r="G1441" s="27"/>
      <c r="H1441" s="27" t="s">
        <v>1367</v>
      </c>
      <c r="I1441" s="27"/>
      <c r="J1441" s="45" t="s">
        <v>17</v>
      </c>
      <c r="K1441" s="45">
        <v>5</v>
      </c>
      <c r="L1441" s="45" t="s">
        <v>174</v>
      </c>
      <c r="M1441" s="29">
        <v>391375000</v>
      </c>
      <c r="N1441" s="49" t="s">
        <v>885</v>
      </c>
      <c r="O1441" s="27" t="s">
        <v>895</v>
      </c>
      <c r="P1441" s="27" t="s">
        <v>896</v>
      </c>
      <c r="Q1441" s="27" t="s">
        <v>7125</v>
      </c>
      <c r="R1441" s="15"/>
      <c r="S1441" s="53"/>
    </row>
    <row r="1442" spans="2:19" ht="19.5" customHeight="1" x14ac:dyDescent="0.15">
      <c r="B1442" s="25">
        <v>2021</v>
      </c>
      <c r="C1442" s="27">
        <v>4</v>
      </c>
      <c r="D1442" s="27" t="s">
        <v>14</v>
      </c>
      <c r="E1442" s="55" t="s">
        <v>2943</v>
      </c>
      <c r="F1442" s="27" t="s">
        <v>62</v>
      </c>
      <c r="G1442" s="27">
        <v>3011150501</v>
      </c>
      <c r="H1442" s="27" t="s">
        <v>216</v>
      </c>
      <c r="I1442" s="27" t="s">
        <v>7126</v>
      </c>
      <c r="J1442" s="45" t="s">
        <v>16</v>
      </c>
      <c r="K1442" s="45">
        <v>5400</v>
      </c>
      <c r="L1442" s="45" t="s">
        <v>217</v>
      </c>
      <c r="M1442" s="29">
        <v>375205000</v>
      </c>
      <c r="N1442" s="49" t="s">
        <v>2985</v>
      </c>
      <c r="O1442" s="27" t="s">
        <v>2986</v>
      </c>
      <c r="P1442" s="27" t="s">
        <v>2987</v>
      </c>
      <c r="Q1442" s="27" t="s">
        <v>7125</v>
      </c>
      <c r="R1442" s="15"/>
      <c r="S1442" s="53"/>
    </row>
    <row r="1443" spans="2:19" ht="19.5" customHeight="1" x14ac:dyDescent="0.15">
      <c r="B1443" s="25">
        <v>2021</v>
      </c>
      <c r="C1443" s="27">
        <v>4</v>
      </c>
      <c r="D1443" s="27" t="s">
        <v>15</v>
      </c>
      <c r="E1443" s="55" t="s">
        <v>4210</v>
      </c>
      <c r="F1443" s="27" t="s">
        <v>221</v>
      </c>
      <c r="G1443" s="27">
        <v>4014162001</v>
      </c>
      <c r="H1443" s="27" t="s">
        <v>4211</v>
      </c>
      <c r="I1443" s="27" t="s">
        <v>7127</v>
      </c>
      <c r="J1443" s="45" t="s">
        <v>4203</v>
      </c>
      <c r="K1443" s="45">
        <v>4</v>
      </c>
      <c r="L1443" s="45" t="s">
        <v>1340</v>
      </c>
      <c r="M1443" s="29">
        <v>236315200</v>
      </c>
      <c r="N1443" s="49" t="s">
        <v>3829</v>
      </c>
      <c r="O1443" s="27" t="s">
        <v>4204</v>
      </c>
      <c r="P1443" s="27" t="s">
        <v>4205</v>
      </c>
      <c r="Q1443" s="27" t="s">
        <v>7125</v>
      </c>
      <c r="R1443" s="15"/>
      <c r="S1443" s="53"/>
    </row>
    <row r="1444" spans="2:19" ht="19.5" customHeight="1" x14ac:dyDescent="0.15">
      <c r="B1444" s="25">
        <v>2021</v>
      </c>
      <c r="C1444" s="27">
        <v>4</v>
      </c>
      <c r="D1444" s="27" t="s">
        <v>14</v>
      </c>
      <c r="E1444" s="55" t="s">
        <v>2085</v>
      </c>
      <c r="F1444" s="27" t="s">
        <v>215</v>
      </c>
      <c r="G1444" s="27">
        <v>3015200105</v>
      </c>
      <c r="H1444" s="27" t="s">
        <v>2038</v>
      </c>
      <c r="I1444" s="27" t="s">
        <v>7128</v>
      </c>
      <c r="J1444" s="45" t="s">
        <v>16</v>
      </c>
      <c r="K1444" s="45">
        <v>555</v>
      </c>
      <c r="L1444" s="45" t="s">
        <v>225</v>
      </c>
      <c r="M1444" s="29">
        <v>152892000</v>
      </c>
      <c r="N1444" s="49" t="s">
        <v>1435</v>
      </c>
      <c r="O1444" s="27" t="s">
        <v>1436</v>
      </c>
      <c r="P1444" s="27" t="s">
        <v>1437</v>
      </c>
      <c r="Q1444" s="27" t="s">
        <v>7125</v>
      </c>
      <c r="R1444" s="15"/>
      <c r="S1444" s="53"/>
    </row>
    <row r="1445" spans="2:19" ht="19.5" customHeight="1" x14ac:dyDescent="0.15">
      <c r="B1445" s="25">
        <v>2021</v>
      </c>
      <c r="C1445" s="27">
        <v>4</v>
      </c>
      <c r="D1445" s="27" t="s">
        <v>14</v>
      </c>
      <c r="E1445" s="55" t="s">
        <v>1054</v>
      </c>
      <c r="F1445" s="27" t="s">
        <v>62</v>
      </c>
      <c r="G1445" s="27">
        <v>4014219702</v>
      </c>
      <c r="H1445" s="27" t="s">
        <v>1337</v>
      </c>
      <c r="I1445" s="27" t="s">
        <v>7129</v>
      </c>
      <c r="J1445" s="45" t="s">
        <v>16</v>
      </c>
      <c r="K1445" s="45">
        <v>1500</v>
      </c>
      <c r="L1445" s="45" t="s">
        <v>225</v>
      </c>
      <c r="M1445" s="29">
        <v>137000000</v>
      </c>
      <c r="N1445" s="49" t="s">
        <v>811</v>
      </c>
      <c r="O1445" s="27" t="s">
        <v>825</v>
      </c>
      <c r="P1445" s="27" t="s">
        <v>826</v>
      </c>
      <c r="Q1445" s="27" t="s">
        <v>7125</v>
      </c>
      <c r="R1445" s="15"/>
      <c r="S1445" s="53"/>
    </row>
    <row r="1446" spans="2:19" ht="19.5" customHeight="1" x14ac:dyDescent="0.15">
      <c r="B1446" s="25">
        <v>2021</v>
      </c>
      <c r="C1446" s="27">
        <v>4</v>
      </c>
      <c r="D1446" s="27" t="s">
        <v>14</v>
      </c>
      <c r="E1446" s="55" t="s">
        <v>5187</v>
      </c>
      <c r="F1446" s="27" t="s">
        <v>62</v>
      </c>
      <c r="G1446" s="27">
        <v>4014178203</v>
      </c>
      <c r="H1446" s="27" t="s">
        <v>5202</v>
      </c>
      <c r="I1446" s="27" t="s">
        <v>7130</v>
      </c>
      <c r="J1446" s="45" t="s">
        <v>5248</v>
      </c>
      <c r="K1446" s="45">
        <v>319</v>
      </c>
      <c r="L1446" s="45" t="s">
        <v>227</v>
      </c>
      <c r="M1446" s="29">
        <v>123945855</v>
      </c>
      <c r="N1446" s="49" t="s">
        <v>5173</v>
      </c>
      <c r="O1446" s="27" t="s">
        <v>5177</v>
      </c>
      <c r="P1446" s="27" t="s">
        <v>5178</v>
      </c>
      <c r="Q1446" s="27" t="s">
        <v>7125</v>
      </c>
      <c r="R1446" s="15"/>
      <c r="S1446" s="53"/>
    </row>
    <row r="1447" spans="2:19" ht="19.5" customHeight="1" x14ac:dyDescent="0.15">
      <c r="B1447" s="25">
        <v>2021</v>
      </c>
      <c r="C1447" s="27">
        <v>4</v>
      </c>
      <c r="D1447" s="27" t="s">
        <v>14</v>
      </c>
      <c r="E1447" s="55" t="s">
        <v>4606</v>
      </c>
      <c r="F1447" s="27" t="s">
        <v>62</v>
      </c>
      <c r="G1447" s="27">
        <v>4323320501</v>
      </c>
      <c r="H1447" s="27" t="s">
        <v>4607</v>
      </c>
      <c r="I1447" s="27" t="s">
        <v>7131</v>
      </c>
      <c r="J1447" s="45" t="s">
        <v>4603</v>
      </c>
      <c r="K1447" s="45">
        <v>1</v>
      </c>
      <c r="L1447" s="45" t="s">
        <v>4597</v>
      </c>
      <c r="M1447" s="29">
        <v>107000000</v>
      </c>
      <c r="N1447" s="49" t="s">
        <v>5264</v>
      </c>
      <c r="O1447" s="27" t="s">
        <v>4604</v>
      </c>
      <c r="P1447" s="27" t="s">
        <v>4605</v>
      </c>
      <c r="Q1447" s="27" t="s">
        <v>7125</v>
      </c>
      <c r="R1447" s="15"/>
      <c r="S1447" s="53"/>
    </row>
    <row r="1448" spans="2:19" ht="19.5" customHeight="1" x14ac:dyDescent="0.15">
      <c r="B1448" s="25">
        <v>2021</v>
      </c>
      <c r="C1448" s="27">
        <v>4</v>
      </c>
      <c r="D1448" s="27" t="s">
        <v>14</v>
      </c>
      <c r="E1448" s="55" t="s">
        <v>1054</v>
      </c>
      <c r="F1448" s="27" t="s">
        <v>62</v>
      </c>
      <c r="G1448" s="27">
        <v>4014219702</v>
      </c>
      <c r="H1448" s="27" t="s">
        <v>1337</v>
      </c>
      <c r="I1448" s="27" t="s">
        <v>7132</v>
      </c>
      <c r="J1448" s="45" t="s">
        <v>16</v>
      </c>
      <c r="K1448" s="45">
        <v>1500</v>
      </c>
      <c r="L1448" s="45" t="s">
        <v>225</v>
      </c>
      <c r="M1448" s="29">
        <v>106000000</v>
      </c>
      <c r="N1448" s="49" t="s">
        <v>811</v>
      </c>
      <c r="O1448" s="27" t="s">
        <v>825</v>
      </c>
      <c r="P1448" s="27" t="s">
        <v>826</v>
      </c>
      <c r="Q1448" s="27" t="s">
        <v>7125</v>
      </c>
      <c r="R1448" s="15"/>
      <c r="S1448" s="53"/>
    </row>
    <row r="1449" spans="2:19" ht="19.5" customHeight="1" x14ac:dyDescent="0.15">
      <c r="B1449" s="25">
        <v>2021</v>
      </c>
      <c r="C1449" s="27">
        <v>4</v>
      </c>
      <c r="D1449" s="27" t="s">
        <v>14</v>
      </c>
      <c r="E1449" s="55" t="s">
        <v>1986</v>
      </c>
      <c r="F1449" s="27" t="s">
        <v>215</v>
      </c>
      <c r="G1449" s="27">
        <v>4924159601</v>
      </c>
      <c r="H1449" s="27" t="s">
        <v>1983</v>
      </c>
      <c r="I1449" s="27" t="s">
        <v>7133</v>
      </c>
      <c r="J1449" s="45" t="s">
        <v>601</v>
      </c>
      <c r="K1449" s="45">
        <v>299</v>
      </c>
      <c r="L1449" s="45" t="s">
        <v>225</v>
      </c>
      <c r="M1449" s="29">
        <v>102509577</v>
      </c>
      <c r="N1449" s="49" t="s">
        <v>1841</v>
      </c>
      <c r="O1449" s="27" t="s">
        <v>1568</v>
      </c>
      <c r="P1449" s="27" t="s">
        <v>1569</v>
      </c>
      <c r="Q1449" s="27" t="s">
        <v>7125</v>
      </c>
      <c r="R1449" s="15"/>
      <c r="S1449" s="53"/>
    </row>
    <row r="1450" spans="2:19" ht="19.5" customHeight="1" x14ac:dyDescent="0.15">
      <c r="B1450" s="25">
        <v>2021</v>
      </c>
      <c r="C1450" s="27">
        <v>4</v>
      </c>
      <c r="D1450" s="27" t="s">
        <v>14</v>
      </c>
      <c r="E1450" s="55" t="s">
        <v>5187</v>
      </c>
      <c r="F1450" s="27" t="s">
        <v>62</v>
      </c>
      <c r="G1450" s="27">
        <v>4014178203</v>
      </c>
      <c r="H1450" s="27" t="s">
        <v>5202</v>
      </c>
      <c r="I1450" s="27" t="s">
        <v>7134</v>
      </c>
      <c r="J1450" s="45" t="s">
        <v>5248</v>
      </c>
      <c r="K1450" s="45">
        <v>190</v>
      </c>
      <c r="L1450" s="45" t="s">
        <v>227</v>
      </c>
      <c r="M1450" s="29">
        <v>90958130</v>
      </c>
      <c r="N1450" s="49" t="s">
        <v>5173</v>
      </c>
      <c r="O1450" s="27" t="s">
        <v>5177</v>
      </c>
      <c r="P1450" s="27" t="s">
        <v>5178</v>
      </c>
      <c r="Q1450" s="27" t="s">
        <v>7125</v>
      </c>
      <c r="R1450" s="15"/>
      <c r="S1450" s="53"/>
    </row>
    <row r="1451" spans="2:19" ht="19.5" customHeight="1" x14ac:dyDescent="0.15">
      <c r="B1451" s="25">
        <v>2021</v>
      </c>
      <c r="C1451" s="27">
        <v>4</v>
      </c>
      <c r="D1451" s="27" t="s">
        <v>14</v>
      </c>
      <c r="E1451" s="55" t="s">
        <v>5187</v>
      </c>
      <c r="F1451" s="27" t="s">
        <v>62</v>
      </c>
      <c r="G1451" s="27">
        <v>4014178203</v>
      </c>
      <c r="H1451" s="27" t="s">
        <v>5202</v>
      </c>
      <c r="I1451" s="27" t="s">
        <v>7135</v>
      </c>
      <c r="J1451" s="45" t="s">
        <v>5248</v>
      </c>
      <c r="K1451" s="45">
        <v>130</v>
      </c>
      <c r="L1451" s="45" t="s">
        <v>227</v>
      </c>
      <c r="M1451" s="29">
        <v>89818170</v>
      </c>
      <c r="N1451" s="49" t="s">
        <v>5173</v>
      </c>
      <c r="O1451" s="27" t="s">
        <v>5177</v>
      </c>
      <c r="P1451" s="27" t="s">
        <v>5178</v>
      </c>
      <c r="Q1451" s="27" t="s">
        <v>7125</v>
      </c>
      <c r="R1451" s="15"/>
      <c r="S1451" s="53"/>
    </row>
    <row r="1452" spans="2:19" ht="19.5" customHeight="1" x14ac:dyDescent="0.15">
      <c r="B1452" s="25">
        <v>2021</v>
      </c>
      <c r="C1452" s="27">
        <v>4</v>
      </c>
      <c r="D1452" s="27" t="s">
        <v>14</v>
      </c>
      <c r="E1452" s="55" t="s">
        <v>3437</v>
      </c>
      <c r="F1452" s="27" t="s">
        <v>62</v>
      </c>
      <c r="G1452" s="27">
        <v>4511170501</v>
      </c>
      <c r="H1452" s="27" t="s">
        <v>3438</v>
      </c>
      <c r="I1452" s="27" t="s">
        <v>7136</v>
      </c>
      <c r="J1452" s="45" t="s">
        <v>1987</v>
      </c>
      <c r="K1452" s="45">
        <v>1</v>
      </c>
      <c r="L1452" s="45" t="s">
        <v>223</v>
      </c>
      <c r="M1452" s="29">
        <v>77521200</v>
      </c>
      <c r="N1452" s="49" t="s">
        <v>3112</v>
      </c>
      <c r="O1452" s="27" t="s">
        <v>2937</v>
      </c>
      <c r="P1452" s="27" t="s">
        <v>2938</v>
      </c>
      <c r="Q1452" s="27" t="s">
        <v>7125</v>
      </c>
      <c r="R1452" s="15"/>
      <c r="S1452" s="53"/>
    </row>
    <row r="1453" spans="2:19" ht="19.5" customHeight="1" x14ac:dyDescent="0.15">
      <c r="B1453" s="25">
        <v>2021</v>
      </c>
      <c r="C1453" s="27">
        <v>4</v>
      </c>
      <c r="D1453" s="27" t="s">
        <v>15</v>
      </c>
      <c r="E1453" s="55" t="s">
        <v>1958</v>
      </c>
      <c r="F1453" s="27" t="s">
        <v>215</v>
      </c>
      <c r="G1453" s="27">
        <v>3911152602</v>
      </c>
      <c r="H1453" s="27" t="s">
        <v>2083</v>
      </c>
      <c r="I1453" s="27" t="s">
        <v>7137</v>
      </c>
      <c r="J1453" s="45" t="s">
        <v>2026</v>
      </c>
      <c r="K1453" s="45">
        <v>40</v>
      </c>
      <c r="L1453" s="45" t="s">
        <v>227</v>
      </c>
      <c r="M1453" s="29">
        <v>73757000</v>
      </c>
      <c r="N1453" s="49" t="s">
        <v>1571</v>
      </c>
      <c r="O1453" s="27" t="s">
        <v>2027</v>
      </c>
      <c r="P1453" s="27" t="s">
        <v>2028</v>
      </c>
      <c r="Q1453" s="27" t="s">
        <v>7125</v>
      </c>
      <c r="R1453" s="15"/>
      <c r="S1453" s="53"/>
    </row>
    <row r="1454" spans="2:19" ht="19.5" customHeight="1" x14ac:dyDescent="0.15">
      <c r="B1454" s="25">
        <v>2021</v>
      </c>
      <c r="C1454" s="27">
        <v>4</v>
      </c>
      <c r="D1454" s="27" t="s">
        <v>14</v>
      </c>
      <c r="E1454" s="55" t="s">
        <v>3437</v>
      </c>
      <c r="F1454" s="27" t="s">
        <v>62</v>
      </c>
      <c r="G1454" s="27">
        <v>4617162201</v>
      </c>
      <c r="H1454" s="27" t="s">
        <v>1223</v>
      </c>
      <c r="I1454" s="27" t="s">
        <v>7138</v>
      </c>
      <c r="J1454" s="45" t="s">
        <v>3439</v>
      </c>
      <c r="K1454" s="45">
        <v>1</v>
      </c>
      <c r="L1454" s="45" t="s">
        <v>223</v>
      </c>
      <c r="M1454" s="29">
        <v>69048340</v>
      </c>
      <c r="N1454" s="49" t="s">
        <v>3112</v>
      </c>
      <c r="O1454" s="27" t="s">
        <v>2937</v>
      </c>
      <c r="P1454" s="27" t="s">
        <v>2938</v>
      </c>
      <c r="Q1454" s="27" t="s">
        <v>7125</v>
      </c>
      <c r="R1454" s="15"/>
      <c r="S1454" s="53"/>
    </row>
    <row r="1455" spans="2:19" ht="19.5" customHeight="1" x14ac:dyDescent="0.15">
      <c r="B1455" s="25">
        <v>2021</v>
      </c>
      <c r="C1455" s="27">
        <v>4</v>
      </c>
      <c r="D1455" s="27" t="s">
        <v>15</v>
      </c>
      <c r="E1455" s="55" t="s">
        <v>1366</v>
      </c>
      <c r="F1455" s="27" t="s">
        <v>215</v>
      </c>
      <c r="G1455" s="27"/>
      <c r="H1455" s="27" t="s">
        <v>1368</v>
      </c>
      <c r="I1455" s="27"/>
      <c r="J1455" s="45" t="s">
        <v>38</v>
      </c>
      <c r="K1455" s="45">
        <v>1</v>
      </c>
      <c r="L1455" s="45" t="s">
        <v>223</v>
      </c>
      <c r="M1455" s="29">
        <v>68889010</v>
      </c>
      <c r="N1455" s="49" t="s">
        <v>885</v>
      </c>
      <c r="O1455" s="27" t="s">
        <v>895</v>
      </c>
      <c r="P1455" s="27" t="s">
        <v>896</v>
      </c>
      <c r="Q1455" s="27" t="s">
        <v>7125</v>
      </c>
      <c r="R1455" s="15"/>
      <c r="S1455" s="53"/>
    </row>
    <row r="1456" spans="2:19" ht="19.5" customHeight="1" x14ac:dyDescent="0.15">
      <c r="B1456" s="25">
        <v>2021</v>
      </c>
      <c r="C1456" s="27">
        <v>4</v>
      </c>
      <c r="D1456" s="27" t="s">
        <v>15</v>
      </c>
      <c r="E1456" s="55" t="s">
        <v>2816</v>
      </c>
      <c r="F1456" s="27" t="s">
        <v>215</v>
      </c>
      <c r="G1456" s="27">
        <v>3011180101</v>
      </c>
      <c r="H1456" s="27" t="s">
        <v>1959</v>
      </c>
      <c r="I1456" s="27" t="s">
        <v>7139</v>
      </c>
      <c r="J1456" s="45" t="s">
        <v>16</v>
      </c>
      <c r="K1456" s="45">
        <v>19225</v>
      </c>
      <c r="L1456" s="45" t="s">
        <v>588</v>
      </c>
      <c r="M1456" s="29">
        <v>51138000</v>
      </c>
      <c r="N1456" s="49" t="s">
        <v>2818</v>
      </c>
      <c r="O1456" s="27" t="s">
        <v>2642</v>
      </c>
      <c r="P1456" s="27" t="s">
        <v>2643</v>
      </c>
      <c r="Q1456" s="27" t="s">
        <v>7125</v>
      </c>
      <c r="R1456" s="15"/>
      <c r="S1456" s="53"/>
    </row>
    <row r="1457" spans="2:19" ht="19.5" customHeight="1" x14ac:dyDescent="0.15">
      <c r="B1457" s="25">
        <v>2021</v>
      </c>
      <c r="C1457" s="27">
        <v>4</v>
      </c>
      <c r="D1457" s="27" t="s">
        <v>14</v>
      </c>
      <c r="E1457" s="55" t="s">
        <v>5187</v>
      </c>
      <c r="F1457" s="27" t="s">
        <v>62</v>
      </c>
      <c r="G1457" s="27">
        <v>4014178203</v>
      </c>
      <c r="H1457" s="27" t="s">
        <v>5204</v>
      </c>
      <c r="I1457" s="27" t="s">
        <v>7140</v>
      </c>
      <c r="J1457" s="45" t="s">
        <v>5254</v>
      </c>
      <c r="K1457" s="45">
        <v>1001</v>
      </c>
      <c r="L1457" s="45" t="s">
        <v>227</v>
      </c>
      <c r="M1457" s="29">
        <v>50414364</v>
      </c>
      <c r="N1457" s="49" t="s">
        <v>5173</v>
      </c>
      <c r="O1457" s="27" t="s">
        <v>5177</v>
      </c>
      <c r="P1457" s="27" t="s">
        <v>5178</v>
      </c>
      <c r="Q1457" s="27" t="s">
        <v>7125</v>
      </c>
      <c r="R1457" s="15"/>
      <c r="S1457" s="53"/>
    </row>
    <row r="1458" spans="2:19" ht="19.5" customHeight="1" x14ac:dyDescent="0.15">
      <c r="B1458" s="25">
        <v>2021</v>
      </c>
      <c r="C1458" s="27">
        <v>4</v>
      </c>
      <c r="D1458" s="27" t="s">
        <v>15</v>
      </c>
      <c r="E1458" s="55" t="s">
        <v>2046</v>
      </c>
      <c r="F1458" s="27" t="s">
        <v>215</v>
      </c>
      <c r="G1458" s="27">
        <v>3011159501</v>
      </c>
      <c r="H1458" s="27" t="s">
        <v>1382</v>
      </c>
      <c r="I1458" s="27" t="s">
        <v>7141</v>
      </c>
      <c r="J1458" s="45" t="s">
        <v>601</v>
      </c>
      <c r="K1458" s="45">
        <v>1</v>
      </c>
      <c r="L1458" s="45" t="s">
        <v>588</v>
      </c>
      <c r="M1458" s="29">
        <v>50000000</v>
      </c>
      <c r="N1458" s="49" t="s">
        <v>1590</v>
      </c>
      <c r="O1458" s="27" t="s">
        <v>1883</v>
      </c>
      <c r="P1458" s="27" t="s">
        <v>1884</v>
      </c>
      <c r="Q1458" s="27" t="s">
        <v>7125</v>
      </c>
      <c r="R1458" s="15"/>
      <c r="S1458" s="53"/>
    </row>
    <row r="1459" spans="2:19" ht="19.5" customHeight="1" x14ac:dyDescent="0.15">
      <c r="B1459" s="25">
        <v>2021</v>
      </c>
      <c r="C1459" s="27">
        <v>4</v>
      </c>
      <c r="D1459" s="27" t="s">
        <v>15</v>
      </c>
      <c r="E1459" s="55" t="s">
        <v>2851</v>
      </c>
      <c r="F1459" s="27" t="s">
        <v>62</v>
      </c>
      <c r="G1459" s="27">
        <v>3017169801</v>
      </c>
      <c r="H1459" s="27" t="s">
        <v>1204</v>
      </c>
      <c r="I1459" s="27"/>
      <c r="J1459" s="45" t="s">
        <v>2852</v>
      </c>
      <c r="K1459" s="45">
        <v>1</v>
      </c>
      <c r="L1459" s="45" t="s">
        <v>223</v>
      </c>
      <c r="M1459" s="29">
        <v>49000000</v>
      </c>
      <c r="N1459" s="49" t="s">
        <v>2359</v>
      </c>
      <c r="O1459" s="27" t="s">
        <v>2360</v>
      </c>
      <c r="P1459" s="27" t="s">
        <v>2361</v>
      </c>
      <c r="Q1459" s="27" t="s">
        <v>7125</v>
      </c>
      <c r="R1459" s="15"/>
      <c r="S1459" s="53"/>
    </row>
    <row r="1460" spans="2:19" ht="19.5" customHeight="1" x14ac:dyDescent="0.15">
      <c r="B1460" s="25">
        <v>2021</v>
      </c>
      <c r="C1460" s="27">
        <v>4</v>
      </c>
      <c r="D1460" s="27" t="s">
        <v>14</v>
      </c>
      <c r="E1460" s="55" t="s">
        <v>824</v>
      </c>
      <c r="F1460" s="27" t="s">
        <v>62</v>
      </c>
      <c r="G1460" s="27">
        <v>4014218902</v>
      </c>
      <c r="H1460" s="27" t="s">
        <v>1338</v>
      </c>
      <c r="I1460" s="27" t="s">
        <v>7142</v>
      </c>
      <c r="J1460" s="45" t="s">
        <v>16</v>
      </c>
      <c r="K1460" s="45">
        <v>58</v>
      </c>
      <c r="L1460" s="45" t="s">
        <v>225</v>
      </c>
      <c r="M1460" s="29">
        <v>47409000</v>
      </c>
      <c r="N1460" s="49" t="s">
        <v>811</v>
      </c>
      <c r="O1460" s="27" t="s">
        <v>825</v>
      </c>
      <c r="P1460" s="27" t="s">
        <v>826</v>
      </c>
      <c r="Q1460" s="27" t="s">
        <v>7125</v>
      </c>
      <c r="R1460" s="15"/>
      <c r="S1460" s="53"/>
    </row>
    <row r="1461" spans="2:19" ht="19.5" customHeight="1" x14ac:dyDescent="0.15">
      <c r="B1461" s="25">
        <v>2021</v>
      </c>
      <c r="C1461" s="27">
        <v>4</v>
      </c>
      <c r="D1461" s="27" t="s">
        <v>14</v>
      </c>
      <c r="E1461" s="55" t="s">
        <v>1348</v>
      </c>
      <c r="F1461" s="27" t="s">
        <v>62</v>
      </c>
      <c r="G1461" s="27">
        <v>4014169401</v>
      </c>
      <c r="H1461" s="27" t="s">
        <v>1351</v>
      </c>
      <c r="I1461" s="27" t="s">
        <v>7143</v>
      </c>
      <c r="J1461" s="45" t="s">
        <v>1246</v>
      </c>
      <c r="K1461" s="45">
        <v>2</v>
      </c>
      <c r="L1461" s="45" t="s">
        <v>557</v>
      </c>
      <c r="M1461" s="29">
        <v>47124000</v>
      </c>
      <c r="N1461" s="49" t="s">
        <v>1087</v>
      </c>
      <c r="O1461" s="27" t="s">
        <v>1349</v>
      </c>
      <c r="P1461" s="27" t="s">
        <v>1350</v>
      </c>
      <c r="Q1461" s="27" t="s">
        <v>7125</v>
      </c>
      <c r="R1461" s="15"/>
      <c r="S1461" s="53"/>
    </row>
    <row r="1462" spans="2:19" ht="19.5" customHeight="1" x14ac:dyDescent="0.15">
      <c r="B1462" s="25">
        <v>2021</v>
      </c>
      <c r="C1462" s="27">
        <v>4</v>
      </c>
      <c r="D1462" s="27" t="s">
        <v>15</v>
      </c>
      <c r="E1462" s="55" t="s">
        <v>4838</v>
      </c>
      <c r="F1462" s="27" t="s">
        <v>215</v>
      </c>
      <c r="G1462" s="27">
        <v>4015151301</v>
      </c>
      <c r="H1462" s="27" t="s">
        <v>4846</v>
      </c>
      <c r="I1462" s="27" t="s">
        <v>7144</v>
      </c>
      <c r="J1462" s="45" t="s">
        <v>2828</v>
      </c>
      <c r="K1462" s="45">
        <v>2</v>
      </c>
      <c r="L1462" s="45" t="s">
        <v>1950</v>
      </c>
      <c r="M1462" s="29">
        <f>TRUNC(K1462*21000000*1.1,-3)</f>
        <v>46200000</v>
      </c>
      <c r="N1462" s="49" t="s">
        <v>4804</v>
      </c>
      <c r="O1462" s="27" t="s">
        <v>4839</v>
      </c>
      <c r="P1462" s="27" t="s">
        <v>4840</v>
      </c>
      <c r="Q1462" s="27" t="s">
        <v>6261</v>
      </c>
      <c r="R1462" s="15"/>
      <c r="S1462" s="53"/>
    </row>
    <row r="1463" spans="2:19" ht="19.5" customHeight="1" x14ac:dyDescent="0.15">
      <c r="B1463" s="25">
        <v>2021</v>
      </c>
      <c r="C1463" s="27">
        <v>4</v>
      </c>
      <c r="D1463" s="27" t="s">
        <v>14</v>
      </c>
      <c r="E1463" s="55" t="s">
        <v>1929</v>
      </c>
      <c r="F1463" s="27" t="s">
        <v>63</v>
      </c>
      <c r="G1463" s="27">
        <v>4322269602</v>
      </c>
      <c r="H1463" s="27" t="s">
        <v>1411</v>
      </c>
      <c r="I1463" s="27" t="s">
        <v>7145</v>
      </c>
      <c r="J1463" s="45" t="s">
        <v>1987</v>
      </c>
      <c r="K1463" s="45">
        <v>1</v>
      </c>
      <c r="L1463" s="45" t="s">
        <v>223</v>
      </c>
      <c r="M1463" s="29">
        <v>46000000</v>
      </c>
      <c r="N1463" s="49" t="s">
        <v>1494</v>
      </c>
      <c r="O1463" s="27" t="s">
        <v>1768</v>
      </c>
      <c r="P1463" s="27" t="s">
        <v>1769</v>
      </c>
      <c r="Q1463" s="27" t="s">
        <v>6261</v>
      </c>
      <c r="R1463" s="15"/>
      <c r="S1463" s="53"/>
    </row>
    <row r="1464" spans="2:19" ht="19.5" customHeight="1" x14ac:dyDescent="0.15">
      <c r="B1464" s="25">
        <v>2021</v>
      </c>
      <c r="C1464" s="27">
        <v>4</v>
      </c>
      <c r="D1464" s="27" t="s">
        <v>14</v>
      </c>
      <c r="E1464" s="55" t="s">
        <v>3248</v>
      </c>
      <c r="F1464" s="27" t="s">
        <v>215</v>
      </c>
      <c r="G1464" s="27">
        <v>2611160701</v>
      </c>
      <c r="H1464" s="27" t="s">
        <v>739</v>
      </c>
      <c r="I1464" s="27" t="s">
        <v>6292</v>
      </c>
      <c r="J1464" s="45" t="s">
        <v>1945</v>
      </c>
      <c r="K1464" s="45">
        <v>20</v>
      </c>
      <c r="L1464" s="45" t="s">
        <v>3483</v>
      </c>
      <c r="M1464" s="29">
        <v>44791000</v>
      </c>
      <c r="N1464" s="49" t="s">
        <v>2982</v>
      </c>
      <c r="O1464" s="27" t="s">
        <v>3484</v>
      </c>
      <c r="P1464" s="27" t="s">
        <v>3485</v>
      </c>
      <c r="Q1464" s="27" t="s">
        <v>6261</v>
      </c>
      <c r="R1464" s="15"/>
      <c r="S1464" s="53"/>
    </row>
    <row r="1465" spans="2:19" ht="19.5" customHeight="1" x14ac:dyDescent="0.15">
      <c r="B1465" s="25">
        <v>2021</v>
      </c>
      <c r="C1465" s="27">
        <v>4</v>
      </c>
      <c r="D1465" s="27" t="s">
        <v>15</v>
      </c>
      <c r="E1465" s="55" t="s">
        <v>2851</v>
      </c>
      <c r="F1465" s="27" t="s">
        <v>62</v>
      </c>
      <c r="G1465" s="27">
        <v>4010178702</v>
      </c>
      <c r="H1465" s="27" t="s">
        <v>2853</v>
      </c>
      <c r="I1465" s="27"/>
      <c r="J1465" s="45" t="s">
        <v>2852</v>
      </c>
      <c r="K1465" s="45">
        <v>1</v>
      </c>
      <c r="L1465" s="45" t="s">
        <v>223</v>
      </c>
      <c r="M1465" s="29">
        <v>42000000</v>
      </c>
      <c r="N1465" s="49" t="s">
        <v>2359</v>
      </c>
      <c r="O1465" s="27" t="s">
        <v>2360</v>
      </c>
      <c r="P1465" s="27" t="s">
        <v>2361</v>
      </c>
      <c r="Q1465" s="27" t="s">
        <v>6261</v>
      </c>
      <c r="R1465" s="15"/>
      <c r="S1465" s="53"/>
    </row>
    <row r="1466" spans="2:19" ht="19.5" customHeight="1" x14ac:dyDescent="0.15">
      <c r="B1466" s="25">
        <v>2021</v>
      </c>
      <c r="C1466" s="27">
        <v>4</v>
      </c>
      <c r="D1466" s="27" t="s">
        <v>14</v>
      </c>
      <c r="E1466" s="55" t="s">
        <v>2943</v>
      </c>
      <c r="F1466" s="27" t="s">
        <v>62</v>
      </c>
      <c r="G1466" s="27">
        <v>3011180101</v>
      </c>
      <c r="H1466" s="27" t="s">
        <v>1959</v>
      </c>
      <c r="I1466" s="27" t="s">
        <v>7146</v>
      </c>
      <c r="J1466" s="45" t="s">
        <v>16</v>
      </c>
      <c r="K1466" s="45">
        <v>20000</v>
      </c>
      <c r="L1466" s="45" t="s">
        <v>174</v>
      </c>
      <c r="M1466" s="29">
        <v>41909000</v>
      </c>
      <c r="N1466" s="49" t="s">
        <v>2985</v>
      </c>
      <c r="O1466" s="27" t="s">
        <v>2986</v>
      </c>
      <c r="P1466" s="27" t="s">
        <v>2987</v>
      </c>
      <c r="Q1466" s="27" t="s">
        <v>6261</v>
      </c>
      <c r="R1466" s="15"/>
      <c r="S1466" s="53"/>
    </row>
    <row r="1467" spans="2:19" ht="19.5" customHeight="1" x14ac:dyDescent="0.15">
      <c r="B1467" s="25">
        <v>2021</v>
      </c>
      <c r="C1467" s="27">
        <v>4</v>
      </c>
      <c r="D1467" s="27" t="s">
        <v>15</v>
      </c>
      <c r="E1467" s="55" t="s">
        <v>5179</v>
      </c>
      <c r="F1467" s="27" t="s">
        <v>221</v>
      </c>
      <c r="G1467" s="27">
        <v>3011159701</v>
      </c>
      <c r="H1467" s="27" t="s">
        <v>5245</v>
      </c>
      <c r="I1467" s="27" t="s">
        <v>7147</v>
      </c>
      <c r="J1467" s="45" t="s">
        <v>16</v>
      </c>
      <c r="K1467" s="45">
        <v>561</v>
      </c>
      <c r="L1467" s="45" t="s">
        <v>5242</v>
      </c>
      <c r="M1467" s="29">
        <v>41363000</v>
      </c>
      <c r="N1467" s="49" t="s">
        <v>5173</v>
      </c>
      <c r="O1467" s="27" t="s">
        <v>5180</v>
      </c>
      <c r="P1467" s="27" t="s">
        <v>5181</v>
      </c>
      <c r="Q1467" s="27" t="s">
        <v>6261</v>
      </c>
      <c r="R1467" s="15"/>
      <c r="S1467" s="53"/>
    </row>
    <row r="1468" spans="2:19" ht="19.5" customHeight="1" x14ac:dyDescent="0.15">
      <c r="B1468" s="25">
        <v>2021</v>
      </c>
      <c r="C1468" s="27">
        <v>4</v>
      </c>
      <c r="D1468" s="27" t="s">
        <v>15</v>
      </c>
      <c r="E1468" s="55" t="s">
        <v>2046</v>
      </c>
      <c r="F1468" s="27" t="s">
        <v>215</v>
      </c>
      <c r="G1468" s="27">
        <v>4617162201</v>
      </c>
      <c r="H1468" s="27" t="s">
        <v>1223</v>
      </c>
      <c r="I1468" s="27" t="s">
        <v>6772</v>
      </c>
      <c r="J1468" s="45" t="s">
        <v>38</v>
      </c>
      <c r="K1468" s="45">
        <v>8</v>
      </c>
      <c r="L1468" s="45" t="s">
        <v>1979</v>
      </c>
      <c r="M1468" s="29">
        <v>40320000</v>
      </c>
      <c r="N1468" s="49" t="s">
        <v>1590</v>
      </c>
      <c r="O1468" s="27" t="s">
        <v>1883</v>
      </c>
      <c r="P1468" s="27" t="s">
        <v>1884</v>
      </c>
      <c r="Q1468" s="27" t="s">
        <v>6261</v>
      </c>
      <c r="R1468" s="15"/>
      <c r="S1468" s="53"/>
    </row>
    <row r="1469" spans="2:19" ht="19.5" customHeight="1" x14ac:dyDescent="0.15">
      <c r="B1469" s="25">
        <v>2021</v>
      </c>
      <c r="C1469" s="27">
        <v>4</v>
      </c>
      <c r="D1469" s="27" t="s">
        <v>14</v>
      </c>
      <c r="E1469" s="55" t="s">
        <v>1986</v>
      </c>
      <c r="F1469" s="27" t="s">
        <v>215</v>
      </c>
      <c r="G1469" s="27">
        <v>4924159601</v>
      </c>
      <c r="H1469" s="27" t="s">
        <v>1983</v>
      </c>
      <c r="I1469" s="27" t="s">
        <v>7148</v>
      </c>
      <c r="J1469" s="45" t="s">
        <v>601</v>
      </c>
      <c r="K1469" s="45">
        <v>48</v>
      </c>
      <c r="L1469" s="45" t="s">
        <v>588</v>
      </c>
      <c r="M1469" s="29">
        <v>40088917</v>
      </c>
      <c r="N1469" s="49" t="s">
        <v>1841</v>
      </c>
      <c r="O1469" s="27" t="s">
        <v>1568</v>
      </c>
      <c r="P1469" s="27" t="s">
        <v>1569</v>
      </c>
      <c r="Q1469" s="27" t="s">
        <v>6261</v>
      </c>
      <c r="R1469" s="15"/>
      <c r="S1469" s="53"/>
    </row>
    <row r="1470" spans="2:19" ht="19.5" customHeight="1" x14ac:dyDescent="0.15">
      <c r="B1470" s="25">
        <v>2021</v>
      </c>
      <c r="C1470" s="27">
        <v>4</v>
      </c>
      <c r="D1470" s="27" t="s">
        <v>15</v>
      </c>
      <c r="E1470" s="55" t="s">
        <v>4164</v>
      </c>
      <c r="F1470" s="27" t="s">
        <v>215</v>
      </c>
      <c r="G1470" s="27">
        <v>4014178203</v>
      </c>
      <c r="H1470" s="27" t="s">
        <v>709</v>
      </c>
      <c r="I1470" s="27" t="s">
        <v>7149</v>
      </c>
      <c r="J1470" s="45" t="s">
        <v>4165</v>
      </c>
      <c r="K1470" s="45">
        <v>500</v>
      </c>
      <c r="L1470" s="45" t="s">
        <v>174</v>
      </c>
      <c r="M1470" s="29">
        <v>40000000</v>
      </c>
      <c r="N1470" s="49" t="s">
        <v>3807</v>
      </c>
      <c r="O1470" s="27" t="s">
        <v>3815</v>
      </c>
      <c r="P1470" s="27" t="s">
        <v>3816</v>
      </c>
      <c r="Q1470" s="27" t="s">
        <v>6261</v>
      </c>
      <c r="R1470" s="15"/>
      <c r="S1470" s="53"/>
    </row>
    <row r="1471" spans="2:19" ht="19.5" customHeight="1" x14ac:dyDescent="0.15">
      <c r="B1471" s="25">
        <v>2021</v>
      </c>
      <c r="C1471" s="27">
        <v>4</v>
      </c>
      <c r="D1471" s="27" t="s">
        <v>14</v>
      </c>
      <c r="E1471" s="55" t="s">
        <v>388</v>
      </c>
      <c r="F1471" s="27" t="s">
        <v>62</v>
      </c>
      <c r="G1471" s="27">
        <v>3011150501</v>
      </c>
      <c r="H1471" s="27" t="s">
        <v>216</v>
      </c>
      <c r="I1471" s="27"/>
      <c r="J1471" s="45" t="s">
        <v>17</v>
      </c>
      <c r="K1471" s="45">
        <v>540</v>
      </c>
      <c r="L1471" s="45" t="s">
        <v>217</v>
      </c>
      <c r="M1471" s="29">
        <v>36835000</v>
      </c>
      <c r="N1471" s="49" t="s">
        <v>389</v>
      </c>
      <c r="O1471" s="27" t="s">
        <v>390</v>
      </c>
      <c r="P1471" s="27" t="s">
        <v>391</v>
      </c>
      <c r="Q1471" s="27" t="s">
        <v>6261</v>
      </c>
      <c r="R1471" s="15"/>
      <c r="S1471" s="53"/>
    </row>
    <row r="1472" spans="2:19" ht="19.5" customHeight="1" x14ac:dyDescent="0.15">
      <c r="B1472" s="25">
        <v>2021</v>
      </c>
      <c r="C1472" s="27">
        <v>4</v>
      </c>
      <c r="D1472" s="27" t="s">
        <v>14</v>
      </c>
      <c r="E1472" s="55" t="s">
        <v>388</v>
      </c>
      <c r="F1472" s="27" t="s">
        <v>62</v>
      </c>
      <c r="G1472" s="27">
        <v>3010161901</v>
      </c>
      <c r="H1472" s="27" t="s">
        <v>737</v>
      </c>
      <c r="I1472" s="27"/>
      <c r="J1472" s="45" t="s">
        <v>17</v>
      </c>
      <c r="K1472" s="45">
        <v>57.710999999999999</v>
      </c>
      <c r="L1472" s="45" t="s">
        <v>169</v>
      </c>
      <c r="M1472" s="29">
        <v>36245000</v>
      </c>
      <c r="N1472" s="49" t="s">
        <v>389</v>
      </c>
      <c r="O1472" s="27" t="s">
        <v>390</v>
      </c>
      <c r="P1472" s="27" t="s">
        <v>392</v>
      </c>
      <c r="Q1472" s="27" t="s">
        <v>6261</v>
      </c>
      <c r="R1472" s="15"/>
      <c r="S1472" s="53"/>
    </row>
    <row r="1473" spans="2:19" ht="19.5" customHeight="1" x14ac:dyDescent="0.15">
      <c r="B1473" s="25">
        <v>2021</v>
      </c>
      <c r="C1473" s="27">
        <v>4</v>
      </c>
      <c r="D1473" s="27" t="s">
        <v>14</v>
      </c>
      <c r="E1473" s="55" t="s">
        <v>5187</v>
      </c>
      <c r="F1473" s="27" t="s">
        <v>62</v>
      </c>
      <c r="G1473" s="27">
        <v>4014178203</v>
      </c>
      <c r="H1473" s="27" t="s">
        <v>5204</v>
      </c>
      <c r="I1473" s="27" t="s">
        <v>7150</v>
      </c>
      <c r="J1473" s="45" t="s">
        <v>5254</v>
      </c>
      <c r="K1473" s="45">
        <v>410</v>
      </c>
      <c r="L1473" s="45" t="s">
        <v>227</v>
      </c>
      <c r="M1473" s="29">
        <v>36154620</v>
      </c>
      <c r="N1473" s="49" t="s">
        <v>5173</v>
      </c>
      <c r="O1473" s="27" t="s">
        <v>5177</v>
      </c>
      <c r="P1473" s="27" t="s">
        <v>5178</v>
      </c>
      <c r="Q1473" s="27" t="s">
        <v>6261</v>
      </c>
      <c r="R1473" s="15"/>
      <c r="S1473" s="53"/>
    </row>
    <row r="1474" spans="2:19" ht="19.5" customHeight="1" x14ac:dyDescent="0.15">
      <c r="B1474" s="25">
        <v>2021</v>
      </c>
      <c r="C1474" s="27">
        <v>4</v>
      </c>
      <c r="D1474" s="27" t="s">
        <v>14</v>
      </c>
      <c r="E1474" s="55" t="s">
        <v>1986</v>
      </c>
      <c r="F1474" s="27" t="s">
        <v>215</v>
      </c>
      <c r="G1474" s="27">
        <v>4924159601</v>
      </c>
      <c r="H1474" s="27" t="s">
        <v>1983</v>
      </c>
      <c r="I1474" s="27" t="s">
        <v>7151</v>
      </c>
      <c r="J1474" s="45" t="s">
        <v>601</v>
      </c>
      <c r="K1474" s="45">
        <v>37</v>
      </c>
      <c r="L1474" s="45" t="s">
        <v>702</v>
      </c>
      <c r="M1474" s="29">
        <v>35373289</v>
      </c>
      <c r="N1474" s="49" t="s">
        <v>1841</v>
      </c>
      <c r="O1474" s="27" t="s">
        <v>1568</v>
      </c>
      <c r="P1474" s="27" t="s">
        <v>1569</v>
      </c>
      <c r="Q1474" s="27" t="s">
        <v>6261</v>
      </c>
      <c r="R1474" s="15"/>
      <c r="S1474" s="53"/>
    </row>
    <row r="1475" spans="2:19" ht="19.5" customHeight="1" x14ac:dyDescent="0.15">
      <c r="B1475" s="25">
        <v>2021</v>
      </c>
      <c r="C1475" s="27">
        <v>4</v>
      </c>
      <c r="D1475" s="27" t="s">
        <v>15</v>
      </c>
      <c r="E1475" s="55" t="s">
        <v>2851</v>
      </c>
      <c r="F1475" s="27" t="s">
        <v>62</v>
      </c>
      <c r="G1475" s="27">
        <v>4617162201</v>
      </c>
      <c r="H1475" s="27" t="s">
        <v>2854</v>
      </c>
      <c r="I1475" s="27"/>
      <c r="J1475" s="45" t="s">
        <v>2852</v>
      </c>
      <c r="K1475" s="45">
        <v>1</v>
      </c>
      <c r="L1475" s="45" t="s">
        <v>223</v>
      </c>
      <c r="M1475" s="29">
        <v>35000000</v>
      </c>
      <c r="N1475" s="49" t="s">
        <v>2359</v>
      </c>
      <c r="O1475" s="27" t="s">
        <v>2360</v>
      </c>
      <c r="P1475" s="27" t="s">
        <v>2361</v>
      </c>
      <c r="Q1475" s="27" t="s">
        <v>6261</v>
      </c>
      <c r="R1475" s="15"/>
      <c r="S1475" s="53"/>
    </row>
    <row r="1476" spans="2:19" ht="19.5" customHeight="1" x14ac:dyDescent="0.15">
      <c r="B1476" s="25">
        <v>2021</v>
      </c>
      <c r="C1476" s="27">
        <v>4</v>
      </c>
      <c r="D1476" s="27" t="s">
        <v>14</v>
      </c>
      <c r="E1476" s="55" t="s">
        <v>2033</v>
      </c>
      <c r="F1476" s="27" t="s">
        <v>64</v>
      </c>
      <c r="G1476" s="27">
        <v>4015151301</v>
      </c>
      <c r="H1476" s="27" t="s">
        <v>1262</v>
      </c>
      <c r="I1476" s="27" t="s">
        <v>7152</v>
      </c>
      <c r="J1476" s="45" t="s">
        <v>1407</v>
      </c>
      <c r="K1476" s="45">
        <v>1</v>
      </c>
      <c r="L1476" s="45" t="s">
        <v>1340</v>
      </c>
      <c r="M1476" s="29">
        <v>34700000</v>
      </c>
      <c r="N1476" s="49" t="s">
        <v>1609</v>
      </c>
      <c r="O1476" s="27" t="s">
        <v>1610</v>
      </c>
      <c r="P1476" s="27" t="s">
        <v>1611</v>
      </c>
      <c r="Q1476" s="27" t="s">
        <v>6261</v>
      </c>
      <c r="R1476" s="15"/>
      <c r="S1476" s="53" t="s">
        <v>1962</v>
      </c>
    </row>
    <row r="1477" spans="2:19" ht="19.5" customHeight="1" x14ac:dyDescent="0.15">
      <c r="B1477" s="25">
        <v>2021</v>
      </c>
      <c r="C1477" s="27">
        <v>4</v>
      </c>
      <c r="D1477" s="27" t="s">
        <v>14</v>
      </c>
      <c r="E1477" s="55" t="s">
        <v>1963</v>
      </c>
      <c r="F1477" s="27" t="s">
        <v>215</v>
      </c>
      <c r="G1477" s="27">
        <v>3015159001</v>
      </c>
      <c r="H1477" s="27" t="s">
        <v>1964</v>
      </c>
      <c r="I1477" s="27" t="s">
        <v>7153</v>
      </c>
      <c r="J1477" s="45" t="s">
        <v>17</v>
      </c>
      <c r="K1477" s="45">
        <v>16907</v>
      </c>
      <c r="L1477" s="45" t="s">
        <v>1270</v>
      </c>
      <c r="M1477" s="29">
        <v>30432600</v>
      </c>
      <c r="N1477" s="49" t="s">
        <v>1508</v>
      </c>
      <c r="O1477" s="27" t="s">
        <v>1509</v>
      </c>
      <c r="P1477" s="27" t="s">
        <v>1510</v>
      </c>
      <c r="Q1477" s="27" t="s">
        <v>6261</v>
      </c>
      <c r="R1477" s="15"/>
      <c r="S1477" s="53"/>
    </row>
    <row r="1478" spans="2:19" ht="19.5" customHeight="1" x14ac:dyDescent="0.15">
      <c r="B1478" s="25">
        <v>2021</v>
      </c>
      <c r="C1478" s="27">
        <v>4</v>
      </c>
      <c r="D1478" s="27" t="s">
        <v>15</v>
      </c>
      <c r="E1478" s="55" t="s">
        <v>1958</v>
      </c>
      <c r="F1478" s="27" t="s">
        <v>215</v>
      </c>
      <c r="G1478" s="27">
        <v>2611160701</v>
      </c>
      <c r="H1478" s="27" t="s">
        <v>739</v>
      </c>
      <c r="I1478" s="27" t="s">
        <v>7154</v>
      </c>
      <c r="J1478" s="45" t="s">
        <v>1282</v>
      </c>
      <c r="K1478" s="45">
        <v>1</v>
      </c>
      <c r="L1478" s="45" t="s">
        <v>223</v>
      </c>
      <c r="M1478" s="29">
        <v>28524000</v>
      </c>
      <c r="N1478" s="49" t="s">
        <v>1571</v>
      </c>
      <c r="O1478" s="27" t="s">
        <v>2027</v>
      </c>
      <c r="P1478" s="27" t="s">
        <v>2028</v>
      </c>
      <c r="Q1478" s="27" t="s">
        <v>6261</v>
      </c>
      <c r="R1478" s="15"/>
      <c r="S1478" s="53"/>
    </row>
    <row r="1479" spans="2:19" ht="19.5" customHeight="1" x14ac:dyDescent="0.15">
      <c r="B1479" s="25">
        <v>2021</v>
      </c>
      <c r="C1479" s="27">
        <v>4</v>
      </c>
      <c r="D1479" s="27" t="s">
        <v>14</v>
      </c>
      <c r="E1479" s="55" t="s">
        <v>740</v>
      </c>
      <c r="F1479" s="27" t="s">
        <v>62</v>
      </c>
      <c r="G1479" s="27">
        <v>3013150201</v>
      </c>
      <c r="H1479" s="27" t="s">
        <v>741</v>
      </c>
      <c r="I1479" s="27" t="s">
        <v>7155</v>
      </c>
      <c r="J1479" s="45" t="s">
        <v>16</v>
      </c>
      <c r="K1479" s="45">
        <v>1905</v>
      </c>
      <c r="L1479" s="45" t="s">
        <v>588</v>
      </c>
      <c r="M1479" s="29">
        <v>25717500</v>
      </c>
      <c r="N1479" s="49" t="s">
        <v>389</v>
      </c>
      <c r="O1479" s="27" t="s">
        <v>390</v>
      </c>
      <c r="P1479" s="27" t="s">
        <v>733</v>
      </c>
      <c r="Q1479" s="27" t="s">
        <v>6261</v>
      </c>
      <c r="R1479" s="15"/>
      <c r="S1479" s="53"/>
    </row>
    <row r="1480" spans="2:19" ht="19.5" customHeight="1" x14ac:dyDescent="0.15">
      <c r="B1480" s="25">
        <v>2021</v>
      </c>
      <c r="C1480" s="27">
        <v>4</v>
      </c>
      <c r="D1480" s="27" t="s">
        <v>14</v>
      </c>
      <c r="E1480" s="55" t="s">
        <v>1348</v>
      </c>
      <c r="F1480" s="27" t="s">
        <v>62</v>
      </c>
      <c r="G1480" s="27">
        <v>4014169401</v>
      </c>
      <c r="H1480" s="27" t="s">
        <v>1351</v>
      </c>
      <c r="I1480" s="27" t="s">
        <v>7156</v>
      </c>
      <c r="J1480" s="45" t="s">
        <v>1246</v>
      </c>
      <c r="K1480" s="45">
        <v>2</v>
      </c>
      <c r="L1480" s="45" t="s">
        <v>557</v>
      </c>
      <c r="M1480" s="29">
        <v>23201000</v>
      </c>
      <c r="N1480" s="49" t="s">
        <v>1087</v>
      </c>
      <c r="O1480" s="27" t="s">
        <v>1349</v>
      </c>
      <c r="P1480" s="27" t="s">
        <v>1350</v>
      </c>
      <c r="Q1480" s="27" t="s">
        <v>6261</v>
      </c>
      <c r="R1480" s="15"/>
      <c r="S1480" s="53"/>
    </row>
    <row r="1481" spans="2:19" ht="19.5" customHeight="1" x14ac:dyDescent="0.15">
      <c r="B1481" s="25">
        <v>2021</v>
      </c>
      <c r="C1481" s="27">
        <v>4</v>
      </c>
      <c r="D1481" s="27" t="s">
        <v>15</v>
      </c>
      <c r="E1481" s="55" t="s">
        <v>2876</v>
      </c>
      <c r="F1481" s="27" t="s">
        <v>215</v>
      </c>
      <c r="G1481" s="27">
        <v>2611160701</v>
      </c>
      <c r="H1481" s="27" t="s">
        <v>739</v>
      </c>
      <c r="I1481" s="27" t="s">
        <v>7157</v>
      </c>
      <c r="J1481" s="45" t="s">
        <v>37</v>
      </c>
      <c r="K1481" s="45">
        <v>1</v>
      </c>
      <c r="L1481" s="45" t="s">
        <v>223</v>
      </c>
      <c r="M1481" s="29">
        <v>22119000</v>
      </c>
      <c r="N1481" s="49" t="s">
        <v>2392</v>
      </c>
      <c r="O1481" s="27" t="s">
        <v>2398</v>
      </c>
      <c r="P1481" s="27" t="s">
        <v>2399</v>
      </c>
      <c r="Q1481" s="27" t="s">
        <v>6261</v>
      </c>
      <c r="R1481" s="15"/>
      <c r="S1481" s="53"/>
    </row>
    <row r="1482" spans="2:19" ht="19.5" customHeight="1" x14ac:dyDescent="0.15">
      <c r="B1482" s="25">
        <v>2021</v>
      </c>
      <c r="C1482" s="27">
        <v>4</v>
      </c>
      <c r="D1482" s="27" t="s">
        <v>14</v>
      </c>
      <c r="E1482" s="55" t="s">
        <v>5187</v>
      </c>
      <c r="F1482" s="27" t="s">
        <v>62</v>
      </c>
      <c r="G1482" s="27">
        <v>3013151401</v>
      </c>
      <c r="H1482" s="27" t="s">
        <v>5201</v>
      </c>
      <c r="I1482" s="27" t="s">
        <v>7158</v>
      </c>
      <c r="J1482" s="45" t="s">
        <v>5248</v>
      </c>
      <c r="K1482" s="45">
        <v>41</v>
      </c>
      <c r="L1482" s="45" t="s">
        <v>225</v>
      </c>
      <c r="M1482" s="29">
        <v>22087807</v>
      </c>
      <c r="N1482" s="49" t="s">
        <v>5173</v>
      </c>
      <c r="O1482" s="27" t="s">
        <v>5177</v>
      </c>
      <c r="P1482" s="27" t="s">
        <v>5178</v>
      </c>
      <c r="Q1482" s="27" t="s">
        <v>6261</v>
      </c>
      <c r="R1482" s="15"/>
      <c r="S1482" s="53"/>
    </row>
    <row r="1483" spans="2:19" ht="19.5" customHeight="1" x14ac:dyDescent="0.15">
      <c r="B1483" s="25">
        <v>2021</v>
      </c>
      <c r="C1483" s="27">
        <v>4</v>
      </c>
      <c r="D1483" s="27" t="s">
        <v>14</v>
      </c>
      <c r="E1483" s="55" t="s">
        <v>388</v>
      </c>
      <c r="F1483" s="27" t="s">
        <v>62</v>
      </c>
      <c r="G1483" s="27">
        <v>7215129901</v>
      </c>
      <c r="H1483" s="27" t="s">
        <v>738</v>
      </c>
      <c r="I1483" s="27"/>
      <c r="J1483" s="45" t="s">
        <v>630</v>
      </c>
      <c r="K1483" s="45">
        <v>1</v>
      </c>
      <c r="L1483" s="45" t="s">
        <v>223</v>
      </c>
      <c r="M1483" s="29">
        <v>21935000</v>
      </c>
      <c r="N1483" s="49" t="s">
        <v>389</v>
      </c>
      <c r="O1483" s="27" t="s">
        <v>390</v>
      </c>
      <c r="P1483" s="27" t="s">
        <v>393</v>
      </c>
      <c r="Q1483" s="27" t="s">
        <v>6261</v>
      </c>
      <c r="R1483" s="15"/>
      <c r="S1483" s="53"/>
    </row>
    <row r="1484" spans="2:19" ht="19.5" customHeight="1" x14ac:dyDescent="0.15">
      <c r="B1484" s="25">
        <v>2021</v>
      </c>
      <c r="C1484" s="27">
        <v>4</v>
      </c>
      <c r="D1484" s="27" t="s">
        <v>15</v>
      </c>
      <c r="E1484" s="55" t="s">
        <v>1366</v>
      </c>
      <c r="F1484" s="27" t="s">
        <v>215</v>
      </c>
      <c r="G1484" s="27"/>
      <c r="H1484" s="27" t="s">
        <v>1239</v>
      </c>
      <c r="I1484" s="27"/>
      <c r="J1484" s="45" t="s">
        <v>630</v>
      </c>
      <c r="K1484" s="45">
        <v>1</v>
      </c>
      <c r="L1484" s="45" t="s">
        <v>223</v>
      </c>
      <c r="M1484" s="29">
        <v>20418740</v>
      </c>
      <c r="N1484" s="49" t="s">
        <v>885</v>
      </c>
      <c r="O1484" s="27" t="s">
        <v>895</v>
      </c>
      <c r="P1484" s="27" t="s">
        <v>896</v>
      </c>
      <c r="Q1484" s="27" t="s">
        <v>6261</v>
      </c>
      <c r="R1484" s="15"/>
      <c r="S1484" s="53"/>
    </row>
    <row r="1485" spans="2:19" ht="19.5" customHeight="1" x14ac:dyDescent="0.15">
      <c r="B1485" s="25">
        <v>2021</v>
      </c>
      <c r="C1485" s="27">
        <v>4</v>
      </c>
      <c r="D1485" s="27" t="s">
        <v>15</v>
      </c>
      <c r="E1485" s="55" t="s">
        <v>2877</v>
      </c>
      <c r="F1485" s="27" t="s">
        <v>215</v>
      </c>
      <c r="G1485" s="27">
        <v>4010178702</v>
      </c>
      <c r="H1485" s="27" t="s">
        <v>2878</v>
      </c>
      <c r="I1485" s="27" t="s">
        <v>7159</v>
      </c>
      <c r="J1485" s="45" t="s">
        <v>630</v>
      </c>
      <c r="K1485" s="45">
        <v>1</v>
      </c>
      <c r="L1485" s="45" t="s">
        <v>223</v>
      </c>
      <c r="M1485" s="29">
        <v>20136000</v>
      </c>
      <c r="N1485" s="49" t="s">
        <v>2392</v>
      </c>
      <c r="O1485" s="27" t="s">
        <v>2398</v>
      </c>
      <c r="P1485" s="27" t="s">
        <v>2399</v>
      </c>
      <c r="Q1485" s="27" t="s">
        <v>6261</v>
      </c>
      <c r="R1485" s="15"/>
      <c r="S1485" s="53"/>
    </row>
    <row r="1486" spans="2:19" ht="19.5" customHeight="1" x14ac:dyDescent="0.15">
      <c r="B1486" s="25">
        <v>2021</v>
      </c>
      <c r="C1486" s="27">
        <v>4</v>
      </c>
      <c r="D1486" s="27" t="s">
        <v>15</v>
      </c>
      <c r="E1486" s="55" t="s">
        <v>4129</v>
      </c>
      <c r="F1486" s="27" t="s">
        <v>215</v>
      </c>
      <c r="G1486" s="27">
        <v>4014178201</v>
      </c>
      <c r="H1486" s="27" t="s">
        <v>4130</v>
      </c>
      <c r="I1486" s="27" t="s">
        <v>7160</v>
      </c>
      <c r="J1486" s="45" t="s">
        <v>4131</v>
      </c>
      <c r="K1486" s="45">
        <v>340</v>
      </c>
      <c r="L1486" s="45" t="s">
        <v>227</v>
      </c>
      <c r="M1486" s="29">
        <v>20000000</v>
      </c>
      <c r="N1486" s="49" t="s">
        <v>3778</v>
      </c>
      <c r="O1486" s="27" t="s">
        <v>3779</v>
      </c>
      <c r="P1486" s="27" t="s">
        <v>3780</v>
      </c>
      <c r="Q1486" s="27" t="s">
        <v>6261</v>
      </c>
      <c r="R1486" s="15"/>
      <c r="S1486" s="53"/>
    </row>
    <row r="1487" spans="2:19" ht="19.5" customHeight="1" x14ac:dyDescent="0.15">
      <c r="B1487" s="25">
        <v>2021</v>
      </c>
      <c r="C1487" s="27">
        <v>4</v>
      </c>
      <c r="D1487" s="27" t="s">
        <v>15</v>
      </c>
      <c r="E1487" s="55" t="s">
        <v>4129</v>
      </c>
      <c r="F1487" s="27" t="s">
        <v>215</v>
      </c>
      <c r="G1487" s="27">
        <v>4014178201</v>
      </c>
      <c r="H1487" s="27" t="s">
        <v>4130</v>
      </c>
      <c r="I1487" s="27" t="s">
        <v>7161</v>
      </c>
      <c r="J1487" s="45" t="s">
        <v>4131</v>
      </c>
      <c r="K1487" s="45">
        <v>263</v>
      </c>
      <c r="L1487" s="45" t="s">
        <v>227</v>
      </c>
      <c r="M1487" s="29">
        <v>20000000</v>
      </c>
      <c r="N1487" s="49" t="s">
        <v>3778</v>
      </c>
      <c r="O1487" s="27" t="s">
        <v>3779</v>
      </c>
      <c r="P1487" s="27" t="s">
        <v>3780</v>
      </c>
      <c r="Q1487" s="27" t="s">
        <v>6261</v>
      </c>
      <c r="R1487" s="15"/>
      <c r="S1487" s="53"/>
    </row>
    <row r="1488" spans="2:19" ht="19.5" customHeight="1" x14ac:dyDescent="0.15">
      <c r="B1488" s="25">
        <v>2021</v>
      </c>
      <c r="C1488" s="27">
        <v>4</v>
      </c>
      <c r="D1488" s="27" t="s">
        <v>15</v>
      </c>
      <c r="E1488" s="55" t="s">
        <v>4129</v>
      </c>
      <c r="F1488" s="27" t="s">
        <v>215</v>
      </c>
      <c r="G1488" s="27">
        <v>4014178201</v>
      </c>
      <c r="H1488" s="27" t="s">
        <v>4130</v>
      </c>
      <c r="I1488" s="27" t="s">
        <v>6264</v>
      </c>
      <c r="J1488" s="45" t="s">
        <v>4131</v>
      </c>
      <c r="K1488" s="45">
        <v>200</v>
      </c>
      <c r="L1488" s="45" t="s">
        <v>227</v>
      </c>
      <c r="M1488" s="29">
        <v>20000000</v>
      </c>
      <c r="N1488" s="49" t="s">
        <v>3778</v>
      </c>
      <c r="O1488" s="27" t="s">
        <v>3779</v>
      </c>
      <c r="P1488" s="27" t="s">
        <v>3780</v>
      </c>
      <c r="Q1488" s="27" t="s">
        <v>6261</v>
      </c>
      <c r="R1488" s="15"/>
      <c r="S1488" s="53"/>
    </row>
    <row r="1489" spans="2:19" ht="19.5" customHeight="1" x14ac:dyDescent="0.15">
      <c r="B1489" s="25">
        <v>2021</v>
      </c>
      <c r="C1489" s="27">
        <v>4</v>
      </c>
      <c r="D1489" s="27" t="s">
        <v>15</v>
      </c>
      <c r="E1489" s="55" t="s">
        <v>4129</v>
      </c>
      <c r="F1489" s="27" t="s">
        <v>215</v>
      </c>
      <c r="G1489" s="27">
        <v>4014178201</v>
      </c>
      <c r="H1489" s="27" t="s">
        <v>4130</v>
      </c>
      <c r="I1489" s="27" t="s">
        <v>7162</v>
      </c>
      <c r="J1489" s="45" t="s">
        <v>4131</v>
      </c>
      <c r="K1489" s="45">
        <v>150</v>
      </c>
      <c r="L1489" s="45" t="s">
        <v>227</v>
      </c>
      <c r="M1489" s="29">
        <v>20000000</v>
      </c>
      <c r="N1489" s="49" t="s">
        <v>3778</v>
      </c>
      <c r="O1489" s="27" t="s">
        <v>3779</v>
      </c>
      <c r="P1489" s="27" t="s">
        <v>3780</v>
      </c>
      <c r="Q1489" s="27" t="s">
        <v>6261</v>
      </c>
      <c r="R1489" s="15"/>
      <c r="S1489" s="53"/>
    </row>
    <row r="1490" spans="2:19" ht="19.5" customHeight="1" x14ac:dyDescent="0.15">
      <c r="B1490" s="25">
        <v>2021</v>
      </c>
      <c r="C1490" s="27">
        <v>4</v>
      </c>
      <c r="D1490" s="27" t="s">
        <v>15</v>
      </c>
      <c r="E1490" s="55" t="s">
        <v>4129</v>
      </c>
      <c r="F1490" s="27" t="s">
        <v>215</v>
      </c>
      <c r="G1490" s="27">
        <v>4014178201</v>
      </c>
      <c r="H1490" s="27" t="s">
        <v>4130</v>
      </c>
      <c r="I1490" s="27" t="s">
        <v>6336</v>
      </c>
      <c r="J1490" s="45" t="s">
        <v>4131</v>
      </c>
      <c r="K1490" s="45">
        <v>109</v>
      </c>
      <c r="L1490" s="45" t="s">
        <v>227</v>
      </c>
      <c r="M1490" s="29">
        <v>20000000</v>
      </c>
      <c r="N1490" s="49" t="s">
        <v>3778</v>
      </c>
      <c r="O1490" s="27" t="s">
        <v>3779</v>
      </c>
      <c r="P1490" s="27" t="s">
        <v>3780</v>
      </c>
      <c r="Q1490" s="27" t="s">
        <v>6261</v>
      </c>
      <c r="R1490" s="15"/>
      <c r="S1490" s="53"/>
    </row>
    <row r="1491" spans="2:19" ht="19.5" customHeight="1" x14ac:dyDescent="0.15">
      <c r="B1491" s="25">
        <v>2021</v>
      </c>
      <c r="C1491" s="27">
        <v>4</v>
      </c>
      <c r="D1491" s="27" t="s">
        <v>14</v>
      </c>
      <c r="E1491" s="55" t="s">
        <v>1986</v>
      </c>
      <c r="F1491" s="27" t="s">
        <v>215</v>
      </c>
      <c r="G1491" s="27">
        <v>3017169801</v>
      </c>
      <c r="H1491" s="27" t="s">
        <v>1204</v>
      </c>
      <c r="I1491" s="27" t="s">
        <v>7163</v>
      </c>
      <c r="J1491" s="45" t="s">
        <v>37</v>
      </c>
      <c r="K1491" s="45">
        <v>1406.3</v>
      </c>
      <c r="L1491" s="45" t="s">
        <v>579</v>
      </c>
      <c r="M1491" s="29">
        <v>19935905</v>
      </c>
      <c r="N1491" s="49" t="s">
        <v>1841</v>
      </c>
      <c r="O1491" s="27" t="s">
        <v>1568</v>
      </c>
      <c r="P1491" s="27" t="s">
        <v>1569</v>
      </c>
      <c r="Q1491" s="27" t="s">
        <v>6261</v>
      </c>
      <c r="R1491" s="15"/>
      <c r="S1491" s="53"/>
    </row>
    <row r="1492" spans="2:19" ht="19.5" customHeight="1" x14ac:dyDescent="0.15">
      <c r="B1492" s="25">
        <v>2021</v>
      </c>
      <c r="C1492" s="27">
        <v>4</v>
      </c>
      <c r="D1492" s="27" t="s">
        <v>14</v>
      </c>
      <c r="E1492" s="55" t="s">
        <v>2036</v>
      </c>
      <c r="F1492" s="27" t="s">
        <v>215</v>
      </c>
      <c r="G1492" s="27">
        <v>3015200102</v>
      </c>
      <c r="H1492" s="27" t="s">
        <v>718</v>
      </c>
      <c r="I1492" s="27" t="s">
        <v>7164</v>
      </c>
      <c r="J1492" s="45"/>
      <c r="K1492" s="45">
        <v>158</v>
      </c>
      <c r="L1492" s="45" t="s">
        <v>702</v>
      </c>
      <c r="M1492" s="29">
        <v>19856650</v>
      </c>
      <c r="N1492" s="49" t="s">
        <v>1841</v>
      </c>
      <c r="O1492" s="27" t="s">
        <v>1847</v>
      </c>
      <c r="P1492" s="27" t="s">
        <v>1848</v>
      </c>
      <c r="Q1492" s="27" t="s">
        <v>6261</v>
      </c>
      <c r="R1492" s="15"/>
      <c r="S1492" s="53"/>
    </row>
    <row r="1493" spans="2:19" ht="19.5" customHeight="1" x14ac:dyDescent="0.15">
      <c r="B1493" s="25">
        <v>2021</v>
      </c>
      <c r="C1493" s="27">
        <v>4</v>
      </c>
      <c r="D1493" s="27" t="s">
        <v>14</v>
      </c>
      <c r="E1493" s="55" t="s">
        <v>5187</v>
      </c>
      <c r="F1493" s="27" t="s">
        <v>62</v>
      </c>
      <c r="G1493" s="27">
        <v>3013151401</v>
      </c>
      <c r="H1493" s="27" t="s">
        <v>5201</v>
      </c>
      <c r="I1493" s="27" t="s">
        <v>7165</v>
      </c>
      <c r="J1493" s="45" t="s">
        <v>5248</v>
      </c>
      <c r="K1493" s="45">
        <v>25</v>
      </c>
      <c r="L1493" s="45" t="s">
        <v>225</v>
      </c>
      <c r="M1493" s="29">
        <v>18172725</v>
      </c>
      <c r="N1493" s="49" t="s">
        <v>5173</v>
      </c>
      <c r="O1493" s="27" t="s">
        <v>5177</v>
      </c>
      <c r="P1493" s="27" t="s">
        <v>5178</v>
      </c>
      <c r="Q1493" s="27" t="s">
        <v>6261</v>
      </c>
      <c r="R1493" s="15"/>
      <c r="S1493" s="53"/>
    </row>
    <row r="1494" spans="2:19" ht="19.5" customHeight="1" x14ac:dyDescent="0.15">
      <c r="B1494" s="25">
        <v>2021</v>
      </c>
      <c r="C1494" s="27">
        <v>4</v>
      </c>
      <c r="D1494" s="27" t="s">
        <v>14</v>
      </c>
      <c r="E1494" s="55" t="s">
        <v>740</v>
      </c>
      <c r="F1494" s="27" t="s">
        <v>62</v>
      </c>
      <c r="G1494" s="27">
        <v>301350202</v>
      </c>
      <c r="H1494" s="27" t="s">
        <v>742</v>
      </c>
      <c r="I1494" s="27" t="s">
        <v>7166</v>
      </c>
      <c r="J1494" s="45" t="s">
        <v>16</v>
      </c>
      <c r="K1494" s="45">
        <v>93</v>
      </c>
      <c r="L1494" s="45" t="s">
        <v>588</v>
      </c>
      <c r="M1494" s="29">
        <v>17000000</v>
      </c>
      <c r="N1494" s="49" t="s">
        <v>389</v>
      </c>
      <c r="O1494" s="27" t="s">
        <v>390</v>
      </c>
      <c r="P1494" s="27" t="s">
        <v>743</v>
      </c>
      <c r="Q1494" s="27" t="s">
        <v>6261</v>
      </c>
      <c r="R1494" s="15"/>
      <c r="S1494" s="53"/>
    </row>
    <row r="1495" spans="2:19" ht="19.5" customHeight="1" x14ac:dyDescent="0.15">
      <c r="B1495" s="25">
        <v>2021</v>
      </c>
      <c r="C1495" s="27">
        <v>4</v>
      </c>
      <c r="D1495" s="27" t="s">
        <v>15</v>
      </c>
      <c r="E1495" s="55" t="s">
        <v>4838</v>
      </c>
      <c r="F1495" s="27" t="s">
        <v>215</v>
      </c>
      <c r="G1495" s="27">
        <v>4014162001</v>
      </c>
      <c r="H1495" s="27" t="s">
        <v>4847</v>
      </c>
      <c r="I1495" s="27" t="s">
        <v>7167</v>
      </c>
      <c r="J1495" s="45" t="s">
        <v>2828</v>
      </c>
      <c r="K1495" s="45">
        <v>2</v>
      </c>
      <c r="L1495" s="45" t="s">
        <v>1950</v>
      </c>
      <c r="M1495" s="29">
        <f>TRUNC(K1495*7632928*1.1,-3)</f>
        <v>16792000</v>
      </c>
      <c r="N1495" s="49" t="s">
        <v>4804</v>
      </c>
      <c r="O1495" s="27" t="s">
        <v>4839</v>
      </c>
      <c r="P1495" s="27" t="s">
        <v>4840</v>
      </c>
      <c r="Q1495" s="27" t="s">
        <v>6261</v>
      </c>
      <c r="R1495" s="15"/>
      <c r="S1495" s="53"/>
    </row>
    <row r="1496" spans="2:19" ht="19.5" customHeight="1" x14ac:dyDescent="0.15">
      <c r="B1496" s="25">
        <v>2021</v>
      </c>
      <c r="C1496" s="27">
        <v>4</v>
      </c>
      <c r="D1496" s="27" t="s">
        <v>14</v>
      </c>
      <c r="E1496" s="55" t="s">
        <v>1986</v>
      </c>
      <c r="F1496" s="27" t="s">
        <v>215</v>
      </c>
      <c r="G1496" s="27">
        <v>4924151101</v>
      </c>
      <c r="H1496" s="27" t="s">
        <v>2103</v>
      </c>
      <c r="I1496" s="27" t="s">
        <v>7168</v>
      </c>
      <c r="J1496" s="45" t="s">
        <v>601</v>
      </c>
      <c r="K1496" s="45">
        <v>1</v>
      </c>
      <c r="L1496" s="45" t="s">
        <v>640</v>
      </c>
      <c r="M1496" s="29">
        <v>16086400</v>
      </c>
      <c r="N1496" s="49" t="s">
        <v>1841</v>
      </c>
      <c r="O1496" s="27" t="s">
        <v>1568</v>
      </c>
      <c r="P1496" s="27" t="s">
        <v>1569</v>
      </c>
      <c r="Q1496" s="27" t="s">
        <v>6261</v>
      </c>
      <c r="R1496" s="15"/>
      <c r="S1496" s="53"/>
    </row>
    <row r="1497" spans="2:19" ht="19.5" customHeight="1" x14ac:dyDescent="0.15">
      <c r="B1497" s="25">
        <v>2021</v>
      </c>
      <c r="C1497" s="27">
        <v>4</v>
      </c>
      <c r="D1497" s="27" t="s">
        <v>14</v>
      </c>
      <c r="E1497" s="55" t="s">
        <v>740</v>
      </c>
      <c r="F1497" s="27" t="s">
        <v>62</v>
      </c>
      <c r="G1497" s="27">
        <v>3013150209</v>
      </c>
      <c r="H1497" s="27" t="s">
        <v>744</v>
      </c>
      <c r="I1497" s="27" t="s">
        <v>6277</v>
      </c>
      <c r="J1497" s="45" t="s">
        <v>16</v>
      </c>
      <c r="K1497" s="45">
        <v>659</v>
      </c>
      <c r="L1497" s="45" t="s">
        <v>577</v>
      </c>
      <c r="M1497" s="29">
        <v>15672000</v>
      </c>
      <c r="N1497" s="49" t="s">
        <v>389</v>
      </c>
      <c r="O1497" s="27" t="s">
        <v>390</v>
      </c>
      <c r="P1497" s="27" t="s">
        <v>745</v>
      </c>
      <c r="Q1497" s="27" t="s">
        <v>6261</v>
      </c>
      <c r="R1497" s="15"/>
      <c r="S1497" s="53"/>
    </row>
    <row r="1498" spans="2:19" ht="19.5" customHeight="1" x14ac:dyDescent="0.15">
      <c r="B1498" s="25">
        <v>2021</v>
      </c>
      <c r="C1498" s="27">
        <v>4</v>
      </c>
      <c r="D1498" s="27" t="s">
        <v>14</v>
      </c>
      <c r="E1498" s="55" t="s">
        <v>1963</v>
      </c>
      <c r="F1498" s="27" t="s">
        <v>215</v>
      </c>
      <c r="G1498" s="27">
        <v>3015159001</v>
      </c>
      <c r="H1498" s="27" t="s">
        <v>1964</v>
      </c>
      <c r="I1498" s="27" t="s">
        <v>7169</v>
      </c>
      <c r="J1498" s="45" t="s">
        <v>17</v>
      </c>
      <c r="K1498" s="45">
        <v>8307</v>
      </c>
      <c r="L1498" s="45" t="s">
        <v>1270</v>
      </c>
      <c r="M1498" s="29">
        <v>14952600</v>
      </c>
      <c r="N1498" s="49" t="s">
        <v>1508</v>
      </c>
      <c r="O1498" s="27" t="s">
        <v>1509</v>
      </c>
      <c r="P1498" s="27" t="s">
        <v>1510</v>
      </c>
      <c r="Q1498" s="27" t="s">
        <v>6261</v>
      </c>
      <c r="R1498" s="15"/>
      <c r="S1498" s="53"/>
    </row>
    <row r="1499" spans="2:19" ht="19.5" customHeight="1" x14ac:dyDescent="0.15">
      <c r="B1499" s="25">
        <v>2021</v>
      </c>
      <c r="C1499" s="27">
        <v>4</v>
      </c>
      <c r="D1499" s="27" t="s">
        <v>14</v>
      </c>
      <c r="E1499" s="55" t="s">
        <v>1348</v>
      </c>
      <c r="F1499" s="27" t="s">
        <v>62</v>
      </c>
      <c r="G1499" s="27">
        <v>4014231201</v>
      </c>
      <c r="H1499" s="27" t="s">
        <v>1352</v>
      </c>
      <c r="I1499" s="27" t="s">
        <v>7170</v>
      </c>
      <c r="J1499" s="45" t="s">
        <v>1246</v>
      </c>
      <c r="K1499" s="45">
        <v>2</v>
      </c>
      <c r="L1499" s="45" t="s">
        <v>557</v>
      </c>
      <c r="M1499" s="29">
        <v>14608000</v>
      </c>
      <c r="N1499" s="49" t="s">
        <v>1087</v>
      </c>
      <c r="O1499" s="27" t="s">
        <v>1349</v>
      </c>
      <c r="P1499" s="27" t="s">
        <v>1350</v>
      </c>
      <c r="Q1499" s="27" t="s">
        <v>6261</v>
      </c>
      <c r="R1499" s="15"/>
      <c r="S1499" s="53"/>
    </row>
    <row r="1500" spans="2:19" ht="19.5" customHeight="1" x14ac:dyDescent="0.15">
      <c r="B1500" s="25">
        <v>2021</v>
      </c>
      <c r="C1500" s="27">
        <v>4</v>
      </c>
      <c r="D1500" s="27" t="s">
        <v>15</v>
      </c>
      <c r="E1500" s="55" t="s">
        <v>4838</v>
      </c>
      <c r="F1500" s="27" t="s">
        <v>215</v>
      </c>
      <c r="G1500" s="27">
        <v>4111250101</v>
      </c>
      <c r="H1500" s="27" t="s">
        <v>4848</v>
      </c>
      <c r="I1500" s="27" t="s">
        <v>7171</v>
      </c>
      <c r="J1500" s="45" t="s">
        <v>2828</v>
      </c>
      <c r="K1500" s="45">
        <v>1</v>
      </c>
      <c r="L1500" s="45" t="s">
        <v>1950</v>
      </c>
      <c r="M1500" s="29">
        <f>TRUNC(K1500*13000000*1.1,-3)</f>
        <v>14300000</v>
      </c>
      <c r="N1500" s="49" t="s">
        <v>4804</v>
      </c>
      <c r="O1500" s="27" t="s">
        <v>4839</v>
      </c>
      <c r="P1500" s="27" t="s">
        <v>4840</v>
      </c>
      <c r="Q1500" s="27" t="s">
        <v>6261</v>
      </c>
      <c r="R1500" s="15"/>
      <c r="S1500" s="53"/>
    </row>
    <row r="1501" spans="2:19" ht="19.5" customHeight="1" x14ac:dyDescent="0.15">
      <c r="B1501" s="25">
        <v>2021</v>
      </c>
      <c r="C1501" s="27">
        <v>4</v>
      </c>
      <c r="D1501" s="27" t="s">
        <v>14</v>
      </c>
      <c r="E1501" s="55" t="s">
        <v>388</v>
      </c>
      <c r="F1501" s="27" t="s">
        <v>62</v>
      </c>
      <c r="G1501" s="27">
        <v>2611160701</v>
      </c>
      <c r="H1501" s="27" t="s">
        <v>739</v>
      </c>
      <c r="I1501" s="27"/>
      <c r="J1501" s="45" t="s">
        <v>37</v>
      </c>
      <c r="K1501" s="45">
        <v>1</v>
      </c>
      <c r="L1501" s="45" t="s">
        <v>223</v>
      </c>
      <c r="M1501" s="29">
        <v>13000000</v>
      </c>
      <c r="N1501" s="49" t="s">
        <v>389</v>
      </c>
      <c r="O1501" s="27" t="s">
        <v>390</v>
      </c>
      <c r="P1501" s="27" t="s">
        <v>395</v>
      </c>
      <c r="Q1501" s="27" t="s">
        <v>6261</v>
      </c>
      <c r="R1501" s="15"/>
      <c r="S1501" s="53"/>
    </row>
    <row r="1502" spans="2:19" ht="19.5" customHeight="1" x14ac:dyDescent="0.15">
      <c r="B1502" s="25">
        <v>2021</v>
      </c>
      <c r="C1502" s="27">
        <v>4</v>
      </c>
      <c r="D1502" s="27" t="s">
        <v>14</v>
      </c>
      <c r="E1502" s="55" t="s">
        <v>1986</v>
      </c>
      <c r="F1502" s="27" t="s">
        <v>215</v>
      </c>
      <c r="G1502" s="27">
        <v>3013150201</v>
      </c>
      <c r="H1502" s="27" t="s">
        <v>1977</v>
      </c>
      <c r="I1502" s="27" t="s">
        <v>7172</v>
      </c>
      <c r="J1502" s="45" t="s">
        <v>16</v>
      </c>
      <c r="K1502" s="45">
        <v>483</v>
      </c>
      <c r="L1502" s="45" t="s">
        <v>588</v>
      </c>
      <c r="M1502" s="29">
        <v>11168990</v>
      </c>
      <c r="N1502" s="49" t="s">
        <v>1841</v>
      </c>
      <c r="O1502" s="27" t="s">
        <v>1568</v>
      </c>
      <c r="P1502" s="27" t="s">
        <v>1569</v>
      </c>
      <c r="Q1502" s="27" t="s">
        <v>6261</v>
      </c>
      <c r="R1502" s="15"/>
      <c r="S1502" s="53"/>
    </row>
    <row r="1503" spans="2:19" ht="19.5" customHeight="1" x14ac:dyDescent="0.15">
      <c r="B1503" s="25">
        <v>2021</v>
      </c>
      <c r="C1503" s="27">
        <v>5</v>
      </c>
      <c r="D1503" s="27" t="s">
        <v>15</v>
      </c>
      <c r="E1503" s="55" t="s">
        <v>2057</v>
      </c>
      <c r="F1503" s="27" t="s">
        <v>215</v>
      </c>
      <c r="G1503" s="27">
        <v>4014219702</v>
      </c>
      <c r="H1503" s="27" t="s">
        <v>2032</v>
      </c>
      <c r="I1503" s="27" t="s">
        <v>7173</v>
      </c>
      <c r="J1503" s="45" t="s">
        <v>612</v>
      </c>
      <c r="K1503" s="45">
        <v>9000</v>
      </c>
      <c r="L1503" s="45" t="s">
        <v>225</v>
      </c>
      <c r="M1503" s="29">
        <v>1700000000</v>
      </c>
      <c r="N1503" s="49" t="s">
        <v>1451</v>
      </c>
      <c r="O1503" s="27" t="s">
        <v>1455</v>
      </c>
      <c r="P1503" s="27" t="s">
        <v>1456</v>
      </c>
      <c r="Q1503" s="27" t="s">
        <v>6261</v>
      </c>
      <c r="R1503" s="15"/>
      <c r="S1503" s="53"/>
    </row>
    <row r="1504" spans="2:19" ht="19.5" customHeight="1" x14ac:dyDescent="0.15">
      <c r="B1504" s="25">
        <v>2021</v>
      </c>
      <c r="C1504" s="27">
        <v>5</v>
      </c>
      <c r="D1504" s="27" t="s">
        <v>15</v>
      </c>
      <c r="E1504" s="55" t="s">
        <v>4608</v>
      </c>
      <c r="F1504" s="27" t="s">
        <v>215</v>
      </c>
      <c r="G1504" s="27">
        <v>4321150701</v>
      </c>
      <c r="H1504" s="27" t="s">
        <v>4609</v>
      </c>
      <c r="I1504" s="27" t="s">
        <v>7174</v>
      </c>
      <c r="J1504" s="45" t="s">
        <v>4596</v>
      </c>
      <c r="K1504" s="45">
        <v>849</v>
      </c>
      <c r="L1504" s="45" t="s">
        <v>4597</v>
      </c>
      <c r="M1504" s="29">
        <v>1400000000</v>
      </c>
      <c r="N1504" s="49" t="s">
        <v>5264</v>
      </c>
      <c r="O1504" s="27" t="s">
        <v>4610</v>
      </c>
      <c r="P1504" s="27" t="s">
        <v>4611</v>
      </c>
      <c r="Q1504" s="27" t="s">
        <v>6261</v>
      </c>
      <c r="R1504" s="15"/>
      <c r="S1504" s="53"/>
    </row>
    <row r="1505" spans="2:19" ht="19.5" customHeight="1" x14ac:dyDescent="0.15">
      <c r="B1505" s="25">
        <v>2021</v>
      </c>
      <c r="C1505" s="27">
        <v>5</v>
      </c>
      <c r="D1505" s="27" t="s">
        <v>15</v>
      </c>
      <c r="E1505" s="55" t="s">
        <v>3860</v>
      </c>
      <c r="F1505" s="27" t="s">
        <v>221</v>
      </c>
      <c r="G1505" s="27">
        <v>4710998001</v>
      </c>
      <c r="H1505" s="27" t="s">
        <v>668</v>
      </c>
      <c r="I1505" s="27" t="s">
        <v>7175</v>
      </c>
      <c r="J1505" s="45" t="s">
        <v>630</v>
      </c>
      <c r="K1505" s="45">
        <v>3</v>
      </c>
      <c r="L1505" s="45" t="s">
        <v>557</v>
      </c>
      <c r="M1505" s="29">
        <v>579238000</v>
      </c>
      <c r="N1505" s="49" t="s">
        <v>3861</v>
      </c>
      <c r="O1505" s="27" t="s">
        <v>4213</v>
      </c>
      <c r="P1505" s="27" t="s">
        <v>4214</v>
      </c>
      <c r="Q1505" s="27" t="s">
        <v>6261</v>
      </c>
      <c r="R1505" s="15"/>
      <c r="S1505" s="53"/>
    </row>
    <row r="1506" spans="2:19" ht="19.5" customHeight="1" x14ac:dyDescent="0.15">
      <c r="B1506" s="25">
        <v>2021</v>
      </c>
      <c r="C1506" s="27">
        <v>5</v>
      </c>
      <c r="D1506" s="27" t="s">
        <v>14</v>
      </c>
      <c r="E1506" s="55" t="s">
        <v>527</v>
      </c>
      <c r="F1506" s="27" t="s">
        <v>62</v>
      </c>
      <c r="G1506" s="27">
        <v>3015200101</v>
      </c>
      <c r="H1506" s="27" t="s">
        <v>725</v>
      </c>
      <c r="I1506" s="27" t="s">
        <v>7176</v>
      </c>
      <c r="J1506" s="45" t="s">
        <v>726</v>
      </c>
      <c r="K1506" s="45">
        <v>2446</v>
      </c>
      <c r="L1506" s="45" t="s">
        <v>225</v>
      </c>
      <c r="M1506" s="29">
        <v>383637000</v>
      </c>
      <c r="N1506" s="49" t="s">
        <v>375</v>
      </c>
      <c r="O1506" s="27" t="s">
        <v>526</v>
      </c>
      <c r="P1506" s="27" t="s">
        <v>383</v>
      </c>
      <c r="Q1506" s="27" t="s">
        <v>6261</v>
      </c>
      <c r="R1506" s="15"/>
      <c r="S1506" s="53"/>
    </row>
    <row r="1507" spans="2:19" ht="19.5" customHeight="1" x14ac:dyDescent="0.15">
      <c r="B1507" s="25">
        <v>2021</v>
      </c>
      <c r="C1507" s="27">
        <v>5</v>
      </c>
      <c r="D1507" s="27" t="s">
        <v>14</v>
      </c>
      <c r="E1507" s="55" t="s">
        <v>5195</v>
      </c>
      <c r="F1507" s="27" t="s">
        <v>221</v>
      </c>
      <c r="G1507" s="27">
        <v>4014178203</v>
      </c>
      <c r="H1507" s="27" t="s">
        <v>5234</v>
      </c>
      <c r="I1507" s="27" t="s">
        <v>7177</v>
      </c>
      <c r="J1507" s="45" t="s">
        <v>16</v>
      </c>
      <c r="K1507" s="45">
        <v>1778</v>
      </c>
      <c r="L1507" s="45" t="s">
        <v>227</v>
      </c>
      <c r="M1507" s="29">
        <v>361299740</v>
      </c>
      <c r="N1507" s="49" t="s">
        <v>5173</v>
      </c>
      <c r="O1507" s="27" t="s">
        <v>1455</v>
      </c>
      <c r="P1507" s="27" t="s">
        <v>5194</v>
      </c>
      <c r="Q1507" s="27" t="s">
        <v>6261</v>
      </c>
      <c r="R1507" s="15"/>
      <c r="S1507" s="53"/>
    </row>
    <row r="1508" spans="2:19" ht="19.5" customHeight="1" x14ac:dyDescent="0.15">
      <c r="B1508" s="25">
        <v>2021</v>
      </c>
      <c r="C1508" s="27">
        <v>5</v>
      </c>
      <c r="D1508" s="27" t="s">
        <v>15</v>
      </c>
      <c r="E1508" s="55" t="s">
        <v>3820</v>
      </c>
      <c r="F1508" s="27" t="s">
        <v>215</v>
      </c>
      <c r="G1508" s="27">
        <v>3011150501</v>
      </c>
      <c r="H1508" s="27" t="s">
        <v>4155</v>
      </c>
      <c r="I1508" s="27" t="s">
        <v>6281</v>
      </c>
      <c r="J1508" s="45" t="s">
        <v>4160</v>
      </c>
      <c r="K1508" s="45">
        <v>280</v>
      </c>
      <c r="L1508" s="45" t="s">
        <v>217</v>
      </c>
      <c r="M1508" s="29">
        <v>350000000</v>
      </c>
      <c r="N1508" s="49" t="s">
        <v>3807</v>
      </c>
      <c r="O1508" s="27" t="s">
        <v>3821</v>
      </c>
      <c r="P1508" s="27" t="s">
        <v>3822</v>
      </c>
      <c r="Q1508" s="27" t="s">
        <v>6261</v>
      </c>
      <c r="R1508" s="15"/>
      <c r="S1508" s="53"/>
    </row>
    <row r="1509" spans="2:19" ht="19.5" customHeight="1" x14ac:dyDescent="0.15">
      <c r="B1509" s="25">
        <v>2021</v>
      </c>
      <c r="C1509" s="27">
        <v>5</v>
      </c>
      <c r="D1509" s="27" t="s">
        <v>14</v>
      </c>
      <c r="E1509" s="55" t="s">
        <v>5187</v>
      </c>
      <c r="F1509" s="27" t="s">
        <v>62</v>
      </c>
      <c r="G1509" s="27">
        <v>4014178203</v>
      </c>
      <c r="H1509" s="27" t="s">
        <v>5202</v>
      </c>
      <c r="I1509" s="27" t="s">
        <v>7178</v>
      </c>
      <c r="J1509" s="45" t="s">
        <v>5248</v>
      </c>
      <c r="K1509" s="45">
        <v>724</v>
      </c>
      <c r="L1509" s="45" t="s">
        <v>227</v>
      </c>
      <c r="M1509" s="29">
        <v>215620232</v>
      </c>
      <c r="N1509" s="49" t="s">
        <v>5173</v>
      </c>
      <c r="O1509" s="27" t="s">
        <v>5177</v>
      </c>
      <c r="P1509" s="27" t="s">
        <v>5178</v>
      </c>
      <c r="Q1509" s="27" t="s">
        <v>6261</v>
      </c>
      <c r="R1509" s="15"/>
      <c r="S1509" s="53"/>
    </row>
    <row r="1510" spans="2:19" ht="19.5" customHeight="1" x14ac:dyDescent="0.15">
      <c r="B1510" s="25">
        <v>2021</v>
      </c>
      <c r="C1510" s="27">
        <v>5</v>
      </c>
      <c r="D1510" s="27" t="s">
        <v>14</v>
      </c>
      <c r="E1510" s="55" t="s">
        <v>602</v>
      </c>
      <c r="F1510" s="27" t="s">
        <v>63</v>
      </c>
      <c r="G1510" s="27">
        <v>4511189301</v>
      </c>
      <c r="H1510" s="27" t="s">
        <v>603</v>
      </c>
      <c r="I1510" s="27" t="s">
        <v>6292</v>
      </c>
      <c r="J1510" s="45" t="s">
        <v>604</v>
      </c>
      <c r="K1510" s="45">
        <v>1</v>
      </c>
      <c r="L1510" s="45" t="s">
        <v>223</v>
      </c>
      <c r="M1510" s="29">
        <v>200000000</v>
      </c>
      <c r="N1510" s="49" t="s">
        <v>309</v>
      </c>
      <c r="O1510" s="27" t="s">
        <v>310</v>
      </c>
      <c r="P1510" s="27" t="s">
        <v>311</v>
      </c>
      <c r="Q1510" s="27" t="s">
        <v>6261</v>
      </c>
      <c r="R1510" s="15"/>
      <c r="S1510" s="53"/>
    </row>
    <row r="1511" spans="2:19" ht="19.5" customHeight="1" x14ac:dyDescent="0.15">
      <c r="B1511" s="25">
        <v>2021</v>
      </c>
      <c r="C1511" s="27">
        <v>5</v>
      </c>
      <c r="D1511" s="27" t="s">
        <v>15</v>
      </c>
      <c r="E1511" s="55" t="s">
        <v>1935</v>
      </c>
      <c r="F1511" s="27" t="s">
        <v>215</v>
      </c>
      <c r="G1511" s="27">
        <v>4924159601</v>
      </c>
      <c r="H1511" s="27" t="s">
        <v>1982</v>
      </c>
      <c r="I1511" s="27" t="s">
        <v>7179</v>
      </c>
      <c r="J1511" s="45" t="s">
        <v>16</v>
      </c>
      <c r="K1511" s="45">
        <v>1</v>
      </c>
      <c r="L1511" s="45" t="s">
        <v>223</v>
      </c>
      <c r="M1511" s="29">
        <v>169600000</v>
      </c>
      <c r="N1511" s="49" t="s">
        <v>1476</v>
      </c>
      <c r="O1511" s="27" t="s">
        <v>1483</v>
      </c>
      <c r="P1511" s="27" t="s">
        <v>1484</v>
      </c>
      <c r="Q1511" s="27" t="s">
        <v>6261</v>
      </c>
      <c r="R1511" s="15"/>
      <c r="S1511" s="53"/>
    </row>
    <row r="1512" spans="2:19" ht="19.5" customHeight="1" x14ac:dyDescent="0.15">
      <c r="B1512" s="25">
        <v>2021</v>
      </c>
      <c r="C1512" s="27">
        <v>5</v>
      </c>
      <c r="D1512" s="27" t="s">
        <v>14</v>
      </c>
      <c r="E1512" s="55" t="s">
        <v>4060</v>
      </c>
      <c r="F1512" s="27" t="s">
        <v>63</v>
      </c>
      <c r="G1512" s="27">
        <v>2410167601</v>
      </c>
      <c r="H1512" s="27" t="s">
        <v>3533</v>
      </c>
      <c r="I1512" s="27" t="s">
        <v>7180</v>
      </c>
      <c r="J1512" s="45" t="s">
        <v>630</v>
      </c>
      <c r="K1512" s="45">
        <v>1</v>
      </c>
      <c r="L1512" s="45" t="s">
        <v>560</v>
      </c>
      <c r="M1512" s="29">
        <v>166992000</v>
      </c>
      <c r="N1512" s="49" t="s">
        <v>3861</v>
      </c>
      <c r="O1512" s="27" t="s">
        <v>4213</v>
      </c>
      <c r="P1512" s="27" t="s">
        <v>4214</v>
      </c>
      <c r="Q1512" s="27" t="s">
        <v>6261</v>
      </c>
      <c r="R1512" s="15"/>
      <c r="S1512" s="53"/>
    </row>
    <row r="1513" spans="2:19" ht="19.5" customHeight="1" x14ac:dyDescent="0.15">
      <c r="B1513" s="25">
        <v>2021</v>
      </c>
      <c r="C1513" s="27">
        <v>5</v>
      </c>
      <c r="D1513" s="27" t="s">
        <v>14</v>
      </c>
      <c r="E1513" s="55" t="s">
        <v>4572</v>
      </c>
      <c r="F1513" s="27" t="s">
        <v>215</v>
      </c>
      <c r="G1513" s="27">
        <v>3010161901</v>
      </c>
      <c r="H1513" s="27" t="s">
        <v>737</v>
      </c>
      <c r="I1513" s="27" t="s">
        <v>7181</v>
      </c>
      <c r="J1513" s="45" t="s">
        <v>17</v>
      </c>
      <c r="K1513" s="45">
        <v>204</v>
      </c>
      <c r="L1513" s="45" t="s">
        <v>574</v>
      </c>
      <c r="M1513" s="29">
        <v>151828000</v>
      </c>
      <c r="N1513" s="49" t="s">
        <v>4379</v>
      </c>
      <c r="O1513" s="27" t="s">
        <v>4402</v>
      </c>
      <c r="P1513" s="27" t="s">
        <v>4581</v>
      </c>
      <c r="Q1513" s="27" t="s">
        <v>6261</v>
      </c>
      <c r="R1513" s="15"/>
      <c r="S1513" s="53"/>
    </row>
    <row r="1514" spans="2:19" ht="19.5" customHeight="1" x14ac:dyDescent="0.15">
      <c r="B1514" s="25">
        <v>2021</v>
      </c>
      <c r="C1514" s="27">
        <v>5</v>
      </c>
      <c r="D1514" s="27" t="s">
        <v>15</v>
      </c>
      <c r="E1514" s="55" t="s">
        <v>4166</v>
      </c>
      <c r="F1514" s="27" t="s">
        <v>215</v>
      </c>
      <c r="G1514" s="27">
        <v>3022209701</v>
      </c>
      <c r="H1514" s="27" t="s">
        <v>4174</v>
      </c>
      <c r="I1514" s="27" t="s">
        <v>7182</v>
      </c>
      <c r="J1514" s="45" t="s">
        <v>16</v>
      </c>
      <c r="K1514" s="45">
        <v>1</v>
      </c>
      <c r="L1514" s="45" t="s">
        <v>577</v>
      </c>
      <c r="M1514" s="29">
        <v>151700000</v>
      </c>
      <c r="N1514" s="49" t="s">
        <v>4167</v>
      </c>
      <c r="O1514" s="27" t="s">
        <v>3826</v>
      </c>
      <c r="P1514" s="27" t="s">
        <v>3827</v>
      </c>
      <c r="Q1514" s="27" t="s">
        <v>6261</v>
      </c>
      <c r="R1514" s="15"/>
      <c r="S1514" s="53"/>
    </row>
    <row r="1515" spans="2:19" ht="19.5" customHeight="1" x14ac:dyDescent="0.15">
      <c r="B1515" s="25">
        <v>2021</v>
      </c>
      <c r="C1515" s="27">
        <v>5</v>
      </c>
      <c r="D1515" s="27" t="s">
        <v>14</v>
      </c>
      <c r="E1515" s="55" t="s">
        <v>5187</v>
      </c>
      <c r="F1515" s="27" t="s">
        <v>62</v>
      </c>
      <c r="G1515" s="27">
        <v>4014178203</v>
      </c>
      <c r="H1515" s="27" t="s">
        <v>5202</v>
      </c>
      <c r="I1515" s="27" t="s">
        <v>7183</v>
      </c>
      <c r="J1515" s="45" t="s">
        <v>5248</v>
      </c>
      <c r="K1515" s="45">
        <v>651</v>
      </c>
      <c r="L1515" s="45" t="s">
        <v>227</v>
      </c>
      <c r="M1515" s="29">
        <v>145232241</v>
      </c>
      <c r="N1515" s="49" t="s">
        <v>5173</v>
      </c>
      <c r="O1515" s="27" t="s">
        <v>5177</v>
      </c>
      <c r="P1515" s="27" t="s">
        <v>5178</v>
      </c>
      <c r="Q1515" s="27" t="s">
        <v>6261</v>
      </c>
      <c r="R1515" s="15"/>
      <c r="S1515" s="53"/>
    </row>
    <row r="1516" spans="2:19" ht="19.5" customHeight="1" x14ac:dyDescent="0.15">
      <c r="B1516" s="25">
        <v>2021</v>
      </c>
      <c r="C1516" s="27">
        <v>5</v>
      </c>
      <c r="D1516" s="27" t="s">
        <v>15</v>
      </c>
      <c r="E1516" s="55" t="s">
        <v>4166</v>
      </c>
      <c r="F1516" s="27" t="s">
        <v>215</v>
      </c>
      <c r="G1516" s="27">
        <v>3022209701</v>
      </c>
      <c r="H1516" s="27" t="s">
        <v>4174</v>
      </c>
      <c r="I1516" s="27" t="s">
        <v>7184</v>
      </c>
      <c r="J1516" s="45" t="s">
        <v>16</v>
      </c>
      <c r="K1516" s="45">
        <v>2</v>
      </c>
      <c r="L1516" s="45" t="s">
        <v>577</v>
      </c>
      <c r="M1516" s="29">
        <v>144000000</v>
      </c>
      <c r="N1516" s="49" t="s">
        <v>4167</v>
      </c>
      <c r="O1516" s="27" t="s">
        <v>3826</v>
      </c>
      <c r="P1516" s="27" t="s">
        <v>3827</v>
      </c>
      <c r="Q1516" s="27" t="s">
        <v>6261</v>
      </c>
      <c r="R1516" s="15"/>
      <c r="S1516" s="53"/>
    </row>
    <row r="1517" spans="2:19" ht="19.5" customHeight="1" x14ac:dyDescent="0.15">
      <c r="B1517" s="25">
        <v>2021</v>
      </c>
      <c r="C1517" s="27">
        <v>5</v>
      </c>
      <c r="D1517" s="27" t="s">
        <v>15</v>
      </c>
      <c r="E1517" s="55" t="s">
        <v>755</v>
      </c>
      <c r="F1517" s="27" t="s">
        <v>215</v>
      </c>
      <c r="G1517" s="27">
        <v>3012189701</v>
      </c>
      <c r="H1517" s="27" t="s">
        <v>1230</v>
      </c>
      <c r="I1517" s="27" t="s">
        <v>7185</v>
      </c>
      <c r="J1517" s="45" t="s">
        <v>1231</v>
      </c>
      <c r="K1517" s="45">
        <v>2572</v>
      </c>
      <c r="L1517" s="45" t="s">
        <v>1232</v>
      </c>
      <c r="M1517" s="29">
        <v>134515600</v>
      </c>
      <c r="N1517" s="49" t="s">
        <v>757</v>
      </c>
      <c r="O1517" s="27" t="s">
        <v>758</v>
      </c>
      <c r="P1517" s="27" t="s">
        <v>759</v>
      </c>
      <c r="Q1517" s="27" t="s">
        <v>6261</v>
      </c>
      <c r="R1517" s="15"/>
      <c r="S1517" s="53"/>
    </row>
    <row r="1518" spans="2:19" ht="19.5" customHeight="1" x14ac:dyDescent="0.15">
      <c r="B1518" s="25">
        <v>2021</v>
      </c>
      <c r="C1518" s="27">
        <v>5</v>
      </c>
      <c r="D1518" s="27" t="s">
        <v>14</v>
      </c>
      <c r="E1518" s="55" t="s">
        <v>4572</v>
      </c>
      <c r="F1518" s="27" t="s">
        <v>215</v>
      </c>
      <c r="G1518" s="27">
        <v>3011150501</v>
      </c>
      <c r="H1518" s="27" t="s">
        <v>216</v>
      </c>
      <c r="I1518" s="27" t="s">
        <v>6340</v>
      </c>
      <c r="J1518" s="45" t="s">
        <v>17</v>
      </c>
      <c r="K1518" s="45">
        <v>1796</v>
      </c>
      <c r="L1518" s="45" t="s">
        <v>657</v>
      </c>
      <c r="M1518" s="29">
        <v>133664750</v>
      </c>
      <c r="N1518" s="49" t="s">
        <v>4379</v>
      </c>
      <c r="O1518" s="27" t="s">
        <v>4402</v>
      </c>
      <c r="P1518" s="27" t="s">
        <v>4403</v>
      </c>
      <c r="Q1518" s="27" t="s">
        <v>6261</v>
      </c>
      <c r="R1518" s="15"/>
      <c r="S1518" s="53"/>
    </row>
    <row r="1519" spans="2:19" ht="19.5" customHeight="1" x14ac:dyDescent="0.15">
      <c r="B1519" s="25">
        <v>2021</v>
      </c>
      <c r="C1519" s="27">
        <v>5</v>
      </c>
      <c r="D1519" s="27" t="s">
        <v>15</v>
      </c>
      <c r="E1519" s="55" t="s">
        <v>4166</v>
      </c>
      <c r="F1519" s="27" t="s">
        <v>215</v>
      </c>
      <c r="G1519" s="27">
        <v>3010369901</v>
      </c>
      <c r="H1519" s="27" t="s">
        <v>4168</v>
      </c>
      <c r="I1519" s="27" t="s">
        <v>7186</v>
      </c>
      <c r="J1519" s="45" t="s">
        <v>16</v>
      </c>
      <c r="K1519" s="45">
        <v>1124</v>
      </c>
      <c r="L1519" s="45" t="s">
        <v>588</v>
      </c>
      <c r="M1519" s="29">
        <v>127236800</v>
      </c>
      <c r="N1519" s="49" t="s">
        <v>4167</v>
      </c>
      <c r="O1519" s="27" t="s">
        <v>3826</v>
      </c>
      <c r="P1519" s="27" t="s">
        <v>3827</v>
      </c>
      <c r="Q1519" s="27" t="s">
        <v>6261</v>
      </c>
      <c r="R1519" s="15"/>
      <c r="S1519" s="53"/>
    </row>
    <row r="1520" spans="2:19" ht="19.5" customHeight="1" x14ac:dyDescent="0.15">
      <c r="B1520" s="25">
        <v>2021</v>
      </c>
      <c r="C1520" s="27">
        <v>5</v>
      </c>
      <c r="D1520" s="27" t="s">
        <v>14</v>
      </c>
      <c r="E1520" s="55" t="s">
        <v>2049</v>
      </c>
      <c r="F1520" s="27" t="s">
        <v>215</v>
      </c>
      <c r="G1520" s="27">
        <v>3013150201</v>
      </c>
      <c r="H1520" s="27" t="s">
        <v>1977</v>
      </c>
      <c r="I1520" s="27" t="s">
        <v>7187</v>
      </c>
      <c r="J1520" s="45" t="s">
        <v>16</v>
      </c>
      <c r="K1520" s="45">
        <v>5371</v>
      </c>
      <c r="L1520" s="45" t="s">
        <v>588</v>
      </c>
      <c r="M1520" s="29">
        <v>98300000</v>
      </c>
      <c r="N1520" s="49" t="s">
        <v>1508</v>
      </c>
      <c r="O1520" s="27" t="s">
        <v>2050</v>
      </c>
      <c r="P1520" s="27" t="s">
        <v>2051</v>
      </c>
      <c r="Q1520" s="27" t="s">
        <v>6261</v>
      </c>
      <c r="R1520" s="15"/>
      <c r="S1520" s="53"/>
    </row>
    <row r="1521" spans="2:19" ht="19.5" customHeight="1" x14ac:dyDescent="0.15">
      <c r="B1521" s="25">
        <v>2021</v>
      </c>
      <c r="C1521" s="27">
        <v>5</v>
      </c>
      <c r="D1521" s="27" t="s">
        <v>14</v>
      </c>
      <c r="E1521" s="55" t="s">
        <v>2930</v>
      </c>
      <c r="F1521" s="27" t="s">
        <v>62</v>
      </c>
      <c r="G1521" s="27">
        <v>2410168501</v>
      </c>
      <c r="H1521" s="27" t="s">
        <v>3449</v>
      </c>
      <c r="I1521" s="27"/>
      <c r="J1521" s="45" t="s">
        <v>3450</v>
      </c>
      <c r="K1521" s="45">
        <v>1</v>
      </c>
      <c r="L1521" s="45" t="s">
        <v>223</v>
      </c>
      <c r="M1521" s="29">
        <v>87381000</v>
      </c>
      <c r="N1521" s="49" t="s">
        <v>2932</v>
      </c>
      <c r="O1521" s="27" t="s">
        <v>3451</v>
      </c>
      <c r="P1521" s="27" t="s">
        <v>3452</v>
      </c>
      <c r="Q1521" s="27" t="s">
        <v>6261</v>
      </c>
      <c r="R1521" s="15"/>
      <c r="S1521" s="53"/>
    </row>
    <row r="1522" spans="2:19" ht="19.5" customHeight="1" x14ac:dyDescent="0.15">
      <c r="B1522" s="25">
        <v>2021</v>
      </c>
      <c r="C1522" s="27">
        <v>5</v>
      </c>
      <c r="D1522" s="27" t="s">
        <v>15</v>
      </c>
      <c r="E1522" s="55" t="s">
        <v>167</v>
      </c>
      <c r="F1522" s="27" t="s">
        <v>62</v>
      </c>
      <c r="G1522" s="27">
        <v>1111169801</v>
      </c>
      <c r="H1522" s="27" t="s">
        <v>168</v>
      </c>
      <c r="I1522" s="27"/>
      <c r="J1522" s="45"/>
      <c r="K1522" s="45">
        <v>4000</v>
      </c>
      <c r="L1522" s="45" t="s">
        <v>169</v>
      </c>
      <c r="M1522" s="29">
        <v>80000000</v>
      </c>
      <c r="N1522" s="49" t="s">
        <v>170</v>
      </c>
      <c r="O1522" s="27" t="s">
        <v>106</v>
      </c>
      <c r="P1522" s="27" t="s">
        <v>107</v>
      </c>
      <c r="Q1522" s="27" t="s">
        <v>6261</v>
      </c>
      <c r="R1522" s="15"/>
      <c r="S1522" s="53"/>
    </row>
    <row r="1523" spans="2:19" ht="19.5" customHeight="1" x14ac:dyDescent="0.15">
      <c r="B1523" s="25">
        <v>2021</v>
      </c>
      <c r="C1523" s="27">
        <v>5</v>
      </c>
      <c r="D1523" s="27" t="s">
        <v>14</v>
      </c>
      <c r="E1523" s="55" t="s">
        <v>2922</v>
      </c>
      <c r="F1523" s="27" t="s">
        <v>62</v>
      </c>
      <c r="G1523" s="27">
        <v>3912110301</v>
      </c>
      <c r="H1523" s="27" t="s">
        <v>571</v>
      </c>
      <c r="I1523" s="27" t="s">
        <v>7188</v>
      </c>
      <c r="J1523" s="45" t="s">
        <v>37</v>
      </c>
      <c r="K1523" s="45">
        <v>1</v>
      </c>
      <c r="L1523" s="45" t="s">
        <v>223</v>
      </c>
      <c r="M1523" s="29">
        <v>74382000</v>
      </c>
      <c r="N1523" s="49" t="s">
        <v>2426</v>
      </c>
      <c r="O1523" s="27" t="s">
        <v>2427</v>
      </c>
      <c r="P1523" s="27" t="s">
        <v>2428</v>
      </c>
      <c r="Q1523" s="27" t="s">
        <v>6261</v>
      </c>
      <c r="R1523" s="15"/>
      <c r="S1523" s="53"/>
    </row>
    <row r="1524" spans="2:19" ht="19.5" customHeight="1" x14ac:dyDescent="0.15">
      <c r="B1524" s="25">
        <v>2021</v>
      </c>
      <c r="C1524" s="27">
        <v>5</v>
      </c>
      <c r="D1524" s="27" t="s">
        <v>14</v>
      </c>
      <c r="E1524" s="55" t="s">
        <v>2030</v>
      </c>
      <c r="F1524" s="27" t="s">
        <v>215</v>
      </c>
      <c r="G1524" s="27">
        <v>4014212301</v>
      </c>
      <c r="H1524" s="27" t="s">
        <v>2031</v>
      </c>
      <c r="I1524" s="27" t="s">
        <v>7189</v>
      </c>
      <c r="J1524" s="45" t="s">
        <v>16</v>
      </c>
      <c r="K1524" s="45">
        <v>934</v>
      </c>
      <c r="L1524" s="45" t="s">
        <v>225</v>
      </c>
      <c r="M1524" s="29">
        <v>73980650</v>
      </c>
      <c r="N1524" s="49" t="s">
        <v>1508</v>
      </c>
      <c r="O1524" s="27" t="s">
        <v>1814</v>
      </c>
      <c r="P1524" s="27" t="s">
        <v>1815</v>
      </c>
      <c r="Q1524" s="27" t="s">
        <v>6261</v>
      </c>
      <c r="R1524" s="15"/>
      <c r="S1524" s="53"/>
    </row>
    <row r="1525" spans="2:19" ht="19.5" customHeight="1" x14ac:dyDescent="0.15">
      <c r="B1525" s="25">
        <v>2021</v>
      </c>
      <c r="C1525" s="27">
        <v>5</v>
      </c>
      <c r="D1525" s="27" t="s">
        <v>15</v>
      </c>
      <c r="E1525" s="55" t="s">
        <v>4166</v>
      </c>
      <c r="F1525" s="27" t="s">
        <v>215</v>
      </c>
      <c r="G1525" s="27">
        <v>3022209701</v>
      </c>
      <c r="H1525" s="27" t="s">
        <v>4174</v>
      </c>
      <c r="I1525" s="27" t="s">
        <v>7190</v>
      </c>
      <c r="J1525" s="45" t="s">
        <v>16</v>
      </c>
      <c r="K1525" s="45">
        <v>1</v>
      </c>
      <c r="L1525" s="45" t="s">
        <v>577</v>
      </c>
      <c r="M1525" s="29">
        <v>73000000</v>
      </c>
      <c r="N1525" s="49" t="s">
        <v>4167</v>
      </c>
      <c r="O1525" s="27" t="s">
        <v>3826</v>
      </c>
      <c r="P1525" s="27" t="s">
        <v>3827</v>
      </c>
      <c r="Q1525" s="27" t="s">
        <v>6261</v>
      </c>
      <c r="R1525" s="15"/>
      <c r="S1525" s="53"/>
    </row>
    <row r="1526" spans="2:19" ht="19.5" customHeight="1" x14ac:dyDescent="0.15">
      <c r="B1526" s="25">
        <v>2021</v>
      </c>
      <c r="C1526" s="27">
        <v>5</v>
      </c>
      <c r="D1526" s="27" t="s">
        <v>15</v>
      </c>
      <c r="E1526" s="55" t="s">
        <v>2020</v>
      </c>
      <c r="F1526" s="27" t="s">
        <v>62</v>
      </c>
      <c r="G1526" s="27">
        <v>4322261201</v>
      </c>
      <c r="H1526" s="27" t="s">
        <v>2017</v>
      </c>
      <c r="I1526" s="27" t="s">
        <v>6544</v>
      </c>
      <c r="J1526" s="45" t="s">
        <v>38</v>
      </c>
      <c r="K1526" s="45">
        <v>1</v>
      </c>
      <c r="L1526" s="45" t="s">
        <v>223</v>
      </c>
      <c r="M1526" s="29">
        <v>70000000</v>
      </c>
      <c r="N1526" s="49" t="s">
        <v>1426</v>
      </c>
      <c r="O1526" s="27" t="s">
        <v>1427</v>
      </c>
      <c r="P1526" s="27" t="s">
        <v>1428</v>
      </c>
      <c r="Q1526" s="27" t="s">
        <v>6261</v>
      </c>
      <c r="R1526" s="15"/>
      <c r="S1526" s="53"/>
    </row>
    <row r="1527" spans="2:19" ht="19.5" customHeight="1" x14ac:dyDescent="0.15">
      <c r="B1527" s="25">
        <v>2021</v>
      </c>
      <c r="C1527" s="27">
        <v>5</v>
      </c>
      <c r="D1527" s="27" t="s">
        <v>14</v>
      </c>
      <c r="E1527" s="55" t="s">
        <v>3860</v>
      </c>
      <c r="F1527" s="27" t="s">
        <v>63</v>
      </c>
      <c r="G1527" s="27">
        <v>2410171201</v>
      </c>
      <c r="H1527" s="27" t="s">
        <v>1966</v>
      </c>
      <c r="I1527" s="27" t="s">
        <v>7191</v>
      </c>
      <c r="J1527" s="45" t="s">
        <v>630</v>
      </c>
      <c r="K1527" s="45">
        <v>2</v>
      </c>
      <c r="L1527" s="45" t="s">
        <v>557</v>
      </c>
      <c r="M1527" s="29">
        <v>69190000</v>
      </c>
      <c r="N1527" s="49" t="s">
        <v>3861</v>
      </c>
      <c r="O1527" s="27" t="s">
        <v>4213</v>
      </c>
      <c r="P1527" s="27" t="s">
        <v>4214</v>
      </c>
      <c r="Q1527" s="27" t="s">
        <v>6261</v>
      </c>
      <c r="R1527" s="15"/>
      <c r="S1527" s="53"/>
    </row>
    <row r="1528" spans="2:19" ht="19.5" customHeight="1" x14ac:dyDescent="0.15">
      <c r="B1528" s="25">
        <v>2021</v>
      </c>
      <c r="C1528" s="27">
        <v>5</v>
      </c>
      <c r="D1528" s="27" t="s">
        <v>14</v>
      </c>
      <c r="E1528" s="55" t="s">
        <v>1056</v>
      </c>
      <c r="F1528" s="27" t="s">
        <v>62</v>
      </c>
      <c r="G1528" s="27">
        <v>5512171801</v>
      </c>
      <c r="H1528" s="27" t="s">
        <v>1276</v>
      </c>
      <c r="I1528" s="27" t="s">
        <v>7192</v>
      </c>
      <c r="J1528" s="45" t="s">
        <v>16</v>
      </c>
      <c r="K1528" s="45">
        <v>14</v>
      </c>
      <c r="L1528" s="45" t="s">
        <v>577</v>
      </c>
      <c r="M1528" s="29">
        <v>63980000</v>
      </c>
      <c r="N1528" s="49" t="s">
        <v>811</v>
      </c>
      <c r="O1528" s="27" t="s">
        <v>815</v>
      </c>
      <c r="P1528" s="27" t="s">
        <v>816</v>
      </c>
      <c r="Q1528" s="27" t="s">
        <v>6261</v>
      </c>
      <c r="R1528" s="15"/>
      <c r="S1528" s="53"/>
    </row>
    <row r="1529" spans="2:19" ht="19.5" customHeight="1" x14ac:dyDescent="0.15">
      <c r="B1529" s="25">
        <v>2021</v>
      </c>
      <c r="C1529" s="27">
        <v>5</v>
      </c>
      <c r="D1529" s="27" t="s">
        <v>14</v>
      </c>
      <c r="E1529" s="55" t="s">
        <v>5187</v>
      </c>
      <c r="F1529" s="27" t="s">
        <v>62</v>
      </c>
      <c r="G1529" s="27">
        <v>4014178203</v>
      </c>
      <c r="H1529" s="27" t="s">
        <v>5202</v>
      </c>
      <c r="I1529" s="27" t="s">
        <v>7193</v>
      </c>
      <c r="J1529" s="45" t="s">
        <v>5248</v>
      </c>
      <c r="K1529" s="45">
        <v>203</v>
      </c>
      <c r="L1529" s="45" t="s">
        <v>227</v>
      </c>
      <c r="M1529" s="29">
        <v>60900000</v>
      </c>
      <c r="N1529" s="49" t="s">
        <v>5173</v>
      </c>
      <c r="O1529" s="27" t="s">
        <v>5177</v>
      </c>
      <c r="P1529" s="27" t="s">
        <v>5178</v>
      </c>
      <c r="Q1529" s="27" t="s">
        <v>6261</v>
      </c>
      <c r="R1529" s="15"/>
      <c r="S1529" s="53"/>
    </row>
    <row r="1530" spans="2:19" ht="19.5" customHeight="1" x14ac:dyDescent="0.15">
      <c r="B1530" s="25">
        <v>2021</v>
      </c>
      <c r="C1530" s="27">
        <v>5</v>
      </c>
      <c r="D1530" s="27" t="s">
        <v>14</v>
      </c>
      <c r="E1530" s="55" t="s">
        <v>1944</v>
      </c>
      <c r="F1530" s="27" t="s">
        <v>215</v>
      </c>
      <c r="G1530" s="27">
        <v>4322269602</v>
      </c>
      <c r="H1530" s="27" t="s">
        <v>1978</v>
      </c>
      <c r="I1530" s="27" t="s">
        <v>7194</v>
      </c>
      <c r="J1530" s="45" t="s">
        <v>1990</v>
      </c>
      <c r="K1530" s="45">
        <v>225</v>
      </c>
      <c r="L1530" s="45" t="s">
        <v>1979</v>
      </c>
      <c r="M1530" s="29">
        <v>57000000</v>
      </c>
      <c r="N1530" s="49" t="s">
        <v>1538</v>
      </c>
      <c r="O1530" s="27" t="s">
        <v>1546</v>
      </c>
      <c r="P1530" s="27" t="s">
        <v>1547</v>
      </c>
      <c r="Q1530" s="27" t="s">
        <v>6261</v>
      </c>
      <c r="R1530" s="15"/>
      <c r="S1530" s="53"/>
    </row>
    <row r="1531" spans="2:19" ht="19.5" customHeight="1" x14ac:dyDescent="0.15">
      <c r="B1531" s="25">
        <v>2021</v>
      </c>
      <c r="C1531" s="27">
        <v>5</v>
      </c>
      <c r="D1531" s="27" t="s">
        <v>15</v>
      </c>
      <c r="E1531" s="55" t="s">
        <v>4166</v>
      </c>
      <c r="F1531" s="27" t="s">
        <v>215</v>
      </c>
      <c r="G1531" s="27">
        <v>3022209701</v>
      </c>
      <c r="H1531" s="27" t="s">
        <v>4174</v>
      </c>
      <c r="I1531" s="27" t="s">
        <v>7195</v>
      </c>
      <c r="J1531" s="45" t="s">
        <v>16</v>
      </c>
      <c r="K1531" s="45">
        <v>1</v>
      </c>
      <c r="L1531" s="45" t="s">
        <v>577</v>
      </c>
      <c r="M1531" s="29">
        <v>54400000</v>
      </c>
      <c r="N1531" s="49" t="s">
        <v>4167</v>
      </c>
      <c r="O1531" s="27" t="s">
        <v>3826</v>
      </c>
      <c r="P1531" s="27" t="s">
        <v>3827</v>
      </c>
      <c r="Q1531" s="27" t="s">
        <v>6261</v>
      </c>
      <c r="R1531" s="15"/>
      <c r="S1531" s="53"/>
    </row>
    <row r="1532" spans="2:19" ht="19.5" customHeight="1" x14ac:dyDescent="0.15">
      <c r="B1532" s="25">
        <v>2021</v>
      </c>
      <c r="C1532" s="27">
        <v>5</v>
      </c>
      <c r="D1532" s="27" t="s">
        <v>15</v>
      </c>
      <c r="E1532" s="55" t="s">
        <v>3607</v>
      </c>
      <c r="F1532" s="27" t="s">
        <v>215</v>
      </c>
      <c r="G1532" s="27">
        <v>3017169801</v>
      </c>
      <c r="H1532" s="27" t="s">
        <v>1204</v>
      </c>
      <c r="I1532" s="27" t="s">
        <v>7196</v>
      </c>
      <c r="J1532" s="45" t="s">
        <v>17</v>
      </c>
      <c r="K1532" s="45">
        <v>3585</v>
      </c>
      <c r="L1532" s="45" t="s">
        <v>579</v>
      </c>
      <c r="M1532" s="29">
        <v>51000180</v>
      </c>
      <c r="N1532" s="49" t="s">
        <v>3090</v>
      </c>
      <c r="O1532" s="27" t="s">
        <v>3101</v>
      </c>
      <c r="P1532" s="27" t="s">
        <v>3102</v>
      </c>
      <c r="Q1532" s="27" t="s">
        <v>6261</v>
      </c>
      <c r="R1532" s="15"/>
      <c r="S1532" s="53"/>
    </row>
    <row r="1533" spans="2:19" ht="19.5" customHeight="1" x14ac:dyDescent="0.15">
      <c r="B1533" s="25">
        <v>2021</v>
      </c>
      <c r="C1533" s="27">
        <v>5</v>
      </c>
      <c r="D1533" s="27" t="s">
        <v>14</v>
      </c>
      <c r="E1533" s="55" t="s">
        <v>1949</v>
      </c>
      <c r="F1533" s="27" t="s">
        <v>64</v>
      </c>
      <c r="G1533" s="27">
        <v>4010178702</v>
      </c>
      <c r="H1533" s="27" t="s">
        <v>1998</v>
      </c>
      <c r="I1533" s="27" t="s">
        <v>7197</v>
      </c>
      <c r="J1533" s="45" t="s">
        <v>17</v>
      </c>
      <c r="K1533" s="45">
        <v>1</v>
      </c>
      <c r="L1533" s="45" t="s">
        <v>2002</v>
      </c>
      <c r="M1533" s="29">
        <v>50906620</v>
      </c>
      <c r="N1533" s="49" t="s">
        <v>1590</v>
      </c>
      <c r="O1533" s="27" t="s">
        <v>1591</v>
      </c>
      <c r="P1533" s="27" t="s">
        <v>1592</v>
      </c>
      <c r="Q1533" s="27" t="s">
        <v>6261</v>
      </c>
      <c r="R1533" s="15"/>
      <c r="S1533" s="53"/>
    </row>
    <row r="1534" spans="2:19" ht="19.5" customHeight="1" x14ac:dyDescent="0.15">
      <c r="B1534" s="25">
        <v>2021</v>
      </c>
      <c r="C1534" s="27">
        <v>5</v>
      </c>
      <c r="D1534" s="27" t="s">
        <v>14</v>
      </c>
      <c r="E1534" s="55" t="s">
        <v>2030</v>
      </c>
      <c r="F1534" s="27" t="s">
        <v>215</v>
      </c>
      <c r="G1534" s="27">
        <v>3911160802</v>
      </c>
      <c r="H1534" s="27" t="s">
        <v>2060</v>
      </c>
      <c r="I1534" s="27" t="s">
        <v>7198</v>
      </c>
      <c r="J1534" s="45" t="s">
        <v>37</v>
      </c>
      <c r="K1534" s="45">
        <v>35</v>
      </c>
      <c r="L1534" s="45" t="s">
        <v>640</v>
      </c>
      <c r="M1534" s="29">
        <v>49291000</v>
      </c>
      <c r="N1534" s="49" t="s">
        <v>1508</v>
      </c>
      <c r="O1534" s="27" t="s">
        <v>1817</v>
      </c>
      <c r="P1534" s="27" t="s">
        <v>1818</v>
      </c>
      <c r="Q1534" s="27" t="s">
        <v>6261</v>
      </c>
      <c r="R1534" s="15"/>
      <c r="S1534" s="53"/>
    </row>
    <row r="1535" spans="2:19" ht="19.5" customHeight="1" x14ac:dyDescent="0.15">
      <c r="B1535" s="25">
        <v>2021</v>
      </c>
      <c r="C1535" s="27">
        <v>5</v>
      </c>
      <c r="D1535" s="27" t="s">
        <v>14</v>
      </c>
      <c r="E1535" s="55" t="s">
        <v>5187</v>
      </c>
      <c r="F1535" s="27" t="s">
        <v>62</v>
      </c>
      <c r="G1535" s="27">
        <v>4014178203</v>
      </c>
      <c r="H1535" s="27" t="s">
        <v>5202</v>
      </c>
      <c r="I1535" s="27" t="s">
        <v>7199</v>
      </c>
      <c r="J1535" s="45" t="s">
        <v>5248</v>
      </c>
      <c r="K1535" s="45">
        <v>277</v>
      </c>
      <c r="L1535" s="45" t="s">
        <v>227</v>
      </c>
      <c r="M1535" s="29">
        <v>48651172</v>
      </c>
      <c r="N1535" s="49" t="s">
        <v>5173</v>
      </c>
      <c r="O1535" s="27" t="s">
        <v>5177</v>
      </c>
      <c r="P1535" s="27" t="s">
        <v>5178</v>
      </c>
      <c r="Q1535" s="27" t="s">
        <v>6261</v>
      </c>
      <c r="R1535" s="15"/>
      <c r="S1535" s="53"/>
    </row>
    <row r="1536" spans="2:19" ht="19.5" customHeight="1" x14ac:dyDescent="0.15">
      <c r="B1536" s="25">
        <v>2021</v>
      </c>
      <c r="C1536" s="27">
        <v>5</v>
      </c>
      <c r="D1536" s="27" t="s">
        <v>14</v>
      </c>
      <c r="E1536" s="55" t="s">
        <v>2105</v>
      </c>
      <c r="F1536" s="27" t="s">
        <v>215</v>
      </c>
      <c r="G1536" s="27">
        <v>2611160701</v>
      </c>
      <c r="H1536" s="27" t="s">
        <v>739</v>
      </c>
      <c r="I1536" s="27" t="s">
        <v>7200</v>
      </c>
      <c r="J1536" s="45"/>
      <c r="K1536" s="45">
        <v>1</v>
      </c>
      <c r="L1536" s="45" t="s">
        <v>223</v>
      </c>
      <c r="M1536" s="29">
        <v>46850000</v>
      </c>
      <c r="N1536" s="49" t="s">
        <v>1841</v>
      </c>
      <c r="O1536" s="27" t="s">
        <v>1562</v>
      </c>
      <c r="P1536" s="27" t="s">
        <v>1563</v>
      </c>
      <c r="Q1536" s="27" t="s">
        <v>6261</v>
      </c>
      <c r="R1536" s="15"/>
      <c r="S1536" s="53"/>
    </row>
    <row r="1537" spans="2:19" ht="19.5" customHeight="1" x14ac:dyDescent="0.15">
      <c r="B1537" s="25">
        <v>2021</v>
      </c>
      <c r="C1537" s="27">
        <v>5</v>
      </c>
      <c r="D1537" s="27" t="s">
        <v>15</v>
      </c>
      <c r="E1537" s="55" t="s">
        <v>4166</v>
      </c>
      <c r="F1537" s="27" t="s">
        <v>215</v>
      </c>
      <c r="G1537" s="27">
        <v>3015200101</v>
      </c>
      <c r="H1537" s="27" t="s">
        <v>725</v>
      </c>
      <c r="I1537" s="27" t="s">
        <v>7201</v>
      </c>
      <c r="J1537" s="45" t="s">
        <v>16</v>
      </c>
      <c r="K1537" s="45">
        <v>117</v>
      </c>
      <c r="L1537" s="45" t="s">
        <v>702</v>
      </c>
      <c r="M1537" s="29">
        <v>45630000</v>
      </c>
      <c r="N1537" s="49" t="s">
        <v>4167</v>
      </c>
      <c r="O1537" s="27" t="s">
        <v>3826</v>
      </c>
      <c r="P1537" s="27" t="s">
        <v>3827</v>
      </c>
      <c r="Q1537" s="27" t="s">
        <v>6261</v>
      </c>
      <c r="R1537" s="15"/>
      <c r="S1537" s="53"/>
    </row>
    <row r="1538" spans="2:19" ht="19.5" customHeight="1" x14ac:dyDescent="0.15">
      <c r="B1538" s="25">
        <v>2021</v>
      </c>
      <c r="C1538" s="27">
        <v>5</v>
      </c>
      <c r="D1538" s="27" t="s">
        <v>14</v>
      </c>
      <c r="E1538" s="55" t="s">
        <v>4562</v>
      </c>
      <c r="F1538" s="27" t="s">
        <v>62</v>
      </c>
      <c r="G1538" s="27">
        <v>4014219702</v>
      </c>
      <c r="H1538" s="27" t="s">
        <v>562</v>
      </c>
      <c r="I1538" s="27" t="s">
        <v>7202</v>
      </c>
      <c r="J1538" s="45" t="s">
        <v>16</v>
      </c>
      <c r="K1538" s="45">
        <v>2543.4</v>
      </c>
      <c r="L1538" s="45" t="s">
        <v>225</v>
      </c>
      <c r="M1538" s="29">
        <v>43492140</v>
      </c>
      <c r="N1538" s="49" t="s">
        <v>4349</v>
      </c>
      <c r="O1538" s="27" t="s">
        <v>4500</v>
      </c>
      <c r="P1538" s="27" t="s">
        <v>4501</v>
      </c>
      <c r="Q1538" s="27" t="s">
        <v>6261</v>
      </c>
      <c r="R1538" s="15"/>
      <c r="S1538" s="53"/>
    </row>
    <row r="1539" spans="2:19" ht="19.5" customHeight="1" x14ac:dyDescent="0.15">
      <c r="B1539" s="25">
        <v>2021</v>
      </c>
      <c r="C1539" s="27">
        <v>5</v>
      </c>
      <c r="D1539" s="27" t="s">
        <v>15</v>
      </c>
      <c r="E1539" s="55" t="s">
        <v>2035</v>
      </c>
      <c r="F1539" s="27" t="s">
        <v>215</v>
      </c>
      <c r="G1539" s="27">
        <v>3011159701</v>
      </c>
      <c r="H1539" s="27" t="s">
        <v>696</v>
      </c>
      <c r="I1539" s="27" t="s">
        <v>7203</v>
      </c>
      <c r="J1539" s="45" t="s">
        <v>16</v>
      </c>
      <c r="K1539" s="45">
        <v>530</v>
      </c>
      <c r="L1539" s="45" t="s">
        <v>169</v>
      </c>
      <c r="M1539" s="29">
        <v>41500000</v>
      </c>
      <c r="N1539" s="49" t="s">
        <v>1476</v>
      </c>
      <c r="O1539" s="27" t="s">
        <v>1483</v>
      </c>
      <c r="P1539" s="27" t="s">
        <v>1484</v>
      </c>
      <c r="Q1539" s="27" t="s">
        <v>6261</v>
      </c>
      <c r="R1539" s="15"/>
      <c r="S1539" s="53"/>
    </row>
    <row r="1540" spans="2:19" ht="19.5" customHeight="1" x14ac:dyDescent="0.15">
      <c r="B1540" s="25">
        <v>2021</v>
      </c>
      <c r="C1540" s="27">
        <v>5</v>
      </c>
      <c r="D1540" s="27" t="s">
        <v>14</v>
      </c>
      <c r="E1540" s="55" t="s">
        <v>2105</v>
      </c>
      <c r="F1540" s="27" t="s">
        <v>215</v>
      </c>
      <c r="G1540" s="27">
        <v>3022200301</v>
      </c>
      <c r="H1540" s="27" t="s">
        <v>2106</v>
      </c>
      <c r="I1540" s="27" t="s">
        <v>7204</v>
      </c>
      <c r="J1540" s="45"/>
      <c r="K1540" s="45">
        <v>1</v>
      </c>
      <c r="L1540" s="45" t="s">
        <v>1979</v>
      </c>
      <c r="M1540" s="29">
        <v>40000000</v>
      </c>
      <c r="N1540" s="49" t="s">
        <v>1841</v>
      </c>
      <c r="O1540" s="27" t="s">
        <v>1562</v>
      </c>
      <c r="P1540" s="27" t="s">
        <v>1563</v>
      </c>
      <c r="Q1540" s="27" t="s">
        <v>6261</v>
      </c>
      <c r="R1540" s="15"/>
      <c r="S1540" s="53"/>
    </row>
    <row r="1541" spans="2:19" ht="19.5" customHeight="1" x14ac:dyDescent="0.15">
      <c r="B1541" s="25">
        <v>2021</v>
      </c>
      <c r="C1541" s="27">
        <v>5</v>
      </c>
      <c r="D1541" s="27" t="s">
        <v>15</v>
      </c>
      <c r="E1541" s="55" t="s">
        <v>201</v>
      </c>
      <c r="F1541" s="27" t="s">
        <v>215</v>
      </c>
      <c r="G1541" s="27">
        <v>3010161901</v>
      </c>
      <c r="H1541" s="27" t="s">
        <v>218</v>
      </c>
      <c r="I1541" s="27" t="s">
        <v>7205</v>
      </c>
      <c r="J1541" s="45" t="s">
        <v>16</v>
      </c>
      <c r="K1541" s="45">
        <v>53</v>
      </c>
      <c r="L1541" s="45" t="s">
        <v>219</v>
      </c>
      <c r="M1541" s="29">
        <v>36744000</v>
      </c>
      <c r="N1541" s="49" t="s">
        <v>194</v>
      </c>
      <c r="O1541" s="27" t="s">
        <v>199</v>
      </c>
      <c r="P1541" s="27" t="s">
        <v>200</v>
      </c>
      <c r="Q1541" s="27" t="s">
        <v>6261</v>
      </c>
      <c r="R1541" s="15"/>
      <c r="S1541" s="53"/>
    </row>
    <row r="1542" spans="2:19" ht="19.5" customHeight="1" x14ac:dyDescent="0.15">
      <c r="B1542" s="25">
        <v>2021</v>
      </c>
      <c r="C1542" s="27">
        <v>5</v>
      </c>
      <c r="D1542" s="27" t="s">
        <v>14</v>
      </c>
      <c r="E1542" s="55" t="s">
        <v>2030</v>
      </c>
      <c r="F1542" s="27" t="s">
        <v>215</v>
      </c>
      <c r="G1542" s="27">
        <v>3011159701</v>
      </c>
      <c r="H1542" s="27" t="s">
        <v>1934</v>
      </c>
      <c r="I1542" s="27" t="s">
        <v>7206</v>
      </c>
      <c r="J1542" s="45" t="s">
        <v>16</v>
      </c>
      <c r="K1542" s="45">
        <v>704</v>
      </c>
      <c r="L1542" s="45" t="s">
        <v>217</v>
      </c>
      <c r="M1542" s="29">
        <v>36614580</v>
      </c>
      <c r="N1542" s="49" t="s">
        <v>1508</v>
      </c>
      <c r="O1542" s="27" t="s">
        <v>1814</v>
      </c>
      <c r="P1542" s="27" t="s">
        <v>1815</v>
      </c>
      <c r="Q1542" s="27" t="s">
        <v>6261</v>
      </c>
      <c r="R1542" s="15"/>
      <c r="S1542" s="53"/>
    </row>
    <row r="1543" spans="2:19" ht="19.5" customHeight="1" x14ac:dyDescent="0.15">
      <c r="B1543" s="25">
        <v>2021</v>
      </c>
      <c r="C1543" s="27">
        <v>5</v>
      </c>
      <c r="D1543" s="27" t="s">
        <v>15</v>
      </c>
      <c r="E1543" s="55" t="s">
        <v>4166</v>
      </c>
      <c r="F1543" s="27" t="s">
        <v>215</v>
      </c>
      <c r="G1543" s="27">
        <v>3010369901</v>
      </c>
      <c r="H1543" s="27" t="s">
        <v>4170</v>
      </c>
      <c r="I1543" s="27" t="s">
        <v>7207</v>
      </c>
      <c r="J1543" s="45" t="s">
        <v>16</v>
      </c>
      <c r="K1543" s="45">
        <v>2466</v>
      </c>
      <c r="L1543" s="45" t="s">
        <v>225</v>
      </c>
      <c r="M1543" s="29">
        <v>36250200</v>
      </c>
      <c r="N1543" s="49" t="s">
        <v>4167</v>
      </c>
      <c r="O1543" s="27" t="s">
        <v>3826</v>
      </c>
      <c r="P1543" s="27" t="s">
        <v>3827</v>
      </c>
      <c r="Q1543" s="27" t="s">
        <v>6261</v>
      </c>
      <c r="R1543" s="15"/>
      <c r="S1543" s="53"/>
    </row>
    <row r="1544" spans="2:19" ht="19.5" customHeight="1" x14ac:dyDescent="0.15">
      <c r="B1544" s="25">
        <v>2021</v>
      </c>
      <c r="C1544" s="27">
        <v>5</v>
      </c>
      <c r="D1544" s="27" t="s">
        <v>15</v>
      </c>
      <c r="E1544" s="55" t="s">
        <v>2020</v>
      </c>
      <c r="F1544" s="27" t="s">
        <v>62</v>
      </c>
      <c r="G1544" s="27">
        <v>4511178401</v>
      </c>
      <c r="H1544" s="27" t="s">
        <v>2019</v>
      </c>
      <c r="I1544" s="27" t="s">
        <v>6544</v>
      </c>
      <c r="J1544" s="45" t="s">
        <v>38</v>
      </c>
      <c r="K1544" s="45">
        <v>1</v>
      </c>
      <c r="L1544" s="45" t="s">
        <v>223</v>
      </c>
      <c r="M1544" s="29">
        <v>35700000</v>
      </c>
      <c r="N1544" s="49" t="s">
        <v>1426</v>
      </c>
      <c r="O1544" s="27" t="s">
        <v>1427</v>
      </c>
      <c r="P1544" s="27" t="s">
        <v>1428</v>
      </c>
      <c r="Q1544" s="27" t="s">
        <v>6261</v>
      </c>
      <c r="R1544" s="15"/>
      <c r="S1544" s="53"/>
    </row>
    <row r="1545" spans="2:19" ht="19.5" customHeight="1" x14ac:dyDescent="0.15">
      <c r="B1545" s="25">
        <v>2021</v>
      </c>
      <c r="C1545" s="27">
        <v>5</v>
      </c>
      <c r="D1545" s="27" t="s">
        <v>14</v>
      </c>
      <c r="E1545" s="55" t="s">
        <v>5187</v>
      </c>
      <c r="F1545" s="27" t="s">
        <v>62</v>
      </c>
      <c r="G1545" s="27">
        <v>4014210902</v>
      </c>
      <c r="H1545" s="27" t="s">
        <v>5199</v>
      </c>
      <c r="I1545" s="27" t="s">
        <v>7208</v>
      </c>
      <c r="J1545" s="45" t="s">
        <v>5248</v>
      </c>
      <c r="K1545" s="45">
        <v>88</v>
      </c>
      <c r="L1545" s="45" t="s">
        <v>227</v>
      </c>
      <c r="M1545" s="29">
        <v>34397000</v>
      </c>
      <c r="N1545" s="49" t="s">
        <v>5173</v>
      </c>
      <c r="O1545" s="27" t="s">
        <v>5177</v>
      </c>
      <c r="P1545" s="27" t="s">
        <v>5178</v>
      </c>
      <c r="Q1545" s="27" t="s">
        <v>6261</v>
      </c>
      <c r="R1545" s="15"/>
      <c r="S1545" s="53"/>
    </row>
    <row r="1546" spans="2:19" ht="19.5" customHeight="1" x14ac:dyDescent="0.15">
      <c r="B1546" s="25">
        <v>2021</v>
      </c>
      <c r="C1546" s="27">
        <v>5</v>
      </c>
      <c r="D1546" s="27" t="s">
        <v>15</v>
      </c>
      <c r="E1546" s="55" t="s">
        <v>1935</v>
      </c>
      <c r="F1546" s="27" t="s">
        <v>215</v>
      </c>
      <c r="G1546" s="27">
        <v>3011159501</v>
      </c>
      <c r="H1546" s="27" t="s">
        <v>1382</v>
      </c>
      <c r="I1546" s="27" t="s">
        <v>7209</v>
      </c>
      <c r="J1546" s="45" t="s">
        <v>16</v>
      </c>
      <c r="K1546" s="45">
        <v>676</v>
      </c>
      <c r="L1546" s="45" t="s">
        <v>588</v>
      </c>
      <c r="M1546" s="29">
        <v>32931500</v>
      </c>
      <c r="N1546" s="49" t="s">
        <v>1476</v>
      </c>
      <c r="O1546" s="27" t="s">
        <v>1483</v>
      </c>
      <c r="P1546" s="27" t="s">
        <v>1484</v>
      </c>
      <c r="Q1546" s="27" t="s">
        <v>6261</v>
      </c>
      <c r="R1546" s="15"/>
      <c r="S1546" s="53"/>
    </row>
    <row r="1547" spans="2:19" ht="19.5" customHeight="1" x14ac:dyDescent="0.15">
      <c r="B1547" s="25">
        <v>2021</v>
      </c>
      <c r="C1547" s="27">
        <v>5</v>
      </c>
      <c r="D1547" s="27" t="s">
        <v>15</v>
      </c>
      <c r="E1547" s="55" t="s">
        <v>755</v>
      </c>
      <c r="F1547" s="27" t="s">
        <v>215</v>
      </c>
      <c r="G1547" s="27">
        <v>3010320101</v>
      </c>
      <c r="H1547" s="27" t="s">
        <v>1227</v>
      </c>
      <c r="I1547" s="27" t="s">
        <v>7210</v>
      </c>
      <c r="J1547" s="45" t="s">
        <v>1228</v>
      </c>
      <c r="K1547" s="45">
        <v>245</v>
      </c>
      <c r="L1547" s="45" t="s">
        <v>1229</v>
      </c>
      <c r="M1547" s="29">
        <v>31850000</v>
      </c>
      <c r="N1547" s="49" t="s">
        <v>757</v>
      </c>
      <c r="O1547" s="27" t="s">
        <v>758</v>
      </c>
      <c r="P1547" s="27" t="s">
        <v>759</v>
      </c>
      <c r="Q1547" s="27" t="s">
        <v>6261</v>
      </c>
      <c r="R1547" s="15"/>
      <c r="S1547" s="53"/>
    </row>
    <row r="1548" spans="2:19" ht="19.5" customHeight="1" x14ac:dyDescent="0.15">
      <c r="B1548" s="25">
        <v>2021</v>
      </c>
      <c r="C1548" s="27">
        <v>5</v>
      </c>
      <c r="D1548" s="27" t="s">
        <v>14</v>
      </c>
      <c r="E1548" s="55" t="s">
        <v>2030</v>
      </c>
      <c r="F1548" s="27" t="s">
        <v>215</v>
      </c>
      <c r="G1548" s="27">
        <v>3013150301</v>
      </c>
      <c r="H1548" s="27" t="s">
        <v>1380</v>
      </c>
      <c r="I1548" s="27" t="s">
        <v>7211</v>
      </c>
      <c r="J1548" s="45" t="s">
        <v>16</v>
      </c>
      <c r="K1548" s="45">
        <v>1365</v>
      </c>
      <c r="L1548" s="45" t="s">
        <v>1979</v>
      </c>
      <c r="M1548" s="29">
        <v>31774000</v>
      </c>
      <c r="N1548" s="49" t="s">
        <v>1508</v>
      </c>
      <c r="O1548" s="27" t="s">
        <v>1814</v>
      </c>
      <c r="P1548" s="27" t="s">
        <v>1815</v>
      </c>
      <c r="Q1548" s="27" t="s">
        <v>6261</v>
      </c>
      <c r="R1548" s="15"/>
      <c r="S1548" s="53"/>
    </row>
    <row r="1549" spans="2:19" ht="19.5" customHeight="1" x14ac:dyDescent="0.15">
      <c r="B1549" s="25">
        <v>2021</v>
      </c>
      <c r="C1549" s="27">
        <v>5</v>
      </c>
      <c r="D1549" s="27" t="s">
        <v>15</v>
      </c>
      <c r="E1549" s="55" t="s">
        <v>4166</v>
      </c>
      <c r="F1549" s="27" t="s">
        <v>215</v>
      </c>
      <c r="G1549" s="27">
        <v>3013150202</v>
      </c>
      <c r="H1549" s="27" t="s">
        <v>4178</v>
      </c>
      <c r="I1549" s="27" t="s">
        <v>7212</v>
      </c>
      <c r="J1549" s="45" t="s">
        <v>16</v>
      </c>
      <c r="K1549" s="45">
        <v>220</v>
      </c>
      <c r="L1549" s="45" t="s">
        <v>588</v>
      </c>
      <c r="M1549" s="29">
        <v>31460000</v>
      </c>
      <c r="N1549" s="49" t="s">
        <v>4167</v>
      </c>
      <c r="O1549" s="27" t="s">
        <v>3826</v>
      </c>
      <c r="P1549" s="27" t="s">
        <v>3827</v>
      </c>
      <c r="Q1549" s="27" t="s">
        <v>6261</v>
      </c>
      <c r="R1549" s="15"/>
      <c r="S1549" s="53"/>
    </row>
    <row r="1550" spans="2:19" ht="19.5" customHeight="1" x14ac:dyDescent="0.15">
      <c r="B1550" s="25">
        <v>2021</v>
      </c>
      <c r="C1550" s="27">
        <v>5</v>
      </c>
      <c r="D1550" s="27" t="s">
        <v>15</v>
      </c>
      <c r="E1550" s="55" t="s">
        <v>3428</v>
      </c>
      <c r="F1550" s="27" t="s">
        <v>215</v>
      </c>
      <c r="G1550" s="27">
        <v>2611160101</v>
      </c>
      <c r="H1550" s="27" t="s">
        <v>3433</v>
      </c>
      <c r="I1550" s="27" t="s">
        <v>7213</v>
      </c>
      <c r="J1550" s="45" t="s">
        <v>3434</v>
      </c>
      <c r="K1550" s="45">
        <v>1</v>
      </c>
      <c r="L1550" s="45" t="s">
        <v>174</v>
      </c>
      <c r="M1550" s="29">
        <v>31244550</v>
      </c>
      <c r="N1550" s="49" t="s">
        <v>3112</v>
      </c>
      <c r="O1550" s="27" t="s">
        <v>2937</v>
      </c>
      <c r="P1550" s="27" t="s">
        <v>2938</v>
      </c>
      <c r="Q1550" s="27" t="s">
        <v>6261</v>
      </c>
      <c r="R1550" s="15"/>
      <c r="S1550" s="53"/>
    </row>
    <row r="1551" spans="2:19" ht="19.5" customHeight="1" x14ac:dyDescent="0.15">
      <c r="B1551" s="25">
        <v>2021</v>
      </c>
      <c r="C1551" s="27">
        <v>5</v>
      </c>
      <c r="D1551" s="27" t="s">
        <v>14</v>
      </c>
      <c r="E1551" s="55" t="s">
        <v>2030</v>
      </c>
      <c r="F1551" s="27" t="s">
        <v>215</v>
      </c>
      <c r="G1551" s="27">
        <v>3011159701</v>
      </c>
      <c r="H1551" s="27" t="s">
        <v>1934</v>
      </c>
      <c r="I1551" s="27" t="s">
        <v>7214</v>
      </c>
      <c r="J1551" s="45" t="s">
        <v>16</v>
      </c>
      <c r="K1551" s="45">
        <v>488</v>
      </c>
      <c r="L1551" s="45" t="s">
        <v>217</v>
      </c>
      <c r="M1551" s="29">
        <v>30939460</v>
      </c>
      <c r="N1551" s="49" t="s">
        <v>1508</v>
      </c>
      <c r="O1551" s="27" t="s">
        <v>1814</v>
      </c>
      <c r="P1551" s="27" t="s">
        <v>1815</v>
      </c>
      <c r="Q1551" s="27" t="s">
        <v>6261</v>
      </c>
      <c r="R1551" s="15"/>
      <c r="S1551" s="53"/>
    </row>
    <row r="1552" spans="2:19" ht="19.5" customHeight="1" x14ac:dyDescent="0.15">
      <c r="B1552" s="25">
        <v>2021</v>
      </c>
      <c r="C1552" s="27">
        <v>5</v>
      </c>
      <c r="D1552" s="27" t="s">
        <v>14</v>
      </c>
      <c r="E1552" s="55" t="s">
        <v>5187</v>
      </c>
      <c r="F1552" s="27" t="s">
        <v>62</v>
      </c>
      <c r="G1552" s="27">
        <v>3013151401</v>
      </c>
      <c r="H1552" s="27" t="s">
        <v>5201</v>
      </c>
      <c r="I1552" s="27" t="s">
        <v>7215</v>
      </c>
      <c r="J1552" s="45" t="s">
        <v>5248</v>
      </c>
      <c r="K1552" s="45">
        <v>110</v>
      </c>
      <c r="L1552" s="45" t="s">
        <v>225</v>
      </c>
      <c r="M1552" s="29">
        <v>27950010</v>
      </c>
      <c r="N1552" s="49" t="s">
        <v>5173</v>
      </c>
      <c r="O1552" s="27" t="s">
        <v>5177</v>
      </c>
      <c r="P1552" s="27" t="s">
        <v>5178</v>
      </c>
      <c r="Q1552" s="27" t="s">
        <v>6261</v>
      </c>
      <c r="R1552" s="15"/>
      <c r="S1552" s="53"/>
    </row>
    <row r="1553" spans="2:19" ht="19.5" customHeight="1" x14ac:dyDescent="0.15">
      <c r="B1553" s="25">
        <v>2021</v>
      </c>
      <c r="C1553" s="27">
        <v>5</v>
      </c>
      <c r="D1553" s="27" t="s">
        <v>15</v>
      </c>
      <c r="E1553" s="55" t="s">
        <v>2046</v>
      </c>
      <c r="F1553" s="27" t="s">
        <v>215</v>
      </c>
      <c r="G1553" s="27">
        <v>4323290201</v>
      </c>
      <c r="H1553" s="27" t="s">
        <v>2171</v>
      </c>
      <c r="I1553" s="27" t="s">
        <v>6544</v>
      </c>
      <c r="J1553" s="45" t="s">
        <v>37</v>
      </c>
      <c r="K1553" s="45">
        <v>1</v>
      </c>
      <c r="L1553" s="45" t="s">
        <v>223</v>
      </c>
      <c r="M1553" s="29">
        <v>25000000</v>
      </c>
      <c r="N1553" s="49" t="s">
        <v>1590</v>
      </c>
      <c r="O1553" s="27" t="s">
        <v>1883</v>
      </c>
      <c r="P1553" s="27" t="s">
        <v>1884</v>
      </c>
      <c r="Q1553" s="27" t="s">
        <v>6261</v>
      </c>
      <c r="R1553" s="15"/>
      <c r="S1553" s="53"/>
    </row>
    <row r="1554" spans="2:19" ht="19.5" customHeight="1" x14ac:dyDescent="0.15">
      <c r="B1554" s="25">
        <v>2021</v>
      </c>
      <c r="C1554" s="27">
        <v>5</v>
      </c>
      <c r="D1554" s="27" t="s">
        <v>14</v>
      </c>
      <c r="E1554" s="55" t="s">
        <v>5195</v>
      </c>
      <c r="F1554" s="27" t="s">
        <v>221</v>
      </c>
      <c r="G1554" s="27">
        <v>4014210901</v>
      </c>
      <c r="H1554" s="27" t="s">
        <v>5233</v>
      </c>
      <c r="I1554" s="27" t="s">
        <v>7216</v>
      </c>
      <c r="J1554" s="45" t="s">
        <v>16</v>
      </c>
      <c r="K1554" s="45">
        <v>90</v>
      </c>
      <c r="L1554" s="45" t="s">
        <v>227</v>
      </c>
      <c r="M1554" s="29">
        <v>24739777</v>
      </c>
      <c r="N1554" s="49" t="s">
        <v>5173</v>
      </c>
      <c r="O1554" s="27" t="s">
        <v>1455</v>
      </c>
      <c r="P1554" s="27" t="s">
        <v>5194</v>
      </c>
      <c r="Q1554" s="27" t="s">
        <v>6261</v>
      </c>
      <c r="R1554" s="15"/>
      <c r="S1554" s="53"/>
    </row>
    <row r="1555" spans="2:19" ht="19.5" customHeight="1" x14ac:dyDescent="0.15">
      <c r="B1555" s="25">
        <v>2021</v>
      </c>
      <c r="C1555" s="27">
        <v>5</v>
      </c>
      <c r="D1555" s="27" t="s">
        <v>14</v>
      </c>
      <c r="E1555" s="55" t="s">
        <v>5195</v>
      </c>
      <c r="F1555" s="27" t="s">
        <v>221</v>
      </c>
      <c r="G1555" s="27">
        <v>4014178203</v>
      </c>
      <c r="H1555" s="27" t="s">
        <v>5235</v>
      </c>
      <c r="I1555" s="27" t="s">
        <v>7177</v>
      </c>
      <c r="J1555" s="45" t="s">
        <v>16</v>
      </c>
      <c r="K1555" s="45">
        <v>61</v>
      </c>
      <c r="L1555" s="45" t="s">
        <v>227</v>
      </c>
      <c r="M1555" s="29">
        <v>22810515</v>
      </c>
      <c r="N1555" s="49" t="s">
        <v>5173</v>
      </c>
      <c r="O1555" s="27" t="s">
        <v>1455</v>
      </c>
      <c r="P1555" s="27" t="s">
        <v>5194</v>
      </c>
      <c r="Q1555" s="27" t="s">
        <v>6261</v>
      </c>
      <c r="R1555" s="15"/>
      <c r="S1555" s="53"/>
    </row>
    <row r="1556" spans="2:19" ht="19.5" customHeight="1" x14ac:dyDescent="0.15">
      <c r="B1556" s="25">
        <v>2021</v>
      </c>
      <c r="C1556" s="27">
        <v>5</v>
      </c>
      <c r="D1556" s="27" t="s">
        <v>15</v>
      </c>
      <c r="E1556" s="55" t="s">
        <v>4166</v>
      </c>
      <c r="F1556" s="27" t="s">
        <v>215</v>
      </c>
      <c r="G1556" s="27">
        <v>3010369901</v>
      </c>
      <c r="H1556" s="27" t="s">
        <v>4173</v>
      </c>
      <c r="I1556" s="27" t="s">
        <v>7217</v>
      </c>
      <c r="J1556" s="45" t="s">
        <v>16</v>
      </c>
      <c r="K1556" s="45">
        <v>1966</v>
      </c>
      <c r="L1556" s="45" t="s">
        <v>577</v>
      </c>
      <c r="M1556" s="29">
        <v>22609000</v>
      </c>
      <c r="N1556" s="49" t="s">
        <v>4167</v>
      </c>
      <c r="O1556" s="27" t="s">
        <v>3826</v>
      </c>
      <c r="P1556" s="27" t="s">
        <v>3827</v>
      </c>
      <c r="Q1556" s="27" t="s">
        <v>6261</v>
      </c>
      <c r="R1556" s="15"/>
      <c r="S1556" s="53"/>
    </row>
    <row r="1557" spans="2:19" ht="19.5" customHeight="1" x14ac:dyDescent="0.15">
      <c r="B1557" s="25">
        <v>2021</v>
      </c>
      <c r="C1557" s="27">
        <v>5</v>
      </c>
      <c r="D1557" s="27" t="s">
        <v>15</v>
      </c>
      <c r="E1557" s="55" t="s">
        <v>4166</v>
      </c>
      <c r="F1557" s="27" t="s">
        <v>215</v>
      </c>
      <c r="G1557" s="27">
        <v>3010369901</v>
      </c>
      <c r="H1557" s="27" t="s">
        <v>4171</v>
      </c>
      <c r="I1557" s="27" t="s">
        <v>7218</v>
      </c>
      <c r="J1557" s="45" t="s">
        <v>16</v>
      </c>
      <c r="K1557" s="45">
        <v>2354</v>
      </c>
      <c r="L1557" s="45" t="s">
        <v>225</v>
      </c>
      <c r="M1557" s="29">
        <v>21186000</v>
      </c>
      <c r="N1557" s="49" t="s">
        <v>4167</v>
      </c>
      <c r="O1557" s="27" t="s">
        <v>3826</v>
      </c>
      <c r="P1557" s="27" t="s">
        <v>3827</v>
      </c>
      <c r="Q1557" s="27" t="s">
        <v>6261</v>
      </c>
      <c r="R1557" s="15"/>
      <c r="S1557" s="53"/>
    </row>
    <row r="1558" spans="2:19" ht="19.5" customHeight="1" x14ac:dyDescent="0.15">
      <c r="B1558" s="25">
        <v>2021</v>
      </c>
      <c r="C1558" s="27">
        <v>5</v>
      </c>
      <c r="D1558" s="27" t="s">
        <v>15</v>
      </c>
      <c r="E1558" s="55" t="s">
        <v>2035</v>
      </c>
      <c r="F1558" s="27" t="s">
        <v>215</v>
      </c>
      <c r="G1558" s="27">
        <v>3013150202</v>
      </c>
      <c r="H1558" s="27" t="s">
        <v>1936</v>
      </c>
      <c r="I1558" s="27" t="s">
        <v>7219</v>
      </c>
      <c r="J1558" s="45" t="s">
        <v>16</v>
      </c>
      <c r="K1558" s="45">
        <v>161</v>
      </c>
      <c r="L1558" s="45" t="s">
        <v>588</v>
      </c>
      <c r="M1558" s="29">
        <v>20000000</v>
      </c>
      <c r="N1558" s="49" t="s">
        <v>1476</v>
      </c>
      <c r="O1558" s="27" t="s">
        <v>1483</v>
      </c>
      <c r="P1558" s="27" t="s">
        <v>1484</v>
      </c>
      <c r="Q1558" s="27" t="s">
        <v>6261</v>
      </c>
      <c r="R1558" s="15"/>
      <c r="S1558" s="53"/>
    </row>
    <row r="1559" spans="2:19" ht="19.5" customHeight="1" x14ac:dyDescent="0.15">
      <c r="B1559" s="25">
        <v>2021</v>
      </c>
      <c r="C1559" s="27">
        <v>5</v>
      </c>
      <c r="D1559" s="27" t="s">
        <v>14</v>
      </c>
      <c r="E1559" s="55" t="s">
        <v>4536</v>
      </c>
      <c r="F1559" s="27" t="s">
        <v>215</v>
      </c>
      <c r="G1559" s="27">
        <v>3013150301</v>
      </c>
      <c r="H1559" s="27" t="s">
        <v>3491</v>
      </c>
      <c r="I1559" s="27" t="s">
        <v>7220</v>
      </c>
      <c r="J1559" s="45" t="s">
        <v>16</v>
      </c>
      <c r="K1559" s="45">
        <v>1133</v>
      </c>
      <c r="L1559" s="45" t="s">
        <v>1272</v>
      </c>
      <c r="M1559" s="29">
        <v>19586600</v>
      </c>
      <c r="N1559" s="49" t="s">
        <v>4277</v>
      </c>
      <c r="O1559" s="27" t="s">
        <v>4278</v>
      </c>
      <c r="P1559" s="27" t="s">
        <v>4279</v>
      </c>
      <c r="Q1559" s="27" t="s">
        <v>6261</v>
      </c>
      <c r="R1559" s="15"/>
      <c r="S1559" s="53"/>
    </row>
    <row r="1560" spans="2:19" ht="19.5" customHeight="1" x14ac:dyDescent="0.15">
      <c r="B1560" s="25">
        <v>2021</v>
      </c>
      <c r="C1560" s="27">
        <v>5</v>
      </c>
      <c r="D1560" s="27" t="s">
        <v>15</v>
      </c>
      <c r="E1560" s="55" t="s">
        <v>4218</v>
      </c>
      <c r="F1560" s="27" t="s">
        <v>215</v>
      </c>
      <c r="G1560" s="27">
        <v>3013150202</v>
      </c>
      <c r="H1560" s="27" t="s">
        <v>1936</v>
      </c>
      <c r="I1560" s="27" t="s">
        <v>7221</v>
      </c>
      <c r="J1560" s="45" t="s">
        <v>4219</v>
      </c>
      <c r="K1560" s="45">
        <v>1871</v>
      </c>
      <c r="L1560" s="45" t="s">
        <v>4221</v>
      </c>
      <c r="M1560" s="29">
        <v>19212000</v>
      </c>
      <c r="N1560" s="49" t="s">
        <v>3868</v>
      </c>
      <c r="O1560" s="27" t="s">
        <v>4068</v>
      </c>
      <c r="P1560" s="27" t="s">
        <v>4069</v>
      </c>
      <c r="Q1560" s="27" t="s">
        <v>6261</v>
      </c>
      <c r="R1560" s="15"/>
      <c r="S1560" s="53"/>
    </row>
    <row r="1561" spans="2:19" ht="19.5" customHeight="1" x14ac:dyDescent="0.15">
      <c r="B1561" s="25">
        <v>2021</v>
      </c>
      <c r="C1561" s="27">
        <v>5</v>
      </c>
      <c r="D1561" s="27" t="s">
        <v>15</v>
      </c>
      <c r="E1561" s="55" t="s">
        <v>2020</v>
      </c>
      <c r="F1561" s="27" t="s">
        <v>62</v>
      </c>
      <c r="G1561" s="27">
        <v>3912110301</v>
      </c>
      <c r="H1561" s="27" t="s">
        <v>571</v>
      </c>
      <c r="I1561" s="27" t="s">
        <v>6544</v>
      </c>
      <c r="J1561" s="45" t="s">
        <v>37</v>
      </c>
      <c r="K1561" s="45">
        <v>1</v>
      </c>
      <c r="L1561" s="45" t="s">
        <v>223</v>
      </c>
      <c r="M1561" s="29">
        <v>18700000</v>
      </c>
      <c r="N1561" s="49" t="s">
        <v>1426</v>
      </c>
      <c r="O1561" s="27" t="s">
        <v>1427</v>
      </c>
      <c r="P1561" s="27" t="s">
        <v>1428</v>
      </c>
      <c r="Q1561" s="27" t="s">
        <v>6261</v>
      </c>
      <c r="R1561" s="15"/>
      <c r="S1561" s="53"/>
    </row>
    <row r="1562" spans="2:19" ht="19.5" customHeight="1" x14ac:dyDescent="0.15">
      <c r="B1562" s="25">
        <v>2021</v>
      </c>
      <c r="C1562" s="27">
        <v>5</v>
      </c>
      <c r="D1562" s="27" t="s">
        <v>15</v>
      </c>
      <c r="E1562" s="55" t="s">
        <v>3607</v>
      </c>
      <c r="F1562" s="27" t="s">
        <v>215</v>
      </c>
      <c r="G1562" s="27">
        <v>3011159701</v>
      </c>
      <c r="H1562" s="27" t="s">
        <v>696</v>
      </c>
      <c r="I1562" s="27" t="s">
        <v>7222</v>
      </c>
      <c r="J1562" s="45" t="s">
        <v>16</v>
      </c>
      <c r="K1562" s="45">
        <v>322</v>
      </c>
      <c r="L1562" s="45" t="s">
        <v>169</v>
      </c>
      <c r="M1562" s="29">
        <v>18454100</v>
      </c>
      <c r="N1562" s="49" t="s">
        <v>3090</v>
      </c>
      <c r="O1562" s="27" t="s">
        <v>3101</v>
      </c>
      <c r="P1562" s="27" t="s">
        <v>3102</v>
      </c>
      <c r="Q1562" s="27" t="s">
        <v>6261</v>
      </c>
      <c r="R1562" s="15"/>
      <c r="S1562" s="53"/>
    </row>
    <row r="1563" spans="2:19" ht="19.5" customHeight="1" x14ac:dyDescent="0.15">
      <c r="B1563" s="25">
        <v>2021</v>
      </c>
      <c r="C1563" s="27">
        <v>5</v>
      </c>
      <c r="D1563" s="27" t="s">
        <v>15</v>
      </c>
      <c r="E1563" s="55" t="s">
        <v>4166</v>
      </c>
      <c r="F1563" s="27" t="s">
        <v>215</v>
      </c>
      <c r="G1563" s="27">
        <v>3020170501</v>
      </c>
      <c r="H1563" s="27" t="s">
        <v>4175</v>
      </c>
      <c r="I1563" s="27" t="s">
        <v>7223</v>
      </c>
      <c r="J1563" s="45" t="s">
        <v>16</v>
      </c>
      <c r="K1563" s="45">
        <v>1</v>
      </c>
      <c r="L1563" s="45" t="s">
        <v>1275</v>
      </c>
      <c r="M1563" s="29">
        <v>16400000</v>
      </c>
      <c r="N1563" s="49" t="s">
        <v>4167</v>
      </c>
      <c r="O1563" s="27" t="s">
        <v>3826</v>
      </c>
      <c r="P1563" s="27" t="s">
        <v>3827</v>
      </c>
      <c r="Q1563" s="27" t="s">
        <v>6261</v>
      </c>
      <c r="R1563" s="15"/>
      <c r="S1563" s="53"/>
    </row>
    <row r="1564" spans="2:19" ht="19.5" customHeight="1" x14ac:dyDescent="0.15">
      <c r="B1564" s="25">
        <v>2021</v>
      </c>
      <c r="C1564" s="27">
        <v>5</v>
      </c>
      <c r="D1564" s="27" t="s">
        <v>14</v>
      </c>
      <c r="E1564" s="55" t="s">
        <v>4536</v>
      </c>
      <c r="F1564" s="27" t="s">
        <v>215</v>
      </c>
      <c r="G1564" s="27">
        <v>3013150201</v>
      </c>
      <c r="H1564" s="27" t="s">
        <v>4545</v>
      </c>
      <c r="I1564" s="27" t="s">
        <v>7224</v>
      </c>
      <c r="J1564" s="45" t="s">
        <v>16</v>
      </c>
      <c r="K1564" s="45">
        <v>1106</v>
      </c>
      <c r="L1564" s="45" t="s">
        <v>1272</v>
      </c>
      <c r="M1564" s="29">
        <v>16368800</v>
      </c>
      <c r="N1564" s="49" t="s">
        <v>4277</v>
      </c>
      <c r="O1564" s="27" t="s">
        <v>4278</v>
      </c>
      <c r="P1564" s="27" t="s">
        <v>4279</v>
      </c>
      <c r="Q1564" s="27" t="s">
        <v>6261</v>
      </c>
      <c r="R1564" s="15"/>
      <c r="S1564" s="53"/>
    </row>
    <row r="1565" spans="2:19" ht="19.5" customHeight="1" x14ac:dyDescent="0.15">
      <c r="B1565" s="25">
        <v>2021</v>
      </c>
      <c r="C1565" s="27">
        <v>5</v>
      </c>
      <c r="D1565" s="27" t="s">
        <v>14</v>
      </c>
      <c r="E1565" s="55" t="s">
        <v>5187</v>
      </c>
      <c r="F1565" s="27" t="s">
        <v>62</v>
      </c>
      <c r="G1565" s="27">
        <v>4014210902</v>
      </c>
      <c r="H1565" s="27" t="s">
        <v>5199</v>
      </c>
      <c r="I1565" s="27" t="s">
        <v>7225</v>
      </c>
      <c r="J1565" s="45" t="s">
        <v>5253</v>
      </c>
      <c r="K1565" s="45">
        <v>209</v>
      </c>
      <c r="L1565" s="45" t="s">
        <v>227</v>
      </c>
      <c r="M1565" s="29">
        <v>16129575</v>
      </c>
      <c r="N1565" s="49" t="s">
        <v>5173</v>
      </c>
      <c r="O1565" s="27" t="s">
        <v>5177</v>
      </c>
      <c r="P1565" s="27" t="s">
        <v>5178</v>
      </c>
      <c r="Q1565" s="27" t="s">
        <v>6261</v>
      </c>
      <c r="R1565" s="15"/>
      <c r="S1565" s="53"/>
    </row>
    <row r="1566" spans="2:19" ht="19.5" customHeight="1" x14ac:dyDescent="0.15">
      <c r="B1566" s="25">
        <v>2021</v>
      </c>
      <c r="C1566" s="27">
        <v>5</v>
      </c>
      <c r="D1566" s="27" t="s">
        <v>14</v>
      </c>
      <c r="E1566" s="55" t="s">
        <v>585</v>
      </c>
      <c r="F1566" s="27" t="s">
        <v>215</v>
      </c>
      <c r="G1566" s="27">
        <v>4014218902</v>
      </c>
      <c r="H1566" s="27" t="s">
        <v>586</v>
      </c>
      <c r="I1566" s="27" t="s">
        <v>7226</v>
      </c>
      <c r="J1566" s="45" t="s">
        <v>173</v>
      </c>
      <c r="K1566" s="45">
        <v>53</v>
      </c>
      <c r="L1566" s="45" t="s">
        <v>225</v>
      </c>
      <c r="M1566" s="29">
        <v>15714500</v>
      </c>
      <c r="N1566" s="49" t="s">
        <v>289</v>
      </c>
      <c r="O1566" s="27" t="s">
        <v>290</v>
      </c>
      <c r="P1566" s="27" t="s">
        <v>291</v>
      </c>
      <c r="Q1566" s="27" t="s">
        <v>6261</v>
      </c>
      <c r="R1566" s="15"/>
      <c r="S1566" s="53"/>
    </row>
    <row r="1567" spans="2:19" ht="19.5" customHeight="1" x14ac:dyDescent="0.15">
      <c r="B1567" s="25">
        <v>2021</v>
      </c>
      <c r="C1567" s="27">
        <v>5</v>
      </c>
      <c r="D1567" s="27" t="s">
        <v>14</v>
      </c>
      <c r="E1567" s="55" t="s">
        <v>5195</v>
      </c>
      <c r="F1567" s="27" t="s">
        <v>221</v>
      </c>
      <c r="G1567" s="27">
        <v>4014212301</v>
      </c>
      <c r="H1567" s="27" t="s">
        <v>5236</v>
      </c>
      <c r="I1567" s="27" t="s">
        <v>6859</v>
      </c>
      <c r="J1567" s="45" t="s">
        <v>16</v>
      </c>
      <c r="K1567" s="45">
        <v>208</v>
      </c>
      <c r="L1567" s="45" t="s">
        <v>225</v>
      </c>
      <c r="M1567" s="29">
        <v>15466752</v>
      </c>
      <c r="N1567" s="49" t="s">
        <v>5173</v>
      </c>
      <c r="O1567" s="27" t="s">
        <v>1455</v>
      </c>
      <c r="P1567" s="27" t="s">
        <v>5194</v>
      </c>
      <c r="Q1567" s="27" t="s">
        <v>6261</v>
      </c>
      <c r="R1567" s="15"/>
      <c r="S1567" s="53"/>
    </row>
    <row r="1568" spans="2:19" ht="19.5" customHeight="1" x14ac:dyDescent="0.15">
      <c r="B1568" s="25">
        <v>2021</v>
      </c>
      <c r="C1568" s="27">
        <v>5</v>
      </c>
      <c r="D1568" s="27" t="s">
        <v>14</v>
      </c>
      <c r="E1568" s="55" t="s">
        <v>2005</v>
      </c>
      <c r="F1568" s="27" t="s">
        <v>62</v>
      </c>
      <c r="G1568" s="27">
        <v>4111331901</v>
      </c>
      <c r="H1568" s="27" t="s">
        <v>2006</v>
      </c>
      <c r="I1568" s="27" t="s">
        <v>7227</v>
      </c>
      <c r="J1568" s="45" t="s">
        <v>2007</v>
      </c>
      <c r="K1568" s="45">
        <v>1</v>
      </c>
      <c r="L1568" s="45" t="s">
        <v>1979</v>
      </c>
      <c r="M1568" s="29">
        <v>15008400</v>
      </c>
      <c r="N1568" s="49" t="s">
        <v>2008</v>
      </c>
      <c r="O1568" s="27" t="s">
        <v>2009</v>
      </c>
      <c r="P1568" s="27" t="s">
        <v>2010</v>
      </c>
      <c r="Q1568" s="27" t="s">
        <v>6261</v>
      </c>
      <c r="R1568" s="15"/>
      <c r="S1568" s="53"/>
    </row>
    <row r="1569" spans="2:19" ht="19.5" customHeight="1" x14ac:dyDescent="0.15">
      <c r="B1569" s="25">
        <v>2021</v>
      </c>
      <c r="C1569" s="27">
        <v>5</v>
      </c>
      <c r="D1569" s="27" t="s">
        <v>14</v>
      </c>
      <c r="E1569" s="55" t="s">
        <v>1946</v>
      </c>
      <c r="F1569" s="27" t="s">
        <v>215</v>
      </c>
      <c r="G1569" s="27">
        <v>3015200102</v>
      </c>
      <c r="H1569" s="27" t="s">
        <v>1285</v>
      </c>
      <c r="I1569" s="27" t="s">
        <v>7228</v>
      </c>
      <c r="J1569" s="45" t="s">
        <v>16</v>
      </c>
      <c r="K1569" s="45">
        <v>119</v>
      </c>
      <c r="L1569" s="45" t="s">
        <v>2128</v>
      </c>
      <c r="M1569" s="29">
        <v>14714000</v>
      </c>
      <c r="N1569" s="49" t="s">
        <v>1841</v>
      </c>
      <c r="O1569" s="27" t="s">
        <v>1565</v>
      </c>
      <c r="P1569" s="27" t="s">
        <v>1566</v>
      </c>
      <c r="Q1569" s="27" t="s">
        <v>6261</v>
      </c>
      <c r="R1569" s="15"/>
      <c r="S1569" s="53"/>
    </row>
    <row r="1570" spans="2:19" ht="19.5" customHeight="1" x14ac:dyDescent="0.15">
      <c r="B1570" s="25">
        <v>2021</v>
      </c>
      <c r="C1570" s="27">
        <v>5</v>
      </c>
      <c r="D1570" s="27" t="s">
        <v>14</v>
      </c>
      <c r="E1570" s="55" t="s">
        <v>5187</v>
      </c>
      <c r="F1570" s="27" t="s">
        <v>62</v>
      </c>
      <c r="G1570" s="27">
        <v>3013151401</v>
      </c>
      <c r="H1570" s="27" t="s">
        <v>5201</v>
      </c>
      <c r="I1570" s="27" t="s">
        <v>7229</v>
      </c>
      <c r="J1570" s="45" t="s">
        <v>5248</v>
      </c>
      <c r="K1570" s="45">
        <v>49</v>
      </c>
      <c r="L1570" s="45" t="s">
        <v>225</v>
      </c>
      <c r="M1570" s="29">
        <v>14637623</v>
      </c>
      <c r="N1570" s="49" t="s">
        <v>5173</v>
      </c>
      <c r="O1570" s="27" t="s">
        <v>5177</v>
      </c>
      <c r="P1570" s="27" t="s">
        <v>5178</v>
      </c>
      <c r="Q1570" s="27" t="s">
        <v>6261</v>
      </c>
      <c r="R1570" s="15"/>
      <c r="S1570" s="53"/>
    </row>
    <row r="1571" spans="2:19" ht="19.5" customHeight="1" x14ac:dyDescent="0.15">
      <c r="B1571" s="25">
        <v>2021</v>
      </c>
      <c r="C1571" s="27">
        <v>5</v>
      </c>
      <c r="D1571" s="27" t="s">
        <v>14</v>
      </c>
      <c r="E1571" s="55" t="s">
        <v>2049</v>
      </c>
      <c r="F1571" s="27" t="s">
        <v>215</v>
      </c>
      <c r="G1571" s="27">
        <v>3013150201</v>
      </c>
      <c r="H1571" s="27" t="s">
        <v>1977</v>
      </c>
      <c r="I1571" s="27" t="s">
        <v>7230</v>
      </c>
      <c r="J1571" s="45" t="s">
        <v>16</v>
      </c>
      <c r="K1571" s="45">
        <v>712</v>
      </c>
      <c r="L1571" s="45" t="s">
        <v>588</v>
      </c>
      <c r="M1571" s="29">
        <v>14500000</v>
      </c>
      <c r="N1571" s="49" t="s">
        <v>1508</v>
      </c>
      <c r="O1571" s="27" t="s">
        <v>2050</v>
      </c>
      <c r="P1571" s="27" t="s">
        <v>2051</v>
      </c>
      <c r="Q1571" s="27" t="s">
        <v>6261</v>
      </c>
      <c r="R1571" s="15"/>
      <c r="S1571" s="53"/>
    </row>
    <row r="1572" spans="2:19" ht="19.5" customHeight="1" x14ac:dyDescent="0.15">
      <c r="B1572" s="25">
        <v>2021</v>
      </c>
      <c r="C1572" s="27">
        <v>5</v>
      </c>
      <c r="D1572" s="27" t="s">
        <v>15</v>
      </c>
      <c r="E1572" s="55" t="s">
        <v>4166</v>
      </c>
      <c r="F1572" s="27" t="s">
        <v>215</v>
      </c>
      <c r="G1572" s="27">
        <v>3010369901</v>
      </c>
      <c r="H1572" s="27" t="s">
        <v>4172</v>
      </c>
      <c r="I1572" s="27" t="s">
        <v>7231</v>
      </c>
      <c r="J1572" s="45" t="s">
        <v>16</v>
      </c>
      <c r="K1572" s="45">
        <v>1200</v>
      </c>
      <c r="L1572" s="45" t="s">
        <v>577</v>
      </c>
      <c r="M1572" s="29">
        <v>13800000</v>
      </c>
      <c r="N1572" s="49" t="s">
        <v>4167</v>
      </c>
      <c r="O1572" s="27" t="s">
        <v>3826</v>
      </c>
      <c r="P1572" s="27" t="s">
        <v>3827</v>
      </c>
      <c r="Q1572" s="27" t="s">
        <v>6261</v>
      </c>
      <c r="R1572" s="15"/>
      <c r="S1572" s="53"/>
    </row>
    <row r="1573" spans="2:19" ht="19.5" customHeight="1" x14ac:dyDescent="0.15">
      <c r="B1573" s="25">
        <v>2021</v>
      </c>
      <c r="C1573" s="27">
        <v>5</v>
      </c>
      <c r="D1573" s="27" t="s">
        <v>15</v>
      </c>
      <c r="E1573" s="55" t="s">
        <v>1935</v>
      </c>
      <c r="F1573" s="27" t="s">
        <v>215</v>
      </c>
      <c r="G1573" s="27">
        <v>3015200105</v>
      </c>
      <c r="H1573" s="27" t="s">
        <v>2038</v>
      </c>
      <c r="I1573" s="27" t="s">
        <v>7232</v>
      </c>
      <c r="J1573" s="45" t="s">
        <v>16</v>
      </c>
      <c r="K1573" s="45">
        <v>80</v>
      </c>
      <c r="L1573" s="45" t="s">
        <v>702</v>
      </c>
      <c r="M1573" s="29">
        <v>13600000</v>
      </c>
      <c r="N1573" s="49" t="s">
        <v>1476</v>
      </c>
      <c r="O1573" s="27" t="s">
        <v>1483</v>
      </c>
      <c r="P1573" s="27" t="s">
        <v>1484</v>
      </c>
      <c r="Q1573" s="27" t="s">
        <v>6261</v>
      </c>
      <c r="R1573" s="15"/>
      <c r="S1573" s="53"/>
    </row>
    <row r="1574" spans="2:19" ht="19.5" customHeight="1" x14ac:dyDescent="0.15">
      <c r="B1574" s="25">
        <v>2021</v>
      </c>
      <c r="C1574" s="27">
        <v>5</v>
      </c>
      <c r="D1574" s="27" t="s">
        <v>15</v>
      </c>
      <c r="E1574" s="55" t="s">
        <v>4166</v>
      </c>
      <c r="F1574" s="27" t="s">
        <v>215</v>
      </c>
      <c r="G1574" s="27">
        <v>3010369901</v>
      </c>
      <c r="H1574" s="27" t="s">
        <v>4169</v>
      </c>
      <c r="I1574" s="27" t="s">
        <v>7207</v>
      </c>
      <c r="J1574" s="45" t="s">
        <v>16</v>
      </c>
      <c r="K1574" s="45">
        <v>515</v>
      </c>
      <c r="L1574" s="45" t="s">
        <v>225</v>
      </c>
      <c r="M1574" s="29">
        <v>13235500</v>
      </c>
      <c r="N1574" s="49" t="s">
        <v>4167</v>
      </c>
      <c r="O1574" s="27" t="s">
        <v>3826</v>
      </c>
      <c r="P1574" s="27" t="s">
        <v>3827</v>
      </c>
      <c r="Q1574" s="27" t="s">
        <v>6261</v>
      </c>
      <c r="R1574" s="15"/>
      <c r="S1574" s="53"/>
    </row>
    <row r="1575" spans="2:19" ht="19.5" customHeight="1" x14ac:dyDescent="0.15">
      <c r="B1575" s="25">
        <v>2021</v>
      </c>
      <c r="C1575" s="27">
        <v>5</v>
      </c>
      <c r="D1575" s="27" t="s">
        <v>14</v>
      </c>
      <c r="E1575" s="55" t="s">
        <v>5187</v>
      </c>
      <c r="F1575" s="27" t="s">
        <v>62</v>
      </c>
      <c r="G1575" s="27">
        <v>4014210902</v>
      </c>
      <c r="H1575" s="27" t="s">
        <v>5199</v>
      </c>
      <c r="I1575" s="27" t="s">
        <v>7233</v>
      </c>
      <c r="J1575" s="45" t="s">
        <v>5253</v>
      </c>
      <c r="K1575" s="45">
        <v>92</v>
      </c>
      <c r="L1575" s="45" t="s">
        <v>227</v>
      </c>
      <c r="M1575" s="29">
        <v>12896100</v>
      </c>
      <c r="N1575" s="49" t="s">
        <v>5173</v>
      </c>
      <c r="O1575" s="27" t="s">
        <v>5177</v>
      </c>
      <c r="P1575" s="27" t="s">
        <v>5178</v>
      </c>
      <c r="Q1575" s="27" t="s">
        <v>6261</v>
      </c>
      <c r="R1575" s="15"/>
      <c r="S1575" s="53"/>
    </row>
    <row r="1576" spans="2:19" ht="19.5" customHeight="1" x14ac:dyDescent="0.15">
      <c r="B1576" s="25">
        <v>2021</v>
      </c>
      <c r="C1576" s="27">
        <v>5</v>
      </c>
      <c r="D1576" s="27" t="s">
        <v>15</v>
      </c>
      <c r="E1576" s="55" t="s">
        <v>4166</v>
      </c>
      <c r="F1576" s="27" t="s">
        <v>215</v>
      </c>
      <c r="G1576" s="27">
        <v>3011150501</v>
      </c>
      <c r="H1576" s="27" t="s">
        <v>216</v>
      </c>
      <c r="I1576" s="27" t="s">
        <v>6340</v>
      </c>
      <c r="J1576" s="45" t="s">
        <v>112</v>
      </c>
      <c r="K1576" s="45">
        <v>182</v>
      </c>
      <c r="L1576" s="45" t="s">
        <v>217</v>
      </c>
      <c r="M1576" s="29">
        <v>12741820</v>
      </c>
      <c r="N1576" s="49" t="s">
        <v>4167</v>
      </c>
      <c r="O1576" s="27" t="s">
        <v>3826</v>
      </c>
      <c r="P1576" s="27" t="s">
        <v>3827</v>
      </c>
      <c r="Q1576" s="27" t="s">
        <v>6261</v>
      </c>
      <c r="R1576" s="15"/>
      <c r="S1576" s="53" t="s">
        <v>279</v>
      </c>
    </row>
    <row r="1577" spans="2:19" ht="19.5" customHeight="1" x14ac:dyDescent="0.15">
      <c r="B1577" s="25">
        <v>2021</v>
      </c>
      <c r="C1577" s="27">
        <v>5</v>
      </c>
      <c r="D1577" s="27" t="s">
        <v>14</v>
      </c>
      <c r="E1577" s="55" t="s">
        <v>2049</v>
      </c>
      <c r="F1577" s="27" t="s">
        <v>215</v>
      </c>
      <c r="G1577" s="27">
        <v>3013150301</v>
      </c>
      <c r="H1577" s="27" t="s">
        <v>1981</v>
      </c>
      <c r="I1577" s="27" t="s">
        <v>7234</v>
      </c>
      <c r="J1577" s="45" t="s">
        <v>16</v>
      </c>
      <c r="K1577" s="45">
        <v>947</v>
      </c>
      <c r="L1577" s="45" t="s">
        <v>1979</v>
      </c>
      <c r="M1577" s="29">
        <v>12700000</v>
      </c>
      <c r="N1577" s="49" t="s">
        <v>1508</v>
      </c>
      <c r="O1577" s="27" t="s">
        <v>2050</v>
      </c>
      <c r="P1577" s="27" t="s">
        <v>2051</v>
      </c>
      <c r="Q1577" s="27" t="s">
        <v>6261</v>
      </c>
      <c r="R1577" s="15"/>
      <c r="S1577" s="53"/>
    </row>
    <row r="1578" spans="2:19" ht="19.5" customHeight="1" x14ac:dyDescent="0.15">
      <c r="B1578" s="25">
        <v>2021</v>
      </c>
      <c r="C1578" s="27">
        <v>5</v>
      </c>
      <c r="D1578" s="27" t="s">
        <v>14</v>
      </c>
      <c r="E1578" s="55" t="s">
        <v>1056</v>
      </c>
      <c r="F1578" s="27" t="s">
        <v>62</v>
      </c>
      <c r="G1578" s="27">
        <v>4920169701</v>
      </c>
      <c r="H1578" s="27" t="s">
        <v>1274</v>
      </c>
      <c r="I1578" s="27" t="s">
        <v>7235</v>
      </c>
      <c r="J1578" s="45" t="s">
        <v>16</v>
      </c>
      <c r="K1578" s="45">
        <v>6</v>
      </c>
      <c r="L1578" s="45" t="s">
        <v>577</v>
      </c>
      <c r="M1578" s="29">
        <v>12601000</v>
      </c>
      <c r="N1578" s="49" t="s">
        <v>811</v>
      </c>
      <c r="O1578" s="27" t="s">
        <v>815</v>
      </c>
      <c r="P1578" s="27" t="s">
        <v>816</v>
      </c>
      <c r="Q1578" s="27" t="s">
        <v>6261</v>
      </c>
      <c r="R1578" s="15"/>
      <c r="S1578" s="53"/>
    </row>
    <row r="1579" spans="2:19" ht="19.5" customHeight="1" x14ac:dyDescent="0.15">
      <c r="B1579" s="25">
        <v>2021</v>
      </c>
      <c r="C1579" s="27">
        <v>5</v>
      </c>
      <c r="D1579" s="27" t="s">
        <v>15</v>
      </c>
      <c r="E1579" s="55" t="s">
        <v>4166</v>
      </c>
      <c r="F1579" s="27" t="s">
        <v>215</v>
      </c>
      <c r="G1579" s="27">
        <v>3013150201</v>
      </c>
      <c r="H1579" s="27" t="s">
        <v>4177</v>
      </c>
      <c r="I1579" s="27" t="s">
        <v>7236</v>
      </c>
      <c r="J1579" s="45" t="s">
        <v>16</v>
      </c>
      <c r="K1579" s="45">
        <v>572</v>
      </c>
      <c r="L1579" s="45" t="s">
        <v>588</v>
      </c>
      <c r="M1579" s="29">
        <v>12584000</v>
      </c>
      <c r="N1579" s="49" t="s">
        <v>4167</v>
      </c>
      <c r="O1579" s="27" t="s">
        <v>3826</v>
      </c>
      <c r="P1579" s="27" t="s">
        <v>3827</v>
      </c>
      <c r="Q1579" s="27" t="s">
        <v>6261</v>
      </c>
      <c r="R1579" s="15"/>
      <c r="S1579" s="53"/>
    </row>
    <row r="1580" spans="2:19" ht="19.5" customHeight="1" x14ac:dyDescent="0.15">
      <c r="B1580" s="25">
        <v>2021</v>
      </c>
      <c r="C1580" s="27">
        <v>5</v>
      </c>
      <c r="D1580" s="27" t="s">
        <v>14</v>
      </c>
      <c r="E1580" s="55" t="s">
        <v>1056</v>
      </c>
      <c r="F1580" s="27" t="s">
        <v>62</v>
      </c>
      <c r="G1580" s="27">
        <v>4924151101</v>
      </c>
      <c r="H1580" s="27" t="s">
        <v>1303</v>
      </c>
      <c r="I1580" s="27" t="s">
        <v>7237</v>
      </c>
      <c r="J1580" s="45" t="s">
        <v>16</v>
      </c>
      <c r="K1580" s="45">
        <v>1</v>
      </c>
      <c r="L1580" s="45" t="s">
        <v>577</v>
      </c>
      <c r="M1580" s="29">
        <v>12170000</v>
      </c>
      <c r="N1580" s="49" t="s">
        <v>811</v>
      </c>
      <c r="O1580" s="27" t="s">
        <v>815</v>
      </c>
      <c r="P1580" s="27" t="s">
        <v>816</v>
      </c>
      <c r="Q1580" s="27" t="s">
        <v>6261</v>
      </c>
      <c r="R1580" s="15"/>
      <c r="S1580" s="53"/>
    </row>
    <row r="1581" spans="2:19" ht="19.5" customHeight="1" x14ac:dyDescent="0.15">
      <c r="B1581" s="25">
        <v>2021</v>
      </c>
      <c r="C1581" s="27">
        <v>5</v>
      </c>
      <c r="D1581" s="27" t="s">
        <v>14</v>
      </c>
      <c r="E1581" s="55" t="s">
        <v>5187</v>
      </c>
      <c r="F1581" s="27" t="s">
        <v>62</v>
      </c>
      <c r="G1581" s="27">
        <v>4014178203</v>
      </c>
      <c r="H1581" s="27" t="s">
        <v>5203</v>
      </c>
      <c r="I1581" s="27" t="s">
        <v>7238</v>
      </c>
      <c r="J1581" s="45" t="s">
        <v>5248</v>
      </c>
      <c r="K1581" s="45">
        <v>30</v>
      </c>
      <c r="L1581" s="45" t="s">
        <v>227</v>
      </c>
      <c r="M1581" s="29">
        <v>11931810</v>
      </c>
      <c r="N1581" s="49" t="s">
        <v>5173</v>
      </c>
      <c r="O1581" s="27" t="s">
        <v>5177</v>
      </c>
      <c r="P1581" s="27" t="s">
        <v>5178</v>
      </c>
      <c r="Q1581" s="27" t="s">
        <v>6261</v>
      </c>
      <c r="R1581" s="15"/>
      <c r="S1581" s="53"/>
    </row>
    <row r="1582" spans="2:19" ht="19.5" customHeight="1" x14ac:dyDescent="0.15">
      <c r="B1582" s="25">
        <v>2021</v>
      </c>
      <c r="C1582" s="27">
        <v>5</v>
      </c>
      <c r="D1582" s="27" t="s">
        <v>14</v>
      </c>
      <c r="E1582" s="55" t="s">
        <v>2030</v>
      </c>
      <c r="F1582" s="27" t="s">
        <v>215</v>
      </c>
      <c r="G1582" s="27">
        <v>4014210201</v>
      </c>
      <c r="H1582" s="27" t="s">
        <v>2090</v>
      </c>
      <c r="I1582" s="27" t="s">
        <v>7239</v>
      </c>
      <c r="J1582" s="45" t="s">
        <v>16</v>
      </c>
      <c r="K1582" s="45">
        <v>86</v>
      </c>
      <c r="L1582" s="45" t="s">
        <v>227</v>
      </c>
      <c r="M1582" s="29">
        <v>11754480</v>
      </c>
      <c r="N1582" s="49" t="s">
        <v>1508</v>
      </c>
      <c r="O1582" s="27" t="s">
        <v>1814</v>
      </c>
      <c r="P1582" s="27" t="s">
        <v>1815</v>
      </c>
      <c r="Q1582" s="27" t="s">
        <v>6261</v>
      </c>
      <c r="R1582" s="15"/>
      <c r="S1582" s="53"/>
    </row>
    <row r="1583" spans="2:19" ht="19.5" customHeight="1" x14ac:dyDescent="0.15">
      <c r="B1583" s="25">
        <v>2021</v>
      </c>
      <c r="C1583" s="27">
        <v>5</v>
      </c>
      <c r="D1583" s="27" t="s">
        <v>15</v>
      </c>
      <c r="E1583" s="55" t="s">
        <v>2035</v>
      </c>
      <c r="F1583" s="27" t="s">
        <v>215</v>
      </c>
      <c r="G1583" s="27">
        <v>3011150501</v>
      </c>
      <c r="H1583" s="27" t="s">
        <v>216</v>
      </c>
      <c r="I1583" s="27" t="s">
        <v>7240</v>
      </c>
      <c r="J1583" s="45" t="s">
        <v>16</v>
      </c>
      <c r="K1583" s="45">
        <v>157</v>
      </c>
      <c r="L1583" s="45" t="s">
        <v>217</v>
      </c>
      <c r="M1583" s="29">
        <v>11500000</v>
      </c>
      <c r="N1583" s="49" t="s">
        <v>1476</v>
      </c>
      <c r="O1583" s="27" t="s">
        <v>1483</v>
      </c>
      <c r="P1583" s="27" t="s">
        <v>1484</v>
      </c>
      <c r="Q1583" s="27" t="s">
        <v>6261</v>
      </c>
      <c r="R1583" s="15"/>
      <c r="S1583" s="53"/>
    </row>
    <row r="1584" spans="2:19" ht="19.5" customHeight="1" x14ac:dyDescent="0.15">
      <c r="B1584" s="25">
        <v>2021</v>
      </c>
      <c r="C1584" s="27">
        <v>6</v>
      </c>
      <c r="D1584" s="27" t="s">
        <v>15</v>
      </c>
      <c r="E1584" s="55" t="s">
        <v>2148</v>
      </c>
      <c r="F1584" s="27" t="s">
        <v>62</v>
      </c>
      <c r="G1584" s="27">
        <v>2611160701</v>
      </c>
      <c r="H1584" s="27" t="s">
        <v>739</v>
      </c>
      <c r="I1584" s="27" t="s">
        <v>6544</v>
      </c>
      <c r="J1584" s="45" t="s">
        <v>2149</v>
      </c>
      <c r="K1584" s="45">
        <v>1</v>
      </c>
      <c r="L1584" s="45" t="s">
        <v>1343</v>
      </c>
      <c r="M1584" s="29">
        <v>4209090000</v>
      </c>
      <c r="N1584" s="49" t="s">
        <v>1421</v>
      </c>
      <c r="O1584" s="27" t="s">
        <v>2150</v>
      </c>
      <c r="P1584" s="27" t="s">
        <v>2151</v>
      </c>
      <c r="Q1584" s="27" t="s">
        <v>6261</v>
      </c>
      <c r="R1584" s="15"/>
      <c r="S1584" s="53"/>
    </row>
    <row r="1585" spans="2:19" ht="19.5" customHeight="1" x14ac:dyDescent="0.15">
      <c r="B1585" s="25">
        <v>2021</v>
      </c>
      <c r="C1585" s="27">
        <v>6</v>
      </c>
      <c r="D1585" s="27" t="s">
        <v>15</v>
      </c>
      <c r="E1585" s="55" t="s">
        <v>619</v>
      </c>
      <c r="F1585" s="27" t="s">
        <v>215</v>
      </c>
      <c r="G1585" s="27">
        <v>4014218902</v>
      </c>
      <c r="H1585" s="27" t="s">
        <v>620</v>
      </c>
      <c r="I1585" s="27" t="s">
        <v>7241</v>
      </c>
      <c r="J1585" s="45" t="s">
        <v>621</v>
      </c>
      <c r="K1585" s="45">
        <v>140</v>
      </c>
      <c r="L1585" s="45" t="s">
        <v>227</v>
      </c>
      <c r="M1585" s="29">
        <v>770867000</v>
      </c>
      <c r="N1585" s="49" t="s">
        <v>327</v>
      </c>
      <c r="O1585" s="27" t="s">
        <v>460</v>
      </c>
      <c r="P1585" s="27" t="s">
        <v>622</v>
      </c>
      <c r="Q1585" s="27" t="s">
        <v>6261</v>
      </c>
      <c r="R1585" s="15"/>
      <c r="S1585" s="53"/>
    </row>
    <row r="1586" spans="2:19" ht="19.5" customHeight="1" x14ac:dyDescent="0.15">
      <c r="B1586" s="25">
        <v>2021</v>
      </c>
      <c r="C1586" s="27">
        <v>6</v>
      </c>
      <c r="D1586" s="27" t="s">
        <v>14</v>
      </c>
      <c r="E1586" s="55" t="s">
        <v>5193</v>
      </c>
      <c r="F1586" s="27" t="s">
        <v>221</v>
      </c>
      <c r="G1586" s="27">
        <v>3010990201</v>
      </c>
      <c r="H1586" s="27" t="s">
        <v>5222</v>
      </c>
      <c r="I1586" s="27" t="s">
        <v>7242</v>
      </c>
      <c r="J1586" s="45" t="s">
        <v>16</v>
      </c>
      <c r="K1586" s="45">
        <v>21524</v>
      </c>
      <c r="L1586" s="45" t="s">
        <v>217</v>
      </c>
      <c r="M1586" s="29">
        <v>478211882</v>
      </c>
      <c r="N1586" s="49" t="s">
        <v>5173</v>
      </c>
      <c r="O1586" s="27" t="s">
        <v>1455</v>
      </c>
      <c r="P1586" s="27" t="s">
        <v>5194</v>
      </c>
      <c r="Q1586" s="27" t="s">
        <v>6261</v>
      </c>
      <c r="R1586" s="15"/>
      <c r="S1586" s="53"/>
    </row>
    <row r="1587" spans="2:19" ht="19.5" customHeight="1" x14ac:dyDescent="0.15">
      <c r="B1587" s="25">
        <v>2021</v>
      </c>
      <c r="C1587" s="27">
        <v>6</v>
      </c>
      <c r="D1587" s="27" t="s">
        <v>14</v>
      </c>
      <c r="E1587" s="55" t="s">
        <v>1203</v>
      </c>
      <c r="F1587" s="27" t="s">
        <v>215</v>
      </c>
      <c r="G1587" s="27">
        <v>3017169801</v>
      </c>
      <c r="H1587" s="27" t="s">
        <v>1204</v>
      </c>
      <c r="I1587" s="27" t="s">
        <v>7243</v>
      </c>
      <c r="J1587" s="45" t="s">
        <v>17</v>
      </c>
      <c r="K1587" s="45">
        <v>28111</v>
      </c>
      <c r="L1587" s="45" t="s">
        <v>1205</v>
      </c>
      <c r="M1587" s="29">
        <v>392075350</v>
      </c>
      <c r="N1587" s="49" t="s">
        <v>1193</v>
      </c>
      <c r="O1587" s="27" t="s">
        <v>1194</v>
      </c>
      <c r="P1587" s="27" t="s">
        <v>1195</v>
      </c>
      <c r="Q1587" s="27" t="s">
        <v>6261</v>
      </c>
      <c r="R1587" s="15"/>
      <c r="S1587" s="53"/>
    </row>
    <row r="1588" spans="2:19" ht="19.5" customHeight="1" x14ac:dyDescent="0.15">
      <c r="B1588" s="25">
        <v>2021</v>
      </c>
      <c r="C1588" s="27">
        <v>6</v>
      </c>
      <c r="D1588" s="27" t="s">
        <v>15</v>
      </c>
      <c r="E1588" s="55" t="s">
        <v>2034</v>
      </c>
      <c r="F1588" s="27" t="s">
        <v>215</v>
      </c>
      <c r="G1588" s="27">
        <v>3011159701</v>
      </c>
      <c r="H1588" s="27" t="s">
        <v>696</v>
      </c>
      <c r="I1588" s="27" t="s">
        <v>7244</v>
      </c>
      <c r="J1588" s="45" t="s">
        <v>16</v>
      </c>
      <c r="K1588" s="45">
        <v>4769</v>
      </c>
      <c r="L1588" s="45" t="s">
        <v>169</v>
      </c>
      <c r="M1588" s="29">
        <v>321525980</v>
      </c>
      <c r="N1588" s="49" t="s">
        <v>1426</v>
      </c>
      <c r="O1588" s="27" t="s">
        <v>1619</v>
      </c>
      <c r="P1588" s="27" t="s">
        <v>1620</v>
      </c>
      <c r="Q1588" s="27" t="s">
        <v>6261</v>
      </c>
      <c r="R1588" s="15"/>
      <c r="S1588" s="53"/>
    </row>
    <row r="1589" spans="2:19" ht="19.5" customHeight="1" x14ac:dyDescent="0.15">
      <c r="B1589" s="25">
        <v>2021</v>
      </c>
      <c r="C1589" s="27">
        <v>6</v>
      </c>
      <c r="D1589" s="27" t="s">
        <v>15</v>
      </c>
      <c r="E1589" s="55" t="s">
        <v>824</v>
      </c>
      <c r="F1589" s="27" t="s">
        <v>62</v>
      </c>
      <c r="G1589" s="27">
        <v>4710998001</v>
      </c>
      <c r="H1589" s="27" t="s">
        <v>1318</v>
      </c>
      <c r="I1589" s="27" t="s">
        <v>7245</v>
      </c>
      <c r="J1589" s="45" t="s">
        <v>630</v>
      </c>
      <c r="K1589" s="45">
        <v>1</v>
      </c>
      <c r="L1589" s="45" t="s">
        <v>223</v>
      </c>
      <c r="M1589" s="29">
        <v>311254000</v>
      </c>
      <c r="N1589" s="49" t="s">
        <v>811</v>
      </c>
      <c r="O1589" s="27" t="s">
        <v>825</v>
      </c>
      <c r="P1589" s="27" t="s">
        <v>826</v>
      </c>
      <c r="Q1589" s="27" t="s">
        <v>6261</v>
      </c>
      <c r="R1589" s="15"/>
      <c r="S1589" s="53"/>
    </row>
    <row r="1590" spans="2:19" ht="19.5" customHeight="1" x14ac:dyDescent="0.15">
      <c r="B1590" s="25">
        <v>2021</v>
      </c>
      <c r="C1590" s="27">
        <v>6</v>
      </c>
      <c r="D1590" s="27" t="s">
        <v>14</v>
      </c>
      <c r="E1590" s="55" t="s">
        <v>5193</v>
      </c>
      <c r="F1590" s="27" t="s">
        <v>221</v>
      </c>
      <c r="G1590" s="27">
        <v>3010990201</v>
      </c>
      <c r="H1590" s="27" t="s">
        <v>5223</v>
      </c>
      <c r="I1590" s="27" t="s">
        <v>7242</v>
      </c>
      <c r="J1590" s="45" t="s">
        <v>16</v>
      </c>
      <c r="K1590" s="45">
        <v>14348</v>
      </c>
      <c r="L1590" s="45" t="s">
        <v>217</v>
      </c>
      <c r="M1590" s="29">
        <v>269735483</v>
      </c>
      <c r="N1590" s="49" t="s">
        <v>5173</v>
      </c>
      <c r="O1590" s="27" t="s">
        <v>1455</v>
      </c>
      <c r="P1590" s="27" t="s">
        <v>5194</v>
      </c>
      <c r="Q1590" s="27" t="s">
        <v>6261</v>
      </c>
      <c r="R1590" s="15"/>
      <c r="S1590" s="53"/>
    </row>
    <row r="1591" spans="2:19" ht="19.5" customHeight="1" x14ac:dyDescent="0.15">
      <c r="B1591" s="25">
        <v>2021</v>
      </c>
      <c r="C1591" s="27">
        <v>6</v>
      </c>
      <c r="D1591" s="27" t="s">
        <v>15</v>
      </c>
      <c r="E1591" s="55" t="s">
        <v>1958</v>
      </c>
      <c r="F1591" s="27" t="s">
        <v>215</v>
      </c>
      <c r="G1591" s="27">
        <v>3011159501</v>
      </c>
      <c r="H1591" s="27" t="s">
        <v>1382</v>
      </c>
      <c r="I1591" s="27" t="s">
        <v>7246</v>
      </c>
      <c r="J1591" s="45" t="s">
        <v>678</v>
      </c>
      <c r="K1591" s="45">
        <v>5106</v>
      </c>
      <c r="L1591" s="45" t="s">
        <v>588</v>
      </c>
      <c r="M1591" s="29">
        <v>267017290</v>
      </c>
      <c r="N1591" s="49" t="s">
        <v>1571</v>
      </c>
      <c r="O1591" s="27" t="s">
        <v>1579</v>
      </c>
      <c r="P1591" s="27" t="s">
        <v>1582</v>
      </c>
      <c r="Q1591" s="27" t="s">
        <v>6261</v>
      </c>
      <c r="R1591" s="15"/>
      <c r="S1591" s="53"/>
    </row>
    <row r="1592" spans="2:19" ht="19.5" customHeight="1" x14ac:dyDescent="0.15">
      <c r="B1592" s="25">
        <v>2021</v>
      </c>
      <c r="C1592" s="27">
        <v>6</v>
      </c>
      <c r="D1592" s="27" t="s">
        <v>14</v>
      </c>
      <c r="E1592" s="55" t="s">
        <v>824</v>
      </c>
      <c r="F1592" s="27" t="s">
        <v>62</v>
      </c>
      <c r="G1592" s="27">
        <v>4015151301</v>
      </c>
      <c r="H1592" s="27" t="s">
        <v>662</v>
      </c>
      <c r="I1592" s="27" t="s">
        <v>7247</v>
      </c>
      <c r="J1592" s="45" t="s">
        <v>630</v>
      </c>
      <c r="K1592" s="45">
        <v>2</v>
      </c>
      <c r="L1592" s="45" t="s">
        <v>557</v>
      </c>
      <c r="M1592" s="29">
        <v>265000000</v>
      </c>
      <c r="N1592" s="49" t="s">
        <v>811</v>
      </c>
      <c r="O1592" s="27" t="s">
        <v>825</v>
      </c>
      <c r="P1592" s="27" t="s">
        <v>826</v>
      </c>
      <c r="Q1592" s="27" t="s">
        <v>6261</v>
      </c>
      <c r="R1592" s="15"/>
      <c r="S1592" s="53"/>
    </row>
    <row r="1593" spans="2:19" ht="19.5" customHeight="1" x14ac:dyDescent="0.15">
      <c r="B1593" s="25">
        <v>2021</v>
      </c>
      <c r="C1593" s="27">
        <v>6</v>
      </c>
      <c r="D1593" s="27" t="s">
        <v>15</v>
      </c>
      <c r="E1593" s="55" t="s">
        <v>833</v>
      </c>
      <c r="F1593" s="27" t="s">
        <v>62</v>
      </c>
      <c r="G1593" s="27">
        <v>3912110301</v>
      </c>
      <c r="H1593" s="27" t="s">
        <v>1344</v>
      </c>
      <c r="I1593" s="27" t="s">
        <v>7248</v>
      </c>
      <c r="J1593" s="45" t="s">
        <v>1345</v>
      </c>
      <c r="K1593" s="45">
        <v>1</v>
      </c>
      <c r="L1593" s="45" t="s">
        <v>1343</v>
      </c>
      <c r="M1593" s="29">
        <v>235161000</v>
      </c>
      <c r="N1593" s="49" t="s">
        <v>834</v>
      </c>
      <c r="O1593" s="27" t="s">
        <v>837</v>
      </c>
      <c r="P1593" s="27" t="s">
        <v>838</v>
      </c>
      <c r="Q1593" s="27" t="s">
        <v>6261</v>
      </c>
      <c r="R1593" s="15"/>
      <c r="S1593" s="53"/>
    </row>
    <row r="1594" spans="2:19" ht="19.5" customHeight="1" x14ac:dyDescent="0.15">
      <c r="B1594" s="25">
        <v>2021</v>
      </c>
      <c r="C1594" s="27">
        <v>6</v>
      </c>
      <c r="D1594" s="27" t="s">
        <v>15</v>
      </c>
      <c r="E1594" s="55" t="s">
        <v>2034</v>
      </c>
      <c r="F1594" s="27" t="s">
        <v>215</v>
      </c>
      <c r="G1594" s="27">
        <v>3011159701</v>
      </c>
      <c r="H1594" s="27" t="s">
        <v>696</v>
      </c>
      <c r="I1594" s="27" t="s">
        <v>7249</v>
      </c>
      <c r="J1594" s="45" t="s">
        <v>16</v>
      </c>
      <c r="K1594" s="45">
        <v>2405</v>
      </c>
      <c r="L1594" s="45" t="s">
        <v>169</v>
      </c>
      <c r="M1594" s="29">
        <v>185136900</v>
      </c>
      <c r="N1594" s="49" t="s">
        <v>1426</v>
      </c>
      <c r="O1594" s="27" t="s">
        <v>1619</v>
      </c>
      <c r="P1594" s="27" t="s">
        <v>1620</v>
      </c>
      <c r="Q1594" s="27" t="s">
        <v>6261</v>
      </c>
      <c r="R1594" s="15"/>
      <c r="S1594" s="53"/>
    </row>
    <row r="1595" spans="2:19" ht="19.5" customHeight="1" x14ac:dyDescent="0.15">
      <c r="B1595" s="25">
        <v>2021</v>
      </c>
      <c r="C1595" s="27">
        <v>6</v>
      </c>
      <c r="D1595" s="27" t="s">
        <v>15</v>
      </c>
      <c r="E1595" s="55" t="s">
        <v>2034</v>
      </c>
      <c r="F1595" s="27" t="s">
        <v>215</v>
      </c>
      <c r="G1595" s="27">
        <v>3011159201</v>
      </c>
      <c r="H1595" s="27" t="s">
        <v>696</v>
      </c>
      <c r="I1595" s="27" t="s">
        <v>7244</v>
      </c>
      <c r="J1595" s="45" t="s">
        <v>16</v>
      </c>
      <c r="K1595" s="45">
        <v>3179</v>
      </c>
      <c r="L1595" s="45" t="s">
        <v>169</v>
      </c>
      <c r="M1595" s="29">
        <v>184000520</v>
      </c>
      <c r="N1595" s="49" t="s">
        <v>1426</v>
      </c>
      <c r="O1595" s="27" t="s">
        <v>1619</v>
      </c>
      <c r="P1595" s="27" t="s">
        <v>1620</v>
      </c>
      <c r="Q1595" s="27" t="s">
        <v>6261</v>
      </c>
      <c r="R1595" s="15"/>
      <c r="S1595" s="53"/>
    </row>
    <row r="1596" spans="2:19" ht="19.5" customHeight="1" x14ac:dyDescent="0.15">
      <c r="B1596" s="25">
        <v>2021</v>
      </c>
      <c r="C1596" s="27">
        <v>6</v>
      </c>
      <c r="D1596" s="27" t="s">
        <v>14</v>
      </c>
      <c r="E1596" s="55" t="s">
        <v>5193</v>
      </c>
      <c r="F1596" s="27" t="s">
        <v>221</v>
      </c>
      <c r="G1596" s="27">
        <v>3012170301</v>
      </c>
      <c r="H1596" s="27" t="s">
        <v>649</v>
      </c>
      <c r="I1596" s="27" t="s">
        <v>7250</v>
      </c>
      <c r="J1596" s="45" t="s">
        <v>16</v>
      </c>
      <c r="K1596" s="45">
        <v>676</v>
      </c>
      <c r="L1596" s="45" t="s">
        <v>225</v>
      </c>
      <c r="M1596" s="29">
        <v>164715947</v>
      </c>
      <c r="N1596" s="49" t="s">
        <v>5173</v>
      </c>
      <c r="O1596" s="27" t="s">
        <v>1455</v>
      </c>
      <c r="P1596" s="27" t="s">
        <v>5194</v>
      </c>
      <c r="Q1596" s="27" t="s">
        <v>6261</v>
      </c>
      <c r="R1596" s="15"/>
      <c r="S1596" s="53"/>
    </row>
    <row r="1597" spans="2:19" ht="19.5" customHeight="1" x14ac:dyDescent="0.15">
      <c r="B1597" s="25">
        <v>2021</v>
      </c>
      <c r="C1597" s="27">
        <v>6</v>
      </c>
      <c r="D1597" s="27" t="s">
        <v>14</v>
      </c>
      <c r="E1597" s="55" t="s">
        <v>1929</v>
      </c>
      <c r="F1597" s="27" t="s">
        <v>215</v>
      </c>
      <c r="G1597" s="27">
        <v>3023160202</v>
      </c>
      <c r="H1597" s="27" t="s">
        <v>1930</v>
      </c>
      <c r="I1597" s="27" t="s">
        <v>6544</v>
      </c>
      <c r="J1597" s="45" t="s">
        <v>17</v>
      </c>
      <c r="K1597" s="45">
        <v>1</v>
      </c>
      <c r="L1597" s="45" t="s">
        <v>223</v>
      </c>
      <c r="M1597" s="29">
        <v>158000000</v>
      </c>
      <c r="N1597" s="49" t="s">
        <v>1494</v>
      </c>
      <c r="O1597" s="27" t="s">
        <v>1768</v>
      </c>
      <c r="P1597" s="27" t="s">
        <v>1769</v>
      </c>
      <c r="Q1597" s="27" t="s">
        <v>6261</v>
      </c>
      <c r="R1597" s="15"/>
      <c r="S1597" s="53"/>
    </row>
    <row r="1598" spans="2:19" ht="19.5" customHeight="1" x14ac:dyDescent="0.15">
      <c r="B1598" s="25">
        <v>2021</v>
      </c>
      <c r="C1598" s="27">
        <v>6</v>
      </c>
      <c r="D1598" s="27" t="s">
        <v>15</v>
      </c>
      <c r="E1598" s="55" t="s">
        <v>3588</v>
      </c>
      <c r="F1598" s="27" t="s">
        <v>215</v>
      </c>
      <c r="G1598" s="27">
        <v>3013150202</v>
      </c>
      <c r="H1598" s="27" t="s">
        <v>1247</v>
      </c>
      <c r="I1598" s="27" t="s">
        <v>7251</v>
      </c>
      <c r="J1598" s="45" t="s">
        <v>16</v>
      </c>
      <c r="K1598" s="45">
        <v>5090</v>
      </c>
      <c r="L1598" s="45" t="s">
        <v>588</v>
      </c>
      <c r="M1598" s="29">
        <v>124705000</v>
      </c>
      <c r="N1598" s="49" t="s">
        <v>3082</v>
      </c>
      <c r="O1598" s="27" t="s">
        <v>3364</v>
      </c>
      <c r="P1598" s="27" t="s">
        <v>3365</v>
      </c>
      <c r="Q1598" s="27" t="s">
        <v>6261</v>
      </c>
      <c r="R1598" s="15"/>
      <c r="S1598" s="53"/>
    </row>
    <row r="1599" spans="2:19" ht="19.5" customHeight="1" x14ac:dyDescent="0.15">
      <c r="B1599" s="25">
        <v>2021</v>
      </c>
      <c r="C1599" s="27">
        <v>6</v>
      </c>
      <c r="D1599" s="27" t="s">
        <v>14</v>
      </c>
      <c r="E1599" s="55" t="s">
        <v>1929</v>
      </c>
      <c r="F1599" s="27" t="s">
        <v>215</v>
      </c>
      <c r="G1599" s="27">
        <v>3023170102</v>
      </c>
      <c r="H1599" s="27" t="s">
        <v>1991</v>
      </c>
      <c r="I1599" s="27" t="s">
        <v>7252</v>
      </c>
      <c r="J1599" s="45" t="s">
        <v>601</v>
      </c>
      <c r="K1599" s="45">
        <v>1</v>
      </c>
      <c r="L1599" s="45" t="s">
        <v>223</v>
      </c>
      <c r="M1599" s="29">
        <v>120000000</v>
      </c>
      <c r="N1599" s="49" t="s">
        <v>1494</v>
      </c>
      <c r="O1599" s="27" t="s">
        <v>1768</v>
      </c>
      <c r="P1599" s="27" t="s">
        <v>1769</v>
      </c>
      <c r="Q1599" s="27" t="s">
        <v>6261</v>
      </c>
      <c r="R1599" s="15"/>
      <c r="S1599" s="53"/>
    </row>
    <row r="1600" spans="2:19" ht="19.5" customHeight="1" x14ac:dyDescent="0.15">
      <c r="B1600" s="25">
        <v>2021</v>
      </c>
      <c r="C1600" s="27">
        <v>6</v>
      </c>
      <c r="D1600" s="27" t="s">
        <v>14</v>
      </c>
      <c r="E1600" s="55" t="s">
        <v>1199</v>
      </c>
      <c r="F1600" s="27" t="s">
        <v>215</v>
      </c>
      <c r="G1600" s="27">
        <v>3015180209</v>
      </c>
      <c r="H1600" s="27" t="s">
        <v>1200</v>
      </c>
      <c r="I1600" s="27" t="s">
        <v>7253</v>
      </c>
      <c r="J1600" s="45" t="s">
        <v>17</v>
      </c>
      <c r="K1600" s="45">
        <v>2118</v>
      </c>
      <c r="L1600" s="45" t="s">
        <v>588</v>
      </c>
      <c r="M1600" s="29">
        <v>114795600</v>
      </c>
      <c r="N1600" s="49" t="s">
        <v>1193</v>
      </c>
      <c r="O1600" s="27" t="s">
        <v>1194</v>
      </c>
      <c r="P1600" s="27" t="s">
        <v>1195</v>
      </c>
      <c r="Q1600" s="27" t="s">
        <v>6261</v>
      </c>
      <c r="R1600" s="15"/>
      <c r="S1600" s="53"/>
    </row>
    <row r="1601" spans="2:19" ht="19.5" customHeight="1" x14ac:dyDescent="0.15">
      <c r="B1601" s="25">
        <v>2021</v>
      </c>
      <c r="C1601" s="27">
        <v>6</v>
      </c>
      <c r="D1601" s="27" t="s">
        <v>15</v>
      </c>
      <c r="E1601" s="55" t="s">
        <v>1958</v>
      </c>
      <c r="F1601" s="27" t="s">
        <v>215</v>
      </c>
      <c r="G1601" s="27">
        <v>3011159501</v>
      </c>
      <c r="H1601" s="27" t="s">
        <v>1382</v>
      </c>
      <c r="I1601" s="27" t="s">
        <v>7254</v>
      </c>
      <c r="J1601" s="45" t="s">
        <v>678</v>
      </c>
      <c r="K1601" s="45">
        <v>2544</v>
      </c>
      <c r="L1601" s="45" t="s">
        <v>588</v>
      </c>
      <c r="M1601" s="29">
        <v>109982710</v>
      </c>
      <c r="N1601" s="49" t="s">
        <v>1571</v>
      </c>
      <c r="O1601" s="27" t="s">
        <v>1579</v>
      </c>
      <c r="P1601" s="27" t="s">
        <v>1582</v>
      </c>
      <c r="Q1601" s="27" t="s">
        <v>6261</v>
      </c>
      <c r="R1601" s="15"/>
      <c r="S1601" s="53"/>
    </row>
    <row r="1602" spans="2:19" ht="19.5" customHeight="1" x14ac:dyDescent="0.15">
      <c r="B1602" s="25">
        <v>2021</v>
      </c>
      <c r="C1602" s="27">
        <v>6</v>
      </c>
      <c r="D1602" s="27" t="s">
        <v>15</v>
      </c>
      <c r="E1602" s="55" t="s">
        <v>2034</v>
      </c>
      <c r="F1602" s="27" t="s">
        <v>215</v>
      </c>
      <c r="G1602" s="27">
        <v>3011159201</v>
      </c>
      <c r="H1602" s="27" t="s">
        <v>696</v>
      </c>
      <c r="I1602" s="27" t="s">
        <v>7249</v>
      </c>
      <c r="J1602" s="45" t="s">
        <v>16</v>
      </c>
      <c r="K1602" s="45">
        <v>1603</v>
      </c>
      <c r="L1602" s="45" t="s">
        <v>169</v>
      </c>
      <c r="M1602" s="29">
        <v>106968190</v>
      </c>
      <c r="N1602" s="49" t="s">
        <v>1426</v>
      </c>
      <c r="O1602" s="27" t="s">
        <v>1619</v>
      </c>
      <c r="P1602" s="27" t="s">
        <v>1620</v>
      </c>
      <c r="Q1602" s="27" t="s">
        <v>6261</v>
      </c>
      <c r="R1602" s="15"/>
      <c r="S1602" s="53"/>
    </row>
    <row r="1603" spans="2:19" ht="19.5" customHeight="1" x14ac:dyDescent="0.15">
      <c r="B1603" s="25">
        <v>2021</v>
      </c>
      <c r="C1603" s="27">
        <v>6</v>
      </c>
      <c r="D1603" s="27" t="s">
        <v>15</v>
      </c>
      <c r="E1603" s="55" t="s">
        <v>2034</v>
      </c>
      <c r="F1603" s="27" t="s">
        <v>215</v>
      </c>
      <c r="G1603" s="27">
        <v>3013150301</v>
      </c>
      <c r="H1603" s="27" t="s">
        <v>1380</v>
      </c>
      <c r="I1603" s="27" t="s">
        <v>7255</v>
      </c>
      <c r="J1603" s="45" t="s">
        <v>16</v>
      </c>
      <c r="K1603" s="45">
        <v>4609</v>
      </c>
      <c r="L1603" s="45" t="s">
        <v>1979</v>
      </c>
      <c r="M1603" s="29">
        <v>98816960</v>
      </c>
      <c r="N1603" s="49" t="s">
        <v>1426</v>
      </c>
      <c r="O1603" s="27" t="s">
        <v>1619</v>
      </c>
      <c r="P1603" s="27" t="s">
        <v>1620</v>
      </c>
      <c r="Q1603" s="27" t="s">
        <v>6261</v>
      </c>
      <c r="R1603" s="15"/>
      <c r="S1603" s="53"/>
    </row>
    <row r="1604" spans="2:19" ht="19.5" customHeight="1" x14ac:dyDescent="0.15">
      <c r="B1604" s="25">
        <v>2021</v>
      </c>
      <c r="C1604" s="27">
        <v>6</v>
      </c>
      <c r="D1604" s="27" t="s">
        <v>14</v>
      </c>
      <c r="E1604" s="55" t="s">
        <v>833</v>
      </c>
      <c r="F1604" s="27" t="s">
        <v>62</v>
      </c>
      <c r="G1604" s="27">
        <v>4015151301</v>
      </c>
      <c r="H1604" s="27" t="s">
        <v>662</v>
      </c>
      <c r="I1604" s="27" t="s">
        <v>6352</v>
      </c>
      <c r="J1604" s="45" t="s">
        <v>1339</v>
      </c>
      <c r="K1604" s="45">
        <v>1</v>
      </c>
      <c r="L1604" s="45" t="s">
        <v>1340</v>
      </c>
      <c r="M1604" s="29">
        <v>87120000</v>
      </c>
      <c r="N1604" s="49" t="s">
        <v>834</v>
      </c>
      <c r="O1604" s="27" t="s">
        <v>1341</v>
      </c>
      <c r="P1604" s="27" t="s">
        <v>1342</v>
      </c>
      <c r="Q1604" s="27" t="s">
        <v>6261</v>
      </c>
      <c r="R1604" s="15"/>
      <c r="S1604" s="53"/>
    </row>
    <row r="1605" spans="2:19" ht="19.5" customHeight="1" x14ac:dyDescent="0.15">
      <c r="B1605" s="25">
        <v>2021</v>
      </c>
      <c r="C1605" s="27">
        <v>6</v>
      </c>
      <c r="D1605" s="27" t="s">
        <v>14</v>
      </c>
      <c r="E1605" s="55" t="s">
        <v>5094</v>
      </c>
      <c r="F1605" s="27" t="s">
        <v>63</v>
      </c>
      <c r="G1605" s="27">
        <v>4323230401</v>
      </c>
      <c r="H1605" s="27" t="s">
        <v>5095</v>
      </c>
      <c r="I1605" s="27"/>
      <c r="J1605" s="45"/>
      <c r="K1605" s="45">
        <v>3</v>
      </c>
      <c r="L1605" s="45" t="s">
        <v>640</v>
      </c>
      <c r="M1605" s="29">
        <v>79200000</v>
      </c>
      <c r="N1605" s="49" t="s">
        <v>5090</v>
      </c>
      <c r="O1605" s="27" t="s">
        <v>5091</v>
      </c>
      <c r="P1605" s="27" t="s">
        <v>5096</v>
      </c>
      <c r="Q1605" s="27" t="s">
        <v>6261</v>
      </c>
      <c r="R1605" s="15"/>
      <c r="S1605" s="53"/>
    </row>
    <row r="1606" spans="2:19" ht="19.5" customHeight="1" x14ac:dyDescent="0.15">
      <c r="B1606" s="25">
        <v>2021</v>
      </c>
      <c r="C1606" s="27">
        <v>6</v>
      </c>
      <c r="D1606" s="27" t="s">
        <v>15</v>
      </c>
      <c r="E1606" s="55" t="s">
        <v>3610</v>
      </c>
      <c r="F1606" s="27" t="s">
        <v>215</v>
      </c>
      <c r="G1606" s="27">
        <v>3011159701</v>
      </c>
      <c r="H1606" s="27" t="s">
        <v>696</v>
      </c>
      <c r="I1606" s="27" t="s">
        <v>7222</v>
      </c>
      <c r="J1606" s="45" t="s">
        <v>16</v>
      </c>
      <c r="K1606" s="45">
        <v>1396</v>
      </c>
      <c r="L1606" s="45" t="s">
        <v>169</v>
      </c>
      <c r="M1606" s="29">
        <v>75271960</v>
      </c>
      <c r="N1606" s="49" t="s">
        <v>3090</v>
      </c>
      <c r="O1606" s="27" t="s">
        <v>3101</v>
      </c>
      <c r="P1606" s="27" t="s">
        <v>3102</v>
      </c>
      <c r="Q1606" s="27" t="s">
        <v>6261</v>
      </c>
      <c r="R1606" s="15"/>
      <c r="S1606" s="53"/>
    </row>
    <row r="1607" spans="2:19" ht="19.5" customHeight="1" x14ac:dyDescent="0.15">
      <c r="B1607" s="25">
        <v>2021</v>
      </c>
      <c r="C1607" s="27">
        <v>6</v>
      </c>
      <c r="D1607" s="27" t="s">
        <v>15</v>
      </c>
      <c r="E1607" s="55" t="s">
        <v>3607</v>
      </c>
      <c r="F1607" s="27" t="s">
        <v>215</v>
      </c>
      <c r="G1607" s="27">
        <v>3010161901</v>
      </c>
      <c r="H1607" s="27" t="s">
        <v>737</v>
      </c>
      <c r="I1607" s="27" t="s">
        <v>7256</v>
      </c>
      <c r="J1607" s="45" t="s">
        <v>17</v>
      </c>
      <c r="K1607" s="45">
        <v>105.8</v>
      </c>
      <c r="L1607" s="45" t="s">
        <v>169</v>
      </c>
      <c r="M1607" s="29">
        <v>71492925</v>
      </c>
      <c r="N1607" s="49" t="s">
        <v>3090</v>
      </c>
      <c r="O1607" s="27" t="s">
        <v>3101</v>
      </c>
      <c r="P1607" s="27" t="s">
        <v>3102</v>
      </c>
      <c r="Q1607" s="27" t="s">
        <v>6261</v>
      </c>
      <c r="R1607" s="15"/>
      <c r="S1607" s="53"/>
    </row>
    <row r="1608" spans="2:19" ht="19.5" customHeight="1" x14ac:dyDescent="0.15">
      <c r="B1608" s="25">
        <v>2021</v>
      </c>
      <c r="C1608" s="27">
        <v>6</v>
      </c>
      <c r="D1608" s="27" t="s">
        <v>14</v>
      </c>
      <c r="E1608" s="55" t="s">
        <v>827</v>
      </c>
      <c r="F1608" s="27" t="s">
        <v>62</v>
      </c>
      <c r="G1608" s="27">
        <v>4014219702</v>
      </c>
      <c r="H1608" s="27" t="s">
        <v>1337</v>
      </c>
      <c r="I1608" s="27" t="s">
        <v>7257</v>
      </c>
      <c r="J1608" s="45" t="s">
        <v>16</v>
      </c>
      <c r="K1608" s="45">
        <v>2500</v>
      </c>
      <c r="L1608" s="45" t="s">
        <v>225</v>
      </c>
      <c r="M1608" s="29">
        <v>71000000</v>
      </c>
      <c r="N1608" s="49" t="s">
        <v>811</v>
      </c>
      <c r="O1608" s="27" t="s">
        <v>825</v>
      </c>
      <c r="P1608" s="27" t="s">
        <v>826</v>
      </c>
      <c r="Q1608" s="27" t="s">
        <v>6261</v>
      </c>
      <c r="R1608" s="15"/>
      <c r="S1608" s="53"/>
    </row>
    <row r="1609" spans="2:19" ht="19.5" customHeight="1" x14ac:dyDescent="0.15">
      <c r="B1609" s="25">
        <v>2021</v>
      </c>
      <c r="C1609" s="27">
        <v>6</v>
      </c>
      <c r="D1609" s="27" t="s">
        <v>15</v>
      </c>
      <c r="E1609" s="55" t="s">
        <v>3610</v>
      </c>
      <c r="F1609" s="27" t="s">
        <v>215</v>
      </c>
      <c r="G1609" s="27">
        <v>3013150202</v>
      </c>
      <c r="H1609" s="27" t="s">
        <v>1936</v>
      </c>
      <c r="I1609" s="27" t="s">
        <v>7258</v>
      </c>
      <c r="J1609" s="45" t="s">
        <v>16</v>
      </c>
      <c r="K1609" s="45">
        <v>4659</v>
      </c>
      <c r="L1609" s="45" t="s">
        <v>645</v>
      </c>
      <c r="M1609" s="29">
        <v>69877500</v>
      </c>
      <c r="N1609" s="49" t="s">
        <v>3090</v>
      </c>
      <c r="O1609" s="27" t="s">
        <v>3101</v>
      </c>
      <c r="P1609" s="27" t="s">
        <v>3102</v>
      </c>
      <c r="Q1609" s="27" t="s">
        <v>6261</v>
      </c>
      <c r="R1609" s="15"/>
      <c r="S1609" s="53"/>
    </row>
    <row r="1610" spans="2:19" ht="19.5" customHeight="1" x14ac:dyDescent="0.15">
      <c r="B1610" s="25">
        <v>2021</v>
      </c>
      <c r="C1610" s="27">
        <v>6</v>
      </c>
      <c r="D1610" s="27" t="s">
        <v>15</v>
      </c>
      <c r="E1610" s="55" t="s">
        <v>3266</v>
      </c>
      <c r="F1610" s="27" t="s">
        <v>215</v>
      </c>
      <c r="G1610" s="27">
        <v>3911152601</v>
      </c>
      <c r="H1610" s="27" t="s">
        <v>3519</v>
      </c>
      <c r="I1610" s="27" t="s">
        <v>7259</v>
      </c>
      <c r="J1610" s="45" t="s">
        <v>3520</v>
      </c>
      <c r="K1610" s="45">
        <v>50</v>
      </c>
      <c r="L1610" s="45" t="s">
        <v>3521</v>
      </c>
      <c r="M1610" s="29">
        <v>65635000</v>
      </c>
      <c r="N1610" s="49" t="s">
        <v>2998</v>
      </c>
      <c r="O1610" s="27" t="s">
        <v>3264</v>
      </c>
      <c r="P1610" s="27" t="s">
        <v>3265</v>
      </c>
      <c r="Q1610" s="27" t="s">
        <v>6261</v>
      </c>
      <c r="R1610" s="15"/>
      <c r="S1610" s="53"/>
    </row>
    <row r="1611" spans="2:19" ht="19.5" customHeight="1" x14ac:dyDescent="0.15">
      <c r="B1611" s="25">
        <v>2021</v>
      </c>
      <c r="C1611" s="27">
        <v>6</v>
      </c>
      <c r="D1611" s="27" t="s">
        <v>15</v>
      </c>
      <c r="E1611" s="55" t="s">
        <v>4239</v>
      </c>
      <c r="F1611" s="27" t="s">
        <v>215</v>
      </c>
      <c r="G1611" s="27">
        <v>3011159701</v>
      </c>
      <c r="H1611" s="27" t="s">
        <v>696</v>
      </c>
      <c r="I1611" s="27" t="s">
        <v>7260</v>
      </c>
      <c r="J1611" s="45" t="s">
        <v>1235</v>
      </c>
      <c r="K1611" s="45">
        <v>871</v>
      </c>
      <c r="L1611" s="45" t="s">
        <v>169</v>
      </c>
      <c r="M1611" s="29">
        <v>52260000</v>
      </c>
      <c r="N1611" s="49" t="s">
        <v>3923</v>
      </c>
      <c r="O1611" s="27" t="s">
        <v>3924</v>
      </c>
      <c r="P1611" s="27" t="s">
        <v>3925</v>
      </c>
      <c r="Q1611" s="27" t="s">
        <v>6261</v>
      </c>
      <c r="R1611" s="15"/>
      <c r="S1611" s="53"/>
    </row>
    <row r="1612" spans="2:19" ht="19.5" customHeight="1" x14ac:dyDescent="0.15">
      <c r="B1612" s="25">
        <v>2021</v>
      </c>
      <c r="C1612" s="27">
        <v>6</v>
      </c>
      <c r="D1612" s="27" t="s">
        <v>15</v>
      </c>
      <c r="E1612" s="55" t="s">
        <v>1376</v>
      </c>
      <c r="F1612" s="27" t="s">
        <v>215</v>
      </c>
      <c r="G1612" s="27"/>
      <c r="H1612" s="27" t="s">
        <v>1378</v>
      </c>
      <c r="I1612" s="27"/>
      <c r="J1612" s="45" t="s">
        <v>601</v>
      </c>
      <c r="K1612" s="45">
        <v>1932</v>
      </c>
      <c r="L1612" s="45" t="s">
        <v>588</v>
      </c>
      <c r="M1612" s="29">
        <v>48879600</v>
      </c>
      <c r="N1612" s="49" t="s">
        <v>885</v>
      </c>
      <c r="O1612" s="27" t="s">
        <v>886</v>
      </c>
      <c r="P1612" s="27" t="s">
        <v>887</v>
      </c>
      <c r="Q1612" s="27" t="s">
        <v>6261</v>
      </c>
      <c r="R1612" s="15"/>
      <c r="S1612" s="53"/>
    </row>
    <row r="1613" spans="2:19" ht="19.5" customHeight="1" x14ac:dyDescent="0.15">
      <c r="B1613" s="25">
        <v>2021</v>
      </c>
      <c r="C1613" s="27">
        <v>6</v>
      </c>
      <c r="D1613" s="27" t="s">
        <v>14</v>
      </c>
      <c r="E1613" s="55" t="s">
        <v>833</v>
      </c>
      <c r="F1613" s="27" t="s">
        <v>62</v>
      </c>
      <c r="G1613" s="27">
        <v>4015151301</v>
      </c>
      <c r="H1613" s="27" t="s">
        <v>662</v>
      </c>
      <c r="I1613" s="27" t="s">
        <v>6274</v>
      </c>
      <c r="J1613" s="45" t="s">
        <v>1339</v>
      </c>
      <c r="K1613" s="45">
        <v>1</v>
      </c>
      <c r="L1613" s="45" t="s">
        <v>1340</v>
      </c>
      <c r="M1613" s="29">
        <v>45980000</v>
      </c>
      <c r="N1613" s="49" t="s">
        <v>834</v>
      </c>
      <c r="O1613" s="27" t="s">
        <v>1341</v>
      </c>
      <c r="P1613" s="27" t="s">
        <v>1342</v>
      </c>
      <c r="Q1613" s="27" t="s">
        <v>6261</v>
      </c>
      <c r="R1613" s="15"/>
      <c r="S1613" s="53"/>
    </row>
    <row r="1614" spans="2:19" ht="19.5" customHeight="1" x14ac:dyDescent="0.15">
      <c r="B1614" s="25">
        <v>2021</v>
      </c>
      <c r="C1614" s="27">
        <v>6</v>
      </c>
      <c r="D1614" s="27" t="s">
        <v>15</v>
      </c>
      <c r="E1614" s="55" t="s">
        <v>2029</v>
      </c>
      <c r="F1614" s="27" t="s">
        <v>215</v>
      </c>
      <c r="G1614" s="27">
        <v>3013150202</v>
      </c>
      <c r="H1614" s="27" t="s">
        <v>1936</v>
      </c>
      <c r="I1614" s="27" t="s">
        <v>7261</v>
      </c>
      <c r="J1614" s="45" t="s">
        <v>16</v>
      </c>
      <c r="K1614" s="45">
        <v>1356</v>
      </c>
      <c r="L1614" s="45" t="s">
        <v>1979</v>
      </c>
      <c r="M1614" s="29">
        <v>45938760</v>
      </c>
      <c r="N1614" s="49" t="s">
        <v>1476</v>
      </c>
      <c r="O1614" s="27" t="s">
        <v>1477</v>
      </c>
      <c r="P1614" s="27" t="s">
        <v>1478</v>
      </c>
      <c r="Q1614" s="27" t="s">
        <v>6261</v>
      </c>
      <c r="R1614" s="15"/>
      <c r="S1614" s="53"/>
    </row>
    <row r="1615" spans="2:19" ht="19.5" customHeight="1" x14ac:dyDescent="0.15">
      <c r="B1615" s="25">
        <v>2021</v>
      </c>
      <c r="C1615" s="27">
        <v>6</v>
      </c>
      <c r="D1615" s="27" t="s">
        <v>15</v>
      </c>
      <c r="E1615" s="55" t="s">
        <v>3607</v>
      </c>
      <c r="F1615" s="27" t="s">
        <v>215</v>
      </c>
      <c r="G1615" s="27">
        <v>4617162201</v>
      </c>
      <c r="H1615" s="27" t="s">
        <v>1223</v>
      </c>
      <c r="I1615" s="27"/>
      <c r="J1615" s="45" t="s">
        <v>38</v>
      </c>
      <c r="K1615" s="45">
        <v>1</v>
      </c>
      <c r="L1615" s="45" t="s">
        <v>223</v>
      </c>
      <c r="M1615" s="29">
        <v>41682000</v>
      </c>
      <c r="N1615" s="49" t="s">
        <v>3090</v>
      </c>
      <c r="O1615" s="27" t="s">
        <v>3101</v>
      </c>
      <c r="P1615" s="27" t="s">
        <v>3102</v>
      </c>
      <c r="Q1615" s="27" t="s">
        <v>6261</v>
      </c>
      <c r="R1615" s="15"/>
      <c r="S1615" s="53"/>
    </row>
    <row r="1616" spans="2:19" ht="19.5" customHeight="1" x14ac:dyDescent="0.15">
      <c r="B1616" s="25">
        <v>2021</v>
      </c>
      <c r="C1616" s="27">
        <v>6</v>
      </c>
      <c r="D1616" s="27" t="s">
        <v>15</v>
      </c>
      <c r="E1616" s="55" t="s">
        <v>2034</v>
      </c>
      <c r="F1616" s="27" t="s">
        <v>215</v>
      </c>
      <c r="G1616" s="27">
        <v>3013150301</v>
      </c>
      <c r="H1616" s="27" t="s">
        <v>1380</v>
      </c>
      <c r="I1616" s="27" t="s">
        <v>7262</v>
      </c>
      <c r="J1616" s="45" t="s">
        <v>16</v>
      </c>
      <c r="K1616" s="45">
        <v>1542</v>
      </c>
      <c r="L1616" s="45" t="s">
        <v>1979</v>
      </c>
      <c r="M1616" s="29">
        <v>41310180</v>
      </c>
      <c r="N1616" s="49" t="s">
        <v>1426</v>
      </c>
      <c r="O1616" s="27" t="s">
        <v>1619</v>
      </c>
      <c r="P1616" s="27" t="s">
        <v>1620</v>
      </c>
      <c r="Q1616" s="27" t="s">
        <v>6261</v>
      </c>
      <c r="R1616" s="15"/>
      <c r="S1616" s="53"/>
    </row>
    <row r="1617" spans="2:19" ht="19.5" customHeight="1" x14ac:dyDescent="0.15">
      <c r="B1617" s="25">
        <v>2021</v>
      </c>
      <c r="C1617" s="27">
        <v>6</v>
      </c>
      <c r="D1617" s="27" t="s">
        <v>15</v>
      </c>
      <c r="E1617" s="55" t="s">
        <v>2855</v>
      </c>
      <c r="F1617" s="27" t="s">
        <v>62</v>
      </c>
      <c r="G1617" s="27">
        <v>3017169801</v>
      </c>
      <c r="H1617" s="27" t="s">
        <v>1204</v>
      </c>
      <c r="I1617" s="27"/>
      <c r="J1617" s="45" t="s">
        <v>2852</v>
      </c>
      <c r="K1617" s="45">
        <v>1</v>
      </c>
      <c r="L1617" s="45" t="s">
        <v>223</v>
      </c>
      <c r="M1617" s="29">
        <v>39000000</v>
      </c>
      <c r="N1617" s="49" t="s">
        <v>2359</v>
      </c>
      <c r="O1617" s="27" t="s">
        <v>2365</v>
      </c>
      <c r="P1617" s="27" t="s">
        <v>2366</v>
      </c>
      <c r="Q1617" s="27" t="s">
        <v>6261</v>
      </c>
      <c r="R1617" s="15"/>
      <c r="S1617" s="53"/>
    </row>
    <row r="1618" spans="2:19" ht="19.5" customHeight="1" x14ac:dyDescent="0.15">
      <c r="B1618" s="25">
        <v>2021</v>
      </c>
      <c r="C1618" s="27">
        <v>6</v>
      </c>
      <c r="D1618" s="27" t="s">
        <v>14</v>
      </c>
      <c r="E1618" s="55" t="s">
        <v>827</v>
      </c>
      <c r="F1618" s="27" t="s">
        <v>62</v>
      </c>
      <c r="G1618" s="27">
        <v>4014219702</v>
      </c>
      <c r="H1618" s="27" t="s">
        <v>1337</v>
      </c>
      <c r="I1618" s="27" t="s">
        <v>7263</v>
      </c>
      <c r="J1618" s="45" t="s">
        <v>16</v>
      </c>
      <c r="K1618" s="45">
        <v>2500</v>
      </c>
      <c r="L1618" s="45" t="s">
        <v>225</v>
      </c>
      <c r="M1618" s="29">
        <v>36000000</v>
      </c>
      <c r="N1618" s="49" t="s">
        <v>811</v>
      </c>
      <c r="O1618" s="27" t="s">
        <v>825</v>
      </c>
      <c r="P1618" s="27" t="s">
        <v>826</v>
      </c>
      <c r="Q1618" s="27" t="s">
        <v>6261</v>
      </c>
      <c r="R1618" s="15"/>
      <c r="S1618" s="53"/>
    </row>
    <row r="1619" spans="2:19" ht="19.5" customHeight="1" x14ac:dyDescent="0.15">
      <c r="B1619" s="25">
        <v>2021</v>
      </c>
      <c r="C1619" s="27">
        <v>6</v>
      </c>
      <c r="D1619" s="27" t="s">
        <v>15</v>
      </c>
      <c r="E1619" s="55" t="s">
        <v>1376</v>
      </c>
      <c r="F1619" s="27" t="s">
        <v>215</v>
      </c>
      <c r="G1619" s="27"/>
      <c r="H1619" s="27" t="s">
        <v>1380</v>
      </c>
      <c r="I1619" s="27"/>
      <c r="J1619" s="45" t="s">
        <v>601</v>
      </c>
      <c r="K1619" s="45">
        <v>1348</v>
      </c>
      <c r="L1619" s="45" t="s">
        <v>577</v>
      </c>
      <c r="M1619" s="29">
        <v>35722000</v>
      </c>
      <c r="N1619" s="49" t="s">
        <v>885</v>
      </c>
      <c r="O1619" s="27" t="s">
        <v>886</v>
      </c>
      <c r="P1619" s="27" t="s">
        <v>887</v>
      </c>
      <c r="Q1619" s="27" t="s">
        <v>6261</v>
      </c>
      <c r="R1619" s="15"/>
      <c r="S1619" s="53"/>
    </row>
    <row r="1620" spans="2:19" ht="19.5" customHeight="1" x14ac:dyDescent="0.15">
      <c r="B1620" s="25">
        <v>2021</v>
      </c>
      <c r="C1620" s="27">
        <v>6</v>
      </c>
      <c r="D1620" s="27" t="s">
        <v>15</v>
      </c>
      <c r="E1620" s="55" t="s">
        <v>3366</v>
      </c>
      <c r="F1620" s="27" t="s">
        <v>215</v>
      </c>
      <c r="G1620" s="27">
        <v>4111250101</v>
      </c>
      <c r="H1620" s="27" t="s">
        <v>3587</v>
      </c>
      <c r="I1620" s="27"/>
      <c r="J1620" s="45" t="s">
        <v>630</v>
      </c>
      <c r="K1620" s="45">
        <v>1</v>
      </c>
      <c r="L1620" s="45" t="s">
        <v>223</v>
      </c>
      <c r="M1620" s="29">
        <v>35598000</v>
      </c>
      <c r="N1620" s="49" t="s">
        <v>3082</v>
      </c>
      <c r="O1620" s="27" t="s">
        <v>3367</v>
      </c>
      <c r="P1620" s="27" t="s">
        <v>3368</v>
      </c>
      <c r="Q1620" s="27" t="s">
        <v>6261</v>
      </c>
      <c r="R1620" s="15"/>
      <c r="S1620" s="53"/>
    </row>
    <row r="1621" spans="2:19" ht="19.5" customHeight="1" x14ac:dyDescent="0.15">
      <c r="B1621" s="25">
        <v>2021</v>
      </c>
      <c r="C1621" s="27">
        <v>6</v>
      </c>
      <c r="D1621" s="27" t="s">
        <v>14</v>
      </c>
      <c r="E1621" s="55" t="s">
        <v>2168</v>
      </c>
      <c r="F1621" s="27" t="s">
        <v>215</v>
      </c>
      <c r="G1621" s="27">
        <v>2410160101</v>
      </c>
      <c r="H1621" s="27" t="s">
        <v>1198</v>
      </c>
      <c r="I1621" s="27" t="s">
        <v>6544</v>
      </c>
      <c r="J1621" s="45" t="s">
        <v>17</v>
      </c>
      <c r="K1621" s="45">
        <v>1</v>
      </c>
      <c r="L1621" s="45" t="s">
        <v>557</v>
      </c>
      <c r="M1621" s="29">
        <v>35000000</v>
      </c>
      <c r="N1621" s="49" t="s">
        <v>1446</v>
      </c>
      <c r="O1621" s="27" t="s">
        <v>1669</v>
      </c>
      <c r="P1621" s="27" t="s">
        <v>1670</v>
      </c>
      <c r="Q1621" s="27" t="s">
        <v>6261</v>
      </c>
      <c r="R1621" s="15"/>
      <c r="S1621" s="53"/>
    </row>
    <row r="1622" spans="2:19" ht="19.5" customHeight="1" x14ac:dyDescent="0.15">
      <c r="B1622" s="25">
        <v>2021</v>
      </c>
      <c r="C1622" s="27">
        <v>6</v>
      </c>
      <c r="D1622" s="27" t="s">
        <v>15</v>
      </c>
      <c r="E1622" s="55" t="s">
        <v>2855</v>
      </c>
      <c r="F1622" s="27" t="s">
        <v>62</v>
      </c>
      <c r="G1622" s="27">
        <v>4010178702</v>
      </c>
      <c r="H1622" s="27" t="s">
        <v>2853</v>
      </c>
      <c r="I1622" s="27"/>
      <c r="J1622" s="45" t="s">
        <v>2852</v>
      </c>
      <c r="K1622" s="45">
        <v>1</v>
      </c>
      <c r="L1622" s="45" t="s">
        <v>223</v>
      </c>
      <c r="M1622" s="29">
        <v>35000000</v>
      </c>
      <c r="N1622" s="49" t="s">
        <v>2359</v>
      </c>
      <c r="O1622" s="27" t="s">
        <v>2365</v>
      </c>
      <c r="P1622" s="27" t="s">
        <v>2366</v>
      </c>
      <c r="Q1622" s="27" t="s">
        <v>6261</v>
      </c>
      <c r="R1622" s="15"/>
      <c r="S1622" s="53"/>
    </row>
    <row r="1623" spans="2:19" ht="19.5" customHeight="1" x14ac:dyDescent="0.15">
      <c r="B1623" s="25">
        <v>2021</v>
      </c>
      <c r="C1623" s="27">
        <v>6</v>
      </c>
      <c r="D1623" s="27" t="s">
        <v>14</v>
      </c>
      <c r="E1623" s="55" t="s">
        <v>570</v>
      </c>
      <c r="F1623" s="27" t="s">
        <v>215</v>
      </c>
      <c r="G1623" s="27">
        <v>4014218902</v>
      </c>
      <c r="H1623" s="27" t="s">
        <v>578</v>
      </c>
      <c r="I1623" s="27" t="s">
        <v>7264</v>
      </c>
      <c r="J1623" s="45" t="s">
        <v>568</v>
      </c>
      <c r="K1623" s="45">
        <v>23887</v>
      </c>
      <c r="L1623" s="45" t="s">
        <v>579</v>
      </c>
      <c r="M1623" s="29">
        <v>34823000</v>
      </c>
      <c r="N1623" s="49" t="s">
        <v>235</v>
      </c>
      <c r="O1623" s="27" t="s">
        <v>241</v>
      </c>
      <c r="P1623" s="27" t="s">
        <v>242</v>
      </c>
      <c r="Q1623" s="27" t="s">
        <v>6261</v>
      </c>
      <c r="R1623" s="15"/>
      <c r="S1623" s="53"/>
    </row>
    <row r="1624" spans="2:19" ht="19.5" customHeight="1" x14ac:dyDescent="0.15">
      <c r="B1624" s="25">
        <v>2021</v>
      </c>
      <c r="C1624" s="27">
        <v>6</v>
      </c>
      <c r="D1624" s="27" t="s">
        <v>15</v>
      </c>
      <c r="E1624" s="55" t="s">
        <v>1376</v>
      </c>
      <c r="F1624" s="27" t="s">
        <v>215</v>
      </c>
      <c r="G1624" s="27"/>
      <c r="H1624" s="27" t="s">
        <v>1377</v>
      </c>
      <c r="I1624" s="27"/>
      <c r="J1624" s="45" t="s">
        <v>601</v>
      </c>
      <c r="K1624" s="45">
        <v>729</v>
      </c>
      <c r="L1624" s="45" t="s">
        <v>225</v>
      </c>
      <c r="M1624" s="29">
        <v>34350480</v>
      </c>
      <c r="N1624" s="49" t="s">
        <v>885</v>
      </c>
      <c r="O1624" s="27" t="s">
        <v>886</v>
      </c>
      <c r="P1624" s="27" t="s">
        <v>887</v>
      </c>
      <c r="Q1624" s="27" t="s">
        <v>6261</v>
      </c>
      <c r="R1624" s="15"/>
      <c r="S1624" s="53"/>
    </row>
    <row r="1625" spans="2:19" ht="19.5" customHeight="1" x14ac:dyDescent="0.15">
      <c r="B1625" s="25">
        <v>2021</v>
      </c>
      <c r="C1625" s="27">
        <v>6</v>
      </c>
      <c r="D1625" s="27" t="s">
        <v>14</v>
      </c>
      <c r="E1625" s="55" t="s">
        <v>5205</v>
      </c>
      <c r="F1625" s="27" t="s">
        <v>221</v>
      </c>
      <c r="G1625" s="27">
        <v>3015200102</v>
      </c>
      <c r="H1625" s="27" t="s">
        <v>5214</v>
      </c>
      <c r="I1625" s="27" t="s">
        <v>7265</v>
      </c>
      <c r="J1625" s="45" t="s">
        <v>16</v>
      </c>
      <c r="K1625" s="45">
        <v>576</v>
      </c>
      <c r="L1625" s="45" t="s">
        <v>702</v>
      </c>
      <c r="M1625" s="29">
        <v>31680000</v>
      </c>
      <c r="N1625" s="49" t="s">
        <v>5173</v>
      </c>
      <c r="O1625" s="27" t="s">
        <v>5189</v>
      </c>
      <c r="P1625" s="27" t="s">
        <v>5190</v>
      </c>
      <c r="Q1625" s="27" t="s">
        <v>6261</v>
      </c>
      <c r="R1625" s="15"/>
      <c r="S1625" s="53"/>
    </row>
    <row r="1626" spans="2:19" ht="19.5" customHeight="1" x14ac:dyDescent="0.15">
      <c r="B1626" s="25">
        <v>2021</v>
      </c>
      <c r="C1626" s="27">
        <v>6</v>
      </c>
      <c r="D1626" s="27" t="s">
        <v>15</v>
      </c>
      <c r="E1626" s="55" t="s">
        <v>3607</v>
      </c>
      <c r="F1626" s="27" t="s">
        <v>215</v>
      </c>
      <c r="G1626" s="27">
        <v>2611160701</v>
      </c>
      <c r="H1626" s="27" t="s">
        <v>739</v>
      </c>
      <c r="I1626" s="27" t="s">
        <v>7266</v>
      </c>
      <c r="J1626" s="45" t="s">
        <v>37</v>
      </c>
      <c r="K1626" s="45">
        <v>1</v>
      </c>
      <c r="L1626" s="45" t="s">
        <v>223</v>
      </c>
      <c r="M1626" s="29">
        <v>31016000</v>
      </c>
      <c r="N1626" s="49" t="s">
        <v>3090</v>
      </c>
      <c r="O1626" s="27" t="s">
        <v>3101</v>
      </c>
      <c r="P1626" s="27" t="s">
        <v>3102</v>
      </c>
      <c r="Q1626" s="27" t="s">
        <v>6261</v>
      </c>
      <c r="R1626" s="15"/>
      <c r="S1626" s="53"/>
    </row>
    <row r="1627" spans="2:19" ht="19.5" customHeight="1" x14ac:dyDescent="0.15">
      <c r="B1627" s="25">
        <v>2021</v>
      </c>
      <c r="C1627" s="27">
        <v>6</v>
      </c>
      <c r="D1627" s="27" t="s">
        <v>15</v>
      </c>
      <c r="E1627" s="55" t="s">
        <v>1958</v>
      </c>
      <c r="F1627" s="27" t="s">
        <v>215</v>
      </c>
      <c r="G1627" s="27">
        <v>4924151101</v>
      </c>
      <c r="H1627" s="27" t="s">
        <v>2103</v>
      </c>
      <c r="I1627" s="27" t="s">
        <v>7267</v>
      </c>
      <c r="J1627" s="45" t="s">
        <v>601</v>
      </c>
      <c r="K1627" s="45">
        <v>2</v>
      </c>
      <c r="L1627" s="45" t="s">
        <v>640</v>
      </c>
      <c r="M1627" s="29">
        <v>30174620</v>
      </c>
      <c r="N1627" s="49" t="s">
        <v>1571</v>
      </c>
      <c r="O1627" s="27" t="s">
        <v>1579</v>
      </c>
      <c r="P1627" s="27" t="s">
        <v>1582</v>
      </c>
      <c r="Q1627" s="27" t="s">
        <v>6261</v>
      </c>
      <c r="R1627" s="15"/>
      <c r="S1627" s="53"/>
    </row>
    <row r="1628" spans="2:19" ht="19.5" customHeight="1" x14ac:dyDescent="0.15">
      <c r="B1628" s="25">
        <v>2021</v>
      </c>
      <c r="C1628" s="27">
        <v>6</v>
      </c>
      <c r="D1628" s="27" t="s">
        <v>15</v>
      </c>
      <c r="E1628" s="55" t="s">
        <v>1958</v>
      </c>
      <c r="F1628" s="27" t="s">
        <v>215</v>
      </c>
      <c r="G1628" s="27">
        <v>5512171801</v>
      </c>
      <c r="H1628" s="27" t="s">
        <v>1276</v>
      </c>
      <c r="I1628" s="27" t="s">
        <v>7268</v>
      </c>
      <c r="J1628" s="45" t="s">
        <v>601</v>
      </c>
      <c r="K1628" s="45">
        <v>10</v>
      </c>
      <c r="L1628" s="45" t="s">
        <v>1979</v>
      </c>
      <c r="M1628" s="29">
        <v>28247130</v>
      </c>
      <c r="N1628" s="49" t="s">
        <v>1571</v>
      </c>
      <c r="O1628" s="27" t="s">
        <v>1579</v>
      </c>
      <c r="P1628" s="27" t="s">
        <v>1582</v>
      </c>
      <c r="Q1628" s="27" t="s">
        <v>6261</v>
      </c>
      <c r="R1628" s="15"/>
      <c r="S1628" s="53"/>
    </row>
    <row r="1629" spans="2:19" ht="19.5" customHeight="1" x14ac:dyDescent="0.15">
      <c r="B1629" s="25">
        <v>2021</v>
      </c>
      <c r="C1629" s="27">
        <v>6</v>
      </c>
      <c r="D1629" s="27" t="s">
        <v>15</v>
      </c>
      <c r="E1629" s="55" t="s">
        <v>1958</v>
      </c>
      <c r="F1629" s="27" t="s">
        <v>215</v>
      </c>
      <c r="G1629" s="27">
        <v>3010990201</v>
      </c>
      <c r="H1629" s="27" t="s">
        <v>698</v>
      </c>
      <c r="I1629" s="27" t="s">
        <v>7269</v>
      </c>
      <c r="J1629" s="45" t="s">
        <v>678</v>
      </c>
      <c r="K1629" s="45">
        <v>2870</v>
      </c>
      <c r="L1629" s="45" t="s">
        <v>588</v>
      </c>
      <c r="M1629" s="29">
        <v>26900000</v>
      </c>
      <c r="N1629" s="49" t="s">
        <v>1571</v>
      </c>
      <c r="O1629" s="27" t="s">
        <v>1579</v>
      </c>
      <c r="P1629" s="27" t="s">
        <v>1582</v>
      </c>
      <c r="Q1629" s="27" t="s">
        <v>6261</v>
      </c>
      <c r="R1629" s="15"/>
      <c r="S1629" s="53"/>
    </row>
    <row r="1630" spans="2:19" ht="19.5" customHeight="1" x14ac:dyDescent="0.15">
      <c r="B1630" s="25">
        <v>2021</v>
      </c>
      <c r="C1630" s="27">
        <v>6</v>
      </c>
      <c r="D1630" s="27" t="s">
        <v>15</v>
      </c>
      <c r="E1630" s="55" t="s">
        <v>2034</v>
      </c>
      <c r="F1630" s="27" t="s">
        <v>215</v>
      </c>
      <c r="G1630" s="27">
        <v>3013150301</v>
      </c>
      <c r="H1630" s="27" t="s">
        <v>1380</v>
      </c>
      <c r="I1630" s="27" t="s">
        <v>7270</v>
      </c>
      <c r="J1630" s="45" t="s">
        <v>16</v>
      </c>
      <c r="K1630" s="45">
        <v>1914</v>
      </c>
      <c r="L1630" s="45" t="s">
        <v>1979</v>
      </c>
      <c r="M1630" s="29">
        <v>25283940</v>
      </c>
      <c r="N1630" s="49" t="s">
        <v>1426</v>
      </c>
      <c r="O1630" s="27" t="s">
        <v>1619</v>
      </c>
      <c r="P1630" s="27" t="s">
        <v>1620</v>
      </c>
      <c r="Q1630" s="27" t="s">
        <v>6261</v>
      </c>
      <c r="R1630" s="15"/>
      <c r="S1630" s="53"/>
    </row>
    <row r="1631" spans="2:19" ht="19.5" customHeight="1" x14ac:dyDescent="0.15">
      <c r="B1631" s="25">
        <v>2021</v>
      </c>
      <c r="C1631" s="27">
        <v>6</v>
      </c>
      <c r="D1631" s="27" t="s">
        <v>14</v>
      </c>
      <c r="E1631" s="55" t="s">
        <v>570</v>
      </c>
      <c r="F1631" s="27" t="s">
        <v>215</v>
      </c>
      <c r="G1631" s="27">
        <v>3013150202</v>
      </c>
      <c r="H1631" s="27" t="s">
        <v>576</v>
      </c>
      <c r="I1631" s="27" t="s">
        <v>7271</v>
      </c>
      <c r="J1631" s="45" t="s">
        <v>568</v>
      </c>
      <c r="K1631" s="45">
        <v>778</v>
      </c>
      <c r="L1631" s="45" t="s">
        <v>577</v>
      </c>
      <c r="M1631" s="29">
        <v>25029000</v>
      </c>
      <c r="N1631" s="49" t="s">
        <v>235</v>
      </c>
      <c r="O1631" s="27" t="s">
        <v>241</v>
      </c>
      <c r="P1631" s="27" t="s">
        <v>242</v>
      </c>
      <c r="Q1631" s="27" t="s">
        <v>6261</v>
      </c>
      <c r="R1631" s="15"/>
      <c r="S1631" s="53"/>
    </row>
    <row r="1632" spans="2:19" ht="19.5" customHeight="1" x14ac:dyDescent="0.15">
      <c r="B1632" s="25">
        <v>2021</v>
      </c>
      <c r="C1632" s="27">
        <v>6</v>
      </c>
      <c r="D1632" s="27" t="s">
        <v>15</v>
      </c>
      <c r="E1632" s="55" t="s">
        <v>2855</v>
      </c>
      <c r="F1632" s="27" t="s">
        <v>62</v>
      </c>
      <c r="G1632" s="27">
        <v>4617162201</v>
      </c>
      <c r="H1632" s="27" t="s">
        <v>2854</v>
      </c>
      <c r="I1632" s="27"/>
      <c r="J1632" s="45" t="s">
        <v>2852</v>
      </c>
      <c r="K1632" s="45">
        <v>1</v>
      </c>
      <c r="L1632" s="45" t="s">
        <v>223</v>
      </c>
      <c r="M1632" s="29">
        <v>25000000</v>
      </c>
      <c r="N1632" s="49" t="s">
        <v>2359</v>
      </c>
      <c r="O1632" s="27" t="s">
        <v>2365</v>
      </c>
      <c r="P1632" s="27" t="s">
        <v>2366</v>
      </c>
      <c r="Q1632" s="27" t="s">
        <v>6261</v>
      </c>
      <c r="R1632" s="15"/>
      <c r="S1632" s="53"/>
    </row>
    <row r="1633" spans="2:19" ht="19.5" customHeight="1" x14ac:dyDescent="0.15">
      <c r="B1633" s="25">
        <v>2021</v>
      </c>
      <c r="C1633" s="27">
        <v>6</v>
      </c>
      <c r="D1633" s="27" t="s">
        <v>15</v>
      </c>
      <c r="E1633" s="55" t="s">
        <v>1376</v>
      </c>
      <c r="F1633" s="27" t="s">
        <v>215</v>
      </c>
      <c r="G1633" s="27"/>
      <c r="H1633" s="27" t="s">
        <v>1269</v>
      </c>
      <c r="I1633" s="27"/>
      <c r="J1633" s="45" t="s">
        <v>601</v>
      </c>
      <c r="K1633" s="45">
        <v>1</v>
      </c>
      <c r="L1633" s="45" t="s">
        <v>223</v>
      </c>
      <c r="M1633" s="29">
        <v>24000000</v>
      </c>
      <c r="N1633" s="49" t="s">
        <v>885</v>
      </c>
      <c r="O1633" s="27" t="s">
        <v>886</v>
      </c>
      <c r="P1633" s="27" t="s">
        <v>887</v>
      </c>
      <c r="Q1633" s="27" t="s">
        <v>6261</v>
      </c>
      <c r="R1633" s="15"/>
      <c r="S1633" s="53"/>
    </row>
    <row r="1634" spans="2:19" ht="19.5" customHeight="1" x14ac:dyDescent="0.15">
      <c r="B1634" s="25">
        <v>2021</v>
      </c>
      <c r="C1634" s="27">
        <v>6</v>
      </c>
      <c r="D1634" s="27" t="s">
        <v>15</v>
      </c>
      <c r="E1634" s="55" t="s">
        <v>2857</v>
      </c>
      <c r="F1634" s="27" t="s">
        <v>62</v>
      </c>
      <c r="G1634" s="27">
        <v>3017169801</v>
      </c>
      <c r="H1634" s="27" t="s">
        <v>1204</v>
      </c>
      <c r="I1634" s="27"/>
      <c r="J1634" s="45" t="s">
        <v>2852</v>
      </c>
      <c r="K1634" s="45">
        <v>1</v>
      </c>
      <c r="L1634" s="45" t="s">
        <v>223</v>
      </c>
      <c r="M1634" s="29">
        <v>23000000</v>
      </c>
      <c r="N1634" s="49" t="s">
        <v>2359</v>
      </c>
      <c r="O1634" s="27" t="s">
        <v>2365</v>
      </c>
      <c r="P1634" s="27" t="s">
        <v>2366</v>
      </c>
      <c r="Q1634" s="27" t="s">
        <v>6261</v>
      </c>
      <c r="R1634" s="15"/>
      <c r="S1634" s="53"/>
    </row>
    <row r="1635" spans="2:19" ht="19.5" customHeight="1" x14ac:dyDescent="0.15">
      <c r="B1635" s="25">
        <v>2021</v>
      </c>
      <c r="C1635" s="27">
        <v>6</v>
      </c>
      <c r="D1635" s="27" t="s">
        <v>15</v>
      </c>
      <c r="E1635" s="55" t="s">
        <v>2041</v>
      </c>
      <c r="F1635" s="27" t="s">
        <v>215</v>
      </c>
      <c r="G1635" s="27">
        <v>3015200102</v>
      </c>
      <c r="H1635" s="27" t="s">
        <v>718</v>
      </c>
      <c r="I1635" s="27" t="s">
        <v>7272</v>
      </c>
      <c r="J1635" s="45" t="s">
        <v>16</v>
      </c>
      <c r="K1635" s="45">
        <v>160</v>
      </c>
      <c r="L1635" s="45" t="s">
        <v>702</v>
      </c>
      <c r="M1635" s="29">
        <v>22167000</v>
      </c>
      <c r="N1635" s="49" t="s">
        <v>1571</v>
      </c>
      <c r="O1635" s="27" t="s">
        <v>1575</v>
      </c>
      <c r="P1635" s="27" t="s">
        <v>1576</v>
      </c>
      <c r="Q1635" s="27" t="s">
        <v>6261</v>
      </c>
      <c r="R1635" s="15"/>
      <c r="S1635" s="53"/>
    </row>
    <row r="1636" spans="2:19" ht="19.5" customHeight="1" x14ac:dyDescent="0.15">
      <c r="B1636" s="25">
        <v>2021</v>
      </c>
      <c r="C1636" s="27">
        <v>6</v>
      </c>
      <c r="D1636" s="27" t="s">
        <v>15</v>
      </c>
      <c r="E1636" s="55" t="s">
        <v>1376</v>
      </c>
      <c r="F1636" s="27" t="s">
        <v>215</v>
      </c>
      <c r="G1636" s="27"/>
      <c r="H1636" s="27" t="s">
        <v>1383</v>
      </c>
      <c r="I1636" s="27"/>
      <c r="J1636" s="45" t="s">
        <v>601</v>
      </c>
      <c r="K1636" s="45">
        <v>1</v>
      </c>
      <c r="L1636" s="45" t="s">
        <v>223</v>
      </c>
      <c r="M1636" s="29">
        <v>21459600</v>
      </c>
      <c r="N1636" s="49" t="s">
        <v>885</v>
      </c>
      <c r="O1636" s="27" t="s">
        <v>886</v>
      </c>
      <c r="P1636" s="27" t="s">
        <v>887</v>
      </c>
      <c r="Q1636" s="27" t="s">
        <v>6261</v>
      </c>
      <c r="R1636" s="15"/>
      <c r="S1636" s="53"/>
    </row>
    <row r="1637" spans="2:19" ht="19.5" customHeight="1" x14ac:dyDescent="0.15">
      <c r="B1637" s="25">
        <v>2021</v>
      </c>
      <c r="C1637" s="27">
        <v>6</v>
      </c>
      <c r="D1637" s="27" t="s">
        <v>14</v>
      </c>
      <c r="E1637" s="55" t="s">
        <v>5193</v>
      </c>
      <c r="F1637" s="27" t="s">
        <v>221</v>
      </c>
      <c r="G1637" s="27">
        <v>3012171501</v>
      </c>
      <c r="H1637" s="27" t="s">
        <v>5224</v>
      </c>
      <c r="I1637" s="27" t="s">
        <v>7273</v>
      </c>
      <c r="J1637" s="45" t="s">
        <v>16</v>
      </c>
      <c r="K1637" s="45">
        <v>62</v>
      </c>
      <c r="L1637" s="45" t="s">
        <v>225</v>
      </c>
      <c r="M1637" s="29">
        <v>19883255</v>
      </c>
      <c r="N1637" s="49" t="s">
        <v>5173</v>
      </c>
      <c r="O1637" s="27" t="s">
        <v>1455</v>
      </c>
      <c r="P1637" s="27" t="s">
        <v>5194</v>
      </c>
      <c r="Q1637" s="27" t="s">
        <v>6261</v>
      </c>
      <c r="R1637" s="15"/>
      <c r="S1637" s="53"/>
    </row>
    <row r="1638" spans="2:19" ht="19.5" customHeight="1" x14ac:dyDescent="0.15">
      <c r="B1638" s="25">
        <v>2021</v>
      </c>
      <c r="C1638" s="27">
        <v>6</v>
      </c>
      <c r="D1638" s="27" t="s">
        <v>15</v>
      </c>
      <c r="E1638" s="55" t="s">
        <v>3610</v>
      </c>
      <c r="F1638" s="27" t="s">
        <v>215</v>
      </c>
      <c r="G1638" s="27">
        <v>2411181001</v>
      </c>
      <c r="H1638" s="27" t="s">
        <v>2052</v>
      </c>
      <c r="I1638" s="27" t="s">
        <v>7274</v>
      </c>
      <c r="J1638" s="45" t="s">
        <v>16</v>
      </c>
      <c r="K1638" s="45">
        <v>1</v>
      </c>
      <c r="L1638" s="45" t="s">
        <v>223</v>
      </c>
      <c r="M1638" s="29">
        <v>19820000</v>
      </c>
      <c r="N1638" s="49" t="s">
        <v>3090</v>
      </c>
      <c r="O1638" s="27" t="s">
        <v>3101</v>
      </c>
      <c r="P1638" s="27" t="s">
        <v>3102</v>
      </c>
      <c r="Q1638" s="27" t="s">
        <v>6261</v>
      </c>
      <c r="R1638" s="15"/>
      <c r="S1638" s="53"/>
    </row>
    <row r="1639" spans="2:19" ht="19.5" customHeight="1" x14ac:dyDescent="0.15">
      <c r="B1639" s="25">
        <v>2021</v>
      </c>
      <c r="C1639" s="27">
        <v>6</v>
      </c>
      <c r="D1639" s="27" t="s">
        <v>15</v>
      </c>
      <c r="E1639" s="55" t="s">
        <v>1376</v>
      </c>
      <c r="F1639" s="27" t="s">
        <v>215</v>
      </c>
      <c r="G1639" s="27"/>
      <c r="H1639" s="27" t="s">
        <v>1379</v>
      </c>
      <c r="I1639" s="27"/>
      <c r="J1639" s="45" t="s">
        <v>601</v>
      </c>
      <c r="K1639" s="45">
        <v>742</v>
      </c>
      <c r="L1639" s="45" t="s">
        <v>577</v>
      </c>
      <c r="M1639" s="29">
        <v>18179000</v>
      </c>
      <c r="N1639" s="49" t="s">
        <v>885</v>
      </c>
      <c r="O1639" s="27" t="s">
        <v>886</v>
      </c>
      <c r="P1639" s="27" t="s">
        <v>887</v>
      </c>
      <c r="Q1639" s="27" t="s">
        <v>6261</v>
      </c>
      <c r="R1639" s="15"/>
      <c r="S1639" s="53"/>
    </row>
    <row r="1640" spans="2:19" ht="19.5" customHeight="1" x14ac:dyDescent="0.15">
      <c r="B1640" s="25">
        <v>2021</v>
      </c>
      <c r="C1640" s="27">
        <v>6</v>
      </c>
      <c r="D1640" s="27" t="s">
        <v>15</v>
      </c>
      <c r="E1640" s="55" t="s">
        <v>3607</v>
      </c>
      <c r="F1640" s="27" t="s">
        <v>215</v>
      </c>
      <c r="G1640" s="27">
        <v>4511170501</v>
      </c>
      <c r="H1640" s="27" t="s">
        <v>2156</v>
      </c>
      <c r="I1640" s="27"/>
      <c r="J1640" s="45" t="s">
        <v>38</v>
      </c>
      <c r="K1640" s="45">
        <v>1</v>
      </c>
      <c r="L1640" s="45" t="s">
        <v>223</v>
      </c>
      <c r="M1640" s="29">
        <v>17820000</v>
      </c>
      <c r="N1640" s="49" t="s">
        <v>3090</v>
      </c>
      <c r="O1640" s="27" t="s">
        <v>3101</v>
      </c>
      <c r="P1640" s="27" t="s">
        <v>3102</v>
      </c>
      <c r="Q1640" s="27" t="s">
        <v>6261</v>
      </c>
      <c r="R1640" s="15"/>
      <c r="S1640" s="53"/>
    </row>
    <row r="1641" spans="2:19" ht="19.5" customHeight="1" x14ac:dyDescent="0.15">
      <c r="B1641" s="25">
        <v>2021</v>
      </c>
      <c r="C1641" s="27">
        <v>6</v>
      </c>
      <c r="D1641" s="27" t="s">
        <v>14</v>
      </c>
      <c r="E1641" s="55" t="s">
        <v>1201</v>
      </c>
      <c r="F1641" s="27" t="s">
        <v>215</v>
      </c>
      <c r="G1641" s="27">
        <v>3013170201</v>
      </c>
      <c r="H1641" s="27" t="s">
        <v>1202</v>
      </c>
      <c r="I1641" s="27" t="s">
        <v>7253</v>
      </c>
      <c r="J1641" s="45" t="s">
        <v>17</v>
      </c>
      <c r="K1641" s="45">
        <v>656</v>
      </c>
      <c r="L1641" s="45" t="s">
        <v>588</v>
      </c>
      <c r="M1641" s="29">
        <v>17646400</v>
      </c>
      <c r="N1641" s="49" t="s">
        <v>1193</v>
      </c>
      <c r="O1641" s="27" t="s">
        <v>1194</v>
      </c>
      <c r="P1641" s="27" t="s">
        <v>1195</v>
      </c>
      <c r="Q1641" s="27" t="s">
        <v>6261</v>
      </c>
      <c r="R1641" s="15"/>
      <c r="S1641" s="53"/>
    </row>
    <row r="1642" spans="2:19" ht="19.5" customHeight="1" x14ac:dyDescent="0.15">
      <c r="B1642" s="25">
        <v>2021</v>
      </c>
      <c r="C1642" s="27">
        <v>6</v>
      </c>
      <c r="D1642" s="27" t="s">
        <v>14</v>
      </c>
      <c r="E1642" s="55" t="s">
        <v>833</v>
      </c>
      <c r="F1642" s="27" t="s">
        <v>62</v>
      </c>
      <c r="G1642" s="27">
        <v>4014162001</v>
      </c>
      <c r="H1642" s="27" t="s">
        <v>566</v>
      </c>
      <c r="I1642" s="27" t="s">
        <v>7275</v>
      </c>
      <c r="J1642" s="45" t="s">
        <v>1339</v>
      </c>
      <c r="K1642" s="45">
        <v>1</v>
      </c>
      <c r="L1642" s="45" t="s">
        <v>1343</v>
      </c>
      <c r="M1642" s="29">
        <v>16336000</v>
      </c>
      <c r="N1642" s="49" t="s">
        <v>834</v>
      </c>
      <c r="O1642" s="27" t="s">
        <v>1341</v>
      </c>
      <c r="P1642" s="27" t="s">
        <v>1342</v>
      </c>
      <c r="Q1642" s="27" t="s">
        <v>6261</v>
      </c>
      <c r="R1642" s="15"/>
      <c r="S1642" s="53"/>
    </row>
    <row r="1643" spans="2:19" ht="19.5" customHeight="1" x14ac:dyDescent="0.15">
      <c r="B1643" s="25">
        <v>2021</v>
      </c>
      <c r="C1643" s="27">
        <v>6</v>
      </c>
      <c r="D1643" s="27" t="s">
        <v>15</v>
      </c>
      <c r="E1643" s="55" t="s">
        <v>1958</v>
      </c>
      <c r="F1643" s="27" t="s">
        <v>215</v>
      </c>
      <c r="G1643" s="27">
        <v>5610160501</v>
      </c>
      <c r="H1643" s="27" t="s">
        <v>2154</v>
      </c>
      <c r="I1643" s="27" t="s">
        <v>7276</v>
      </c>
      <c r="J1643" s="45" t="s">
        <v>601</v>
      </c>
      <c r="K1643" s="45">
        <v>34</v>
      </c>
      <c r="L1643" s="45" t="s">
        <v>1979</v>
      </c>
      <c r="M1643" s="29">
        <v>15857000</v>
      </c>
      <c r="N1643" s="49" t="s">
        <v>1571</v>
      </c>
      <c r="O1643" s="27" t="s">
        <v>1579</v>
      </c>
      <c r="P1643" s="27" t="s">
        <v>1582</v>
      </c>
      <c r="Q1643" s="27" t="s">
        <v>6261</v>
      </c>
      <c r="R1643" s="15"/>
      <c r="S1643" s="53"/>
    </row>
    <row r="1644" spans="2:19" ht="19.5" customHeight="1" x14ac:dyDescent="0.15">
      <c r="B1644" s="25">
        <v>2021</v>
      </c>
      <c r="C1644" s="27">
        <v>6</v>
      </c>
      <c r="D1644" s="27" t="s">
        <v>15</v>
      </c>
      <c r="E1644" s="55" t="s">
        <v>2034</v>
      </c>
      <c r="F1644" s="27" t="s">
        <v>215</v>
      </c>
      <c r="G1644" s="27">
        <v>3012178801</v>
      </c>
      <c r="H1644" s="27" t="s">
        <v>1336</v>
      </c>
      <c r="I1644" s="27" t="s">
        <v>7277</v>
      </c>
      <c r="J1644" s="45" t="s">
        <v>16</v>
      </c>
      <c r="K1644" s="45">
        <v>50</v>
      </c>
      <c r="L1644" s="45" t="s">
        <v>702</v>
      </c>
      <c r="M1644" s="29">
        <v>15450000</v>
      </c>
      <c r="N1644" s="49" t="s">
        <v>1426</v>
      </c>
      <c r="O1644" s="27" t="s">
        <v>1619</v>
      </c>
      <c r="P1644" s="27" t="s">
        <v>1620</v>
      </c>
      <c r="Q1644" s="27" t="s">
        <v>6261</v>
      </c>
      <c r="R1644" s="15"/>
      <c r="S1644" s="53"/>
    </row>
    <row r="1645" spans="2:19" ht="19.5" customHeight="1" x14ac:dyDescent="0.15">
      <c r="B1645" s="25">
        <v>2021</v>
      </c>
      <c r="C1645" s="27">
        <v>6</v>
      </c>
      <c r="D1645" s="27" t="s">
        <v>15</v>
      </c>
      <c r="E1645" s="55" t="s">
        <v>1376</v>
      </c>
      <c r="F1645" s="27" t="s">
        <v>215</v>
      </c>
      <c r="G1645" s="27"/>
      <c r="H1645" s="27" t="s">
        <v>618</v>
      </c>
      <c r="I1645" s="27"/>
      <c r="J1645" s="45" t="s">
        <v>601</v>
      </c>
      <c r="K1645" s="45">
        <v>108</v>
      </c>
      <c r="L1645" s="45" t="s">
        <v>227</v>
      </c>
      <c r="M1645" s="29">
        <v>14493600</v>
      </c>
      <c r="N1645" s="49" t="s">
        <v>885</v>
      </c>
      <c r="O1645" s="27" t="s">
        <v>886</v>
      </c>
      <c r="P1645" s="27" t="s">
        <v>887</v>
      </c>
      <c r="Q1645" s="27" t="s">
        <v>6261</v>
      </c>
      <c r="R1645" s="15"/>
      <c r="S1645" s="53"/>
    </row>
    <row r="1646" spans="2:19" ht="19.5" customHeight="1" x14ac:dyDescent="0.15">
      <c r="B1646" s="25">
        <v>2021</v>
      </c>
      <c r="C1646" s="27">
        <v>6</v>
      </c>
      <c r="D1646" s="27" t="s">
        <v>15</v>
      </c>
      <c r="E1646" s="55" t="s">
        <v>1376</v>
      </c>
      <c r="F1646" s="27" t="s">
        <v>215</v>
      </c>
      <c r="G1646" s="27"/>
      <c r="H1646" s="27" t="s">
        <v>1382</v>
      </c>
      <c r="I1646" s="27"/>
      <c r="J1646" s="45" t="s">
        <v>601</v>
      </c>
      <c r="K1646" s="45">
        <v>548</v>
      </c>
      <c r="L1646" s="45" t="s">
        <v>588</v>
      </c>
      <c r="M1646" s="29">
        <v>14412400</v>
      </c>
      <c r="N1646" s="49" t="s">
        <v>885</v>
      </c>
      <c r="O1646" s="27" t="s">
        <v>886</v>
      </c>
      <c r="P1646" s="27" t="s">
        <v>887</v>
      </c>
      <c r="Q1646" s="27" t="s">
        <v>6261</v>
      </c>
      <c r="R1646" s="15"/>
      <c r="S1646" s="53"/>
    </row>
    <row r="1647" spans="2:19" ht="19.5" customHeight="1" x14ac:dyDescent="0.15">
      <c r="B1647" s="25">
        <v>2021</v>
      </c>
      <c r="C1647" s="27">
        <v>6</v>
      </c>
      <c r="D1647" s="27" t="s">
        <v>15</v>
      </c>
      <c r="E1647" s="55" t="s">
        <v>2857</v>
      </c>
      <c r="F1647" s="27" t="s">
        <v>62</v>
      </c>
      <c r="G1647" s="27">
        <v>4010178702</v>
      </c>
      <c r="H1647" s="27" t="s">
        <v>2853</v>
      </c>
      <c r="I1647" s="27"/>
      <c r="J1647" s="45" t="s">
        <v>2852</v>
      </c>
      <c r="K1647" s="45">
        <v>1</v>
      </c>
      <c r="L1647" s="45" t="s">
        <v>223</v>
      </c>
      <c r="M1647" s="29">
        <v>14000000</v>
      </c>
      <c r="N1647" s="49" t="s">
        <v>2359</v>
      </c>
      <c r="O1647" s="27" t="s">
        <v>2365</v>
      </c>
      <c r="P1647" s="27" t="s">
        <v>2366</v>
      </c>
      <c r="Q1647" s="27" t="s">
        <v>6261</v>
      </c>
      <c r="R1647" s="15"/>
      <c r="S1647" s="53"/>
    </row>
    <row r="1648" spans="2:19" ht="19.5" customHeight="1" x14ac:dyDescent="0.15">
      <c r="B1648" s="25">
        <v>2021</v>
      </c>
      <c r="C1648" s="27">
        <v>6</v>
      </c>
      <c r="D1648" s="27" t="s">
        <v>15</v>
      </c>
      <c r="E1648" s="55" t="s">
        <v>1958</v>
      </c>
      <c r="F1648" s="27" t="s">
        <v>215</v>
      </c>
      <c r="G1648" s="27">
        <v>5512171801</v>
      </c>
      <c r="H1648" s="27" t="s">
        <v>1276</v>
      </c>
      <c r="I1648" s="27" t="s">
        <v>7278</v>
      </c>
      <c r="J1648" s="45" t="s">
        <v>601</v>
      </c>
      <c r="K1648" s="45">
        <v>3</v>
      </c>
      <c r="L1648" s="45" t="s">
        <v>1979</v>
      </c>
      <c r="M1648" s="29">
        <v>13874520</v>
      </c>
      <c r="N1648" s="49" t="s">
        <v>1571</v>
      </c>
      <c r="O1648" s="27" t="s">
        <v>1579</v>
      </c>
      <c r="P1648" s="27" t="s">
        <v>1582</v>
      </c>
      <c r="Q1648" s="27" t="s">
        <v>6261</v>
      </c>
      <c r="R1648" s="15"/>
      <c r="S1648" s="53"/>
    </row>
    <row r="1649" spans="2:19" ht="19.5" customHeight="1" x14ac:dyDescent="0.15">
      <c r="B1649" s="25">
        <v>2021</v>
      </c>
      <c r="C1649" s="27">
        <v>6</v>
      </c>
      <c r="D1649" s="27" t="s">
        <v>15</v>
      </c>
      <c r="E1649" s="55" t="s">
        <v>3607</v>
      </c>
      <c r="F1649" s="27" t="s">
        <v>215</v>
      </c>
      <c r="G1649" s="27">
        <v>3911210201</v>
      </c>
      <c r="H1649" s="27" t="s">
        <v>3609</v>
      </c>
      <c r="I1649" s="27" t="s">
        <v>7279</v>
      </c>
      <c r="J1649" s="45" t="s">
        <v>37</v>
      </c>
      <c r="K1649" s="45">
        <v>68</v>
      </c>
      <c r="L1649" s="45" t="s">
        <v>645</v>
      </c>
      <c r="M1649" s="29">
        <v>13810000</v>
      </c>
      <c r="N1649" s="49" t="s">
        <v>3090</v>
      </c>
      <c r="O1649" s="27" t="s">
        <v>3101</v>
      </c>
      <c r="P1649" s="27" t="s">
        <v>3102</v>
      </c>
      <c r="Q1649" s="27" t="s">
        <v>6261</v>
      </c>
      <c r="R1649" s="15"/>
      <c r="S1649" s="53"/>
    </row>
    <row r="1650" spans="2:19" ht="19.5" customHeight="1" x14ac:dyDescent="0.15">
      <c r="B1650" s="25">
        <v>2021</v>
      </c>
      <c r="C1650" s="27">
        <v>6</v>
      </c>
      <c r="D1650" s="27" t="s">
        <v>15</v>
      </c>
      <c r="E1650" s="55" t="s">
        <v>1376</v>
      </c>
      <c r="F1650" s="27" t="s">
        <v>215</v>
      </c>
      <c r="G1650" s="27"/>
      <c r="H1650" s="27" t="s">
        <v>168</v>
      </c>
      <c r="I1650" s="27"/>
      <c r="J1650" s="45" t="s">
        <v>601</v>
      </c>
      <c r="K1650" s="45">
        <v>402</v>
      </c>
      <c r="L1650" s="45" t="s">
        <v>169</v>
      </c>
      <c r="M1650" s="29">
        <v>12518280</v>
      </c>
      <c r="N1650" s="49" t="s">
        <v>885</v>
      </c>
      <c r="O1650" s="27" t="s">
        <v>886</v>
      </c>
      <c r="P1650" s="27" t="s">
        <v>887</v>
      </c>
      <c r="Q1650" s="27" t="s">
        <v>6261</v>
      </c>
      <c r="R1650" s="15"/>
      <c r="S1650" s="53"/>
    </row>
    <row r="1651" spans="2:19" ht="19.5" customHeight="1" x14ac:dyDescent="0.15">
      <c r="B1651" s="25">
        <v>2021</v>
      </c>
      <c r="C1651" s="27">
        <v>6</v>
      </c>
      <c r="D1651" s="27" t="s">
        <v>14</v>
      </c>
      <c r="E1651" s="55" t="s">
        <v>5195</v>
      </c>
      <c r="F1651" s="27" t="s">
        <v>221</v>
      </c>
      <c r="G1651" s="27">
        <v>3012171501</v>
      </c>
      <c r="H1651" s="27" t="s">
        <v>5237</v>
      </c>
      <c r="I1651" s="27" t="s">
        <v>7273</v>
      </c>
      <c r="J1651" s="45" t="s">
        <v>16</v>
      </c>
      <c r="K1651" s="45">
        <v>34</v>
      </c>
      <c r="L1651" s="45" t="s">
        <v>225</v>
      </c>
      <c r="M1651" s="29">
        <v>11947168</v>
      </c>
      <c r="N1651" s="49" t="s">
        <v>5173</v>
      </c>
      <c r="O1651" s="27" t="s">
        <v>1455</v>
      </c>
      <c r="P1651" s="27" t="s">
        <v>5194</v>
      </c>
      <c r="Q1651" s="27" t="s">
        <v>6261</v>
      </c>
      <c r="R1651" s="15"/>
      <c r="S1651" s="53"/>
    </row>
    <row r="1652" spans="2:19" ht="19.5" customHeight="1" x14ac:dyDescent="0.15">
      <c r="B1652" s="25">
        <v>2021</v>
      </c>
      <c r="C1652" s="27">
        <v>6</v>
      </c>
      <c r="D1652" s="27" t="s">
        <v>15</v>
      </c>
      <c r="E1652" s="55" t="s">
        <v>1376</v>
      </c>
      <c r="F1652" s="27" t="s">
        <v>215</v>
      </c>
      <c r="G1652" s="27"/>
      <c r="H1652" s="27" t="s">
        <v>1381</v>
      </c>
      <c r="I1652" s="27"/>
      <c r="J1652" s="45" t="s">
        <v>601</v>
      </c>
      <c r="K1652" s="45">
        <v>188</v>
      </c>
      <c r="L1652" s="45" t="s">
        <v>588</v>
      </c>
      <c r="M1652" s="29">
        <v>11787600</v>
      </c>
      <c r="N1652" s="49" t="s">
        <v>885</v>
      </c>
      <c r="O1652" s="27" t="s">
        <v>886</v>
      </c>
      <c r="P1652" s="27" t="s">
        <v>887</v>
      </c>
      <c r="Q1652" s="27" t="s">
        <v>6261</v>
      </c>
      <c r="R1652" s="15"/>
      <c r="S1652" s="53"/>
    </row>
    <row r="1653" spans="2:19" ht="19.5" customHeight="1" x14ac:dyDescent="0.15">
      <c r="B1653" s="25">
        <v>2021</v>
      </c>
      <c r="C1653" s="27">
        <v>7</v>
      </c>
      <c r="D1653" s="27" t="s">
        <v>14</v>
      </c>
      <c r="E1653" s="55" t="s">
        <v>4905</v>
      </c>
      <c r="F1653" s="27" t="s">
        <v>63</v>
      </c>
      <c r="G1653" s="27">
        <v>4511189301</v>
      </c>
      <c r="H1653" s="27" t="s">
        <v>4906</v>
      </c>
      <c r="I1653" s="27" t="s">
        <v>7280</v>
      </c>
      <c r="J1653" s="45" t="s">
        <v>4907</v>
      </c>
      <c r="K1653" s="45" t="s">
        <v>4908</v>
      </c>
      <c r="L1653" s="45" t="s">
        <v>4909</v>
      </c>
      <c r="M1653" s="29">
        <v>1200000000</v>
      </c>
      <c r="N1653" s="49" t="s">
        <v>5272</v>
      </c>
      <c r="O1653" s="27" t="s">
        <v>4910</v>
      </c>
      <c r="P1653" s="27" t="s">
        <v>4911</v>
      </c>
      <c r="Q1653" s="27" t="s">
        <v>6259</v>
      </c>
      <c r="R1653" s="15"/>
      <c r="S1653" s="53"/>
    </row>
    <row r="1654" spans="2:19" ht="19.5" customHeight="1" x14ac:dyDescent="0.15">
      <c r="B1654" s="25">
        <v>2021</v>
      </c>
      <c r="C1654" s="27">
        <v>7</v>
      </c>
      <c r="D1654" s="27" t="s">
        <v>15</v>
      </c>
      <c r="E1654" s="55" t="s">
        <v>1248</v>
      </c>
      <c r="F1654" s="27" t="s">
        <v>221</v>
      </c>
      <c r="G1654" s="27">
        <v>4710998001</v>
      </c>
      <c r="H1654" s="27" t="s">
        <v>668</v>
      </c>
      <c r="I1654" s="27"/>
      <c r="J1654" s="45" t="s">
        <v>1246</v>
      </c>
      <c r="K1654" s="45">
        <v>1</v>
      </c>
      <c r="L1654" s="45" t="s">
        <v>223</v>
      </c>
      <c r="M1654" s="29">
        <v>660286000</v>
      </c>
      <c r="N1654" s="49" t="s">
        <v>781</v>
      </c>
      <c r="O1654" s="27" t="s">
        <v>788</v>
      </c>
      <c r="P1654" s="27" t="s">
        <v>789</v>
      </c>
      <c r="Q1654" s="27" t="s">
        <v>6261</v>
      </c>
      <c r="R1654" s="15"/>
      <c r="S1654" s="53"/>
    </row>
    <row r="1655" spans="2:19" ht="19.5" customHeight="1" x14ac:dyDescent="0.15">
      <c r="B1655" s="25">
        <v>2021</v>
      </c>
      <c r="C1655" s="27">
        <v>7</v>
      </c>
      <c r="D1655" s="27" t="s">
        <v>15</v>
      </c>
      <c r="E1655" s="55" t="s">
        <v>1248</v>
      </c>
      <c r="F1655" s="27" t="s">
        <v>221</v>
      </c>
      <c r="G1655" s="27">
        <v>4015151301</v>
      </c>
      <c r="H1655" s="27" t="s">
        <v>662</v>
      </c>
      <c r="I1655" s="27" t="s">
        <v>7281</v>
      </c>
      <c r="J1655" s="45" t="s">
        <v>1246</v>
      </c>
      <c r="K1655" s="45">
        <v>3</v>
      </c>
      <c r="L1655" s="45" t="s">
        <v>557</v>
      </c>
      <c r="M1655" s="29">
        <v>494100000</v>
      </c>
      <c r="N1655" s="49" t="s">
        <v>781</v>
      </c>
      <c r="O1655" s="27" t="s">
        <v>788</v>
      </c>
      <c r="P1655" s="27" t="s">
        <v>789</v>
      </c>
      <c r="Q1655" s="27" t="s">
        <v>6261</v>
      </c>
      <c r="R1655" s="15"/>
      <c r="S1655" s="53"/>
    </row>
    <row r="1656" spans="2:19" ht="19.5" customHeight="1" x14ac:dyDescent="0.15">
      <c r="B1656" s="25">
        <v>2021</v>
      </c>
      <c r="C1656" s="27">
        <v>7</v>
      </c>
      <c r="D1656" s="27" t="s">
        <v>15</v>
      </c>
      <c r="E1656" s="55" t="s">
        <v>1953</v>
      </c>
      <c r="F1656" s="27" t="s">
        <v>215</v>
      </c>
      <c r="G1656" s="27">
        <v>4710998001</v>
      </c>
      <c r="H1656" s="27" t="s">
        <v>668</v>
      </c>
      <c r="I1656" s="27" t="s">
        <v>7282</v>
      </c>
      <c r="J1656" s="45" t="s">
        <v>1954</v>
      </c>
      <c r="K1656" s="45">
        <v>1</v>
      </c>
      <c r="L1656" s="45" t="s">
        <v>1343</v>
      </c>
      <c r="M1656" s="29">
        <v>485791000</v>
      </c>
      <c r="N1656" s="49" t="s">
        <v>1609</v>
      </c>
      <c r="O1656" s="27" t="s">
        <v>1610</v>
      </c>
      <c r="P1656" s="27" t="s">
        <v>1611</v>
      </c>
      <c r="Q1656" s="27" t="s">
        <v>6261</v>
      </c>
      <c r="R1656" s="15"/>
      <c r="S1656" s="53"/>
    </row>
    <row r="1657" spans="2:19" ht="19.5" customHeight="1" x14ac:dyDescent="0.15">
      <c r="B1657" s="25">
        <v>2021</v>
      </c>
      <c r="C1657" s="27">
        <v>7</v>
      </c>
      <c r="D1657" s="27" t="s">
        <v>15</v>
      </c>
      <c r="E1657" s="55" t="s">
        <v>1953</v>
      </c>
      <c r="F1657" s="27" t="s">
        <v>64</v>
      </c>
      <c r="G1657" s="27">
        <v>4015151301</v>
      </c>
      <c r="H1657" s="27" t="s">
        <v>1262</v>
      </c>
      <c r="I1657" s="27" t="s">
        <v>7283</v>
      </c>
      <c r="J1657" s="45" t="s">
        <v>1954</v>
      </c>
      <c r="K1657" s="45">
        <v>1</v>
      </c>
      <c r="L1657" s="45" t="s">
        <v>1343</v>
      </c>
      <c r="M1657" s="29">
        <v>315945000</v>
      </c>
      <c r="N1657" s="49" t="s">
        <v>1609</v>
      </c>
      <c r="O1657" s="27" t="s">
        <v>1610</v>
      </c>
      <c r="P1657" s="27" t="s">
        <v>1611</v>
      </c>
      <c r="Q1657" s="27" t="s">
        <v>6261</v>
      </c>
      <c r="R1657" s="15"/>
      <c r="S1657" s="53" t="s">
        <v>1952</v>
      </c>
    </row>
    <row r="1658" spans="2:19" ht="19.5" customHeight="1" x14ac:dyDescent="0.15">
      <c r="B1658" s="25">
        <v>2021</v>
      </c>
      <c r="C1658" s="27">
        <v>7</v>
      </c>
      <c r="D1658" s="27" t="s">
        <v>15</v>
      </c>
      <c r="E1658" s="55" t="s">
        <v>1245</v>
      </c>
      <c r="F1658" s="27" t="s">
        <v>221</v>
      </c>
      <c r="G1658" s="27">
        <v>4710998001</v>
      </c>
      <c r="H1658" s="27" t="s">
        <v>668</v>
      </c>
      <c r="I1658" s="27" t="s">
        <v>7284</v>
      </c>
      <c r="J1658" s="45" t="s">
        <v>1246</v>
      </c>
      <c r="K1658" s="45">
        <v>2</v>
      </c>
      <c r="L1658" s="45" t="s">
        <v>557</v>
      </c>
      <c r="M1658" s="29">
        <v>305045360</v>
      </c>
      <c r="N1658" s="49" t="s">
        <v>781</v>
      </c>
      <c r="O1658" s="27" t="s">
        <v>788</v>
      </c>
      <c r="P1658" s="27" t="s">
        <v>789</v>
      </c>
      <c r="Q1658" s="27" t="s">
        <v>6261</v>
      </c>
      <c r="R1658" s="15"/>
      <c r="S1658" s="53"/>
    </row>
    <row r="1659" spans="2:19" ht="19.5" customHeight="1" x14ac:dyDescent="0.15">
      <c r="B1659" s="25">
        <v>2021</v>
      </c>
      <c r="C1659" s="27">
        <v>7</v>
      </c>
      <c r="D1659" s="27" t="s">
        <v>14</v>
      </c>
      <c r="E1659" s="55" t="s">
        <v>5187</v>
      </c>
      <c r="F1659" s="27" t="s">
        <v>62</v>
      </c>
      <c r="G1659" s="27">
        <v>4014178203</v>
      </c>
      <c r="H1659" s="27" t="s">
        <v>5202</v>
      </c>
      <c r="I1659" s="27" t="s">
        <v>7285</v>
      </c>
      <c r="J1659" s="45" t="s">
        <v>5248</v>
      </c>
      <c r="K1659" s="45">
        <v>1639</v>
      </c>
      <c r="L1659" s="45" t="s">
        <v>227</v>
      </c>
      <c r="M1659" s="29">
        <v>256577255</v>
      </c>
      <c r="N1659" s="49" t="s">
        <v>5173</v>
      </c>
      <c r="O1659" s="27" t="s">
        <v>5177</v>
      </c>
      <c r="P1659" s="27" t="s">
        <v>5178</v>
      </c>
      <c r="Q1659" s="27" t="s">
        <v>6261</v>
      </c>
      <c r="R1659" s="15"/>
      <c r="S1659" s="53"/>
    </row>
    <row r="1660" spans="2:19" ht="19.5" customHeight="1" x14ac:dyDescent="0.15">
      <c r="B1660" s="25">
        <v>2021</v>
      </c>
      <c r="C1660" s="27">
        <v>7</v>
      </c>
      <c r="D1660" s="27" t="s">
        <v>15</v>
      </c>
      <c r="E1660" s="55" t="s">
        <v>1245</v>
      </c>
      <c r="F1660" s="27" t="s">
        <v>221</v>
      </c>
      <c r="G1660" s="27">
        <v>4015151301</v>
      </c>
      <c r="H1660" s="27" t="s">
        <v>662</v>
      </c>
      <c r="I1660" s="27" t="s">
        <v>7286</v>
      </c>
      <c r="J1660" s="45" t="s">
        <v>1246</v>
      </c>
      <c r="K1660" s="45">
        <v>2</v>
      </c>
      <c r="L1660" s="45" t="s">
        <v>557</v>
      </c>
      <c r="M1660" s="29">
        <v>202324000</v>
      </c>
      <c r="N1660" s="49" t="s">
        <v>781</v>
      </c>
      <c r="O1660" s="27" t="s">
        <v>788</v>
      </c>
      <c r="P1660" s="27" t="s">
        <v>789</v>
      </c>
      <c r="Q1660" s="27" t="s">
        <v>6261</v>
      </c>
      <c r="R1660" s="15"/>
      <c r="S1660" s="53"/>
    </row>
    <row r="1661" spans="2:19" ht="19.5" customHeight="1" x14ac:dyDescent="0.15">
      <c r="B1661" s="25">
        <v>2021</v>
      </c>
      <c r="C1661" s="27">
        <v>7</v>
      </c>
      <c r="D1661" s="27" t="s">
        <v>14</v>
      </c>
      <c r="E1661" s="55" t="s">
        <v>439</v>
      </c>
      <c r="F1661" s="27" t="s">
        <v>215</v>
      </c>
      <c r="G1661" s="27">
        <v>3012179301</v>
      </c>
      <c r="H1661" s="27" t="s">
        <v>589</v>
      </c>
      <c r="I1661" s="27" t="s">
        <v>7287</v>
      </c>
      <c r="J1661" s="45" t="s">
        <v>173</v>
      </c>
      <c r="K1661" s="45">
        <v>1312</v>
      </c>
      <c r="L1661" s="45" t="s">
        <v>225</v>
      </c>
      <c r="M1661" s="29">
        <v>171872000</v>
      </c>
      <c r="N1661" s="49" t="s">
        <v>289</v>
      </c>
      <c r="O1661" s="27" t="s">
        <v>290</v>
      </c>
      <c r="P1661" s="27" t="s">
        <v>291</v>
      </c>
      <c r="Q1661" s="27" t="s">
        <v>6261</v>
      </c>
      <c r="R1661" s="15"/>
      <c r="S1661" s="53"/>
    </row>
    <row r="1662" spans="2:19" ht="19.5" customHeight="1" x14ac:dyDescent="0.15">
      <c r="B1662" s="25">
        <v>2021</v>
      </c>
      <c r="C1662" s="27">
        <v>7</v>
      </c>
      <c r="D1662" s="27" t="s">
        <v>14</v>
      </c>
      <c r="E1662" s="55" t="s">
        <v>1215</v>
      </c>
      <c r="F1662" s="27" t="s">
        <v>215</v>
      </c>
      <c r="G1662" s="27">
        <v>3912180101</v>
      </c>
      <c r="H1662" s="27" t="s">
        <v>1216</v>
      </c>
      <c r="I1662" s="27" t="s">
        <v>6324</v>
      </c>
      <c r="J1662" s="45" t="s">
        <v>37</v>
      </c>
      <c r="K1662" s="45">
        <v>1</v>
      </c>
      <c r="L1662" s="45" t="s">
        <v>223</v>
      </c>
      <c r="M1662" s="29">
        <v>134628000</v>
      </c>
      <c r="N1662" s="49" t="s">
        <v>1193</v>
      </c>
      <c r="O1662" s="27" t="s">
        <v>1194</v>
      </c>
      <c r="P1662" s="27" t="s">
        <v>1195</v>
      </c>
      <c r="Q1662" s="27" t="s">
        <v>6261</v>
      </c>
      <c r="R1662" s="15"/>
      <c r="S1662" s="53"/>
    </row>
    <row r="1663" spans="2:19" ht="19.5" customHeight="1" x14ac:dyDescent="0.15">
      <c r="B1663" s="25">
        <v>2021</v>
      </c>
      <c r="C1663" s="27">
        <v>7</v>
      </c>
      <c r="D1663" s="27" t="s">
        <v>14</v>
      </c>
      <c r="E1663" s="55" t="s">
        <v>1206</v>
      </c>
      <c r="F1663" s="27" t="s">
        <v>215</v>
      </c>
      <c r="G1663" s="27">
        <v>3016150502</v>
      </c>
      <c r="H1663" s="27" t="s">
        <v>1207</v>
      </c>
      <c r="I1663" s="27" t="s">
        <v>6324</v>
      </c>
      <c r="J1663" s="45" t="s">
        <v>17</v>
      </c>
      <c r="K1663" s="45">
        <v>1</v>
      </c>
      <c r="L1663" s="45" t="s">
        <v>223</v>
      </c>
      <c r="M1663" s="29">
        <v>124666821</v>
      </c>
      <c r="N1663" s="49" t="s">
        <v>1193</v>
      </c>
      <c r="O1663" s="27" t="s">
        <v>1194</v>
      </c>
      <c r="P1663" s="27" t="s">
        <v>1195</v>
      </c>
      <c r="Q1663" s="27" t="s">
        <v>6261</v>
      </c>
      <c r="R1663" s="15"/>
      <c r="S1663" s="53"/>
    </row>
    <row r="1664" spans="2:19" ht="19.5" customHeight="1" x14ac:dyDescent="0.15">
      <c r="B1664" s="25">
        <v>2021</v>
      </c>
      <c r="C1664" s="27">
        <v>7</v>
      </c>
      <c r="D1664" s="27" t="s">
        <v>14</v>
      </c>
      <c r="E1664" s="55" t="s">
        <v>1953</v>
      </c>
      <c r="F1664" s="27" t="s">
        <v>64</v>
      </c>
      <c r="G1664" s="27">
        <v>3912110301</v>
      </c>
      <c r="H1664" s="27" t="s">
        <v>1939</v>
      </c>
      <c r="I1664" s="27" t="s">
        <v>7288</v>
      </c>
      <c r="J1664" s="45" t="s">
        <v>1954</v>
      </c>
      <c r="K1664" s="45">
        <v>1</v>
      </c>
      <c r="L1664" s="45" t="s">
        <v>1343</v>
      </c>
      <c r="M1664" s="29">
        <v>119515000</v>
      </c>
      <c r="N1664" s="49" t="s">
        <v>1609</v>
      </c>
      <c r="O1664" s="27" t="s">
        <v>1615</v>
      </c>
      <c r="P1664" s="27" t="s">
        <v>1616</v>
      </c>
      <c r="Q1664" s="27" t="s">
        <v>6261</v>
      </c>
      <c r="R1664" s="15"/>
      <c r="S1664" s="53" t="s">
        <v>1952</v>
      </c>
    </row>
    <row r="1665" spans="2:19" ht="19.5" customHeight="1" x14ac:dyDescent="0.15">
      <c r="B1665" s="25">
        <v>2021</v>
      </c>
      <c r="C1665" s="27">
        <v>7</v>
      </c>
      <c r="D1665" s="27" t="s">
        <v>15</v>
      </c>
      <c r="E1665" s="55" t="s">
        <v>1245</v>
      </c>
      <c r="F1665" s="27" t="s">
        <v>221</v>
      </c>
      <c r="G1665" s="27">
        <v>4710998001</v>
      </c>
      <c r="H1665" s="27" t="s">
        <v>668</v>
      </c>
      <c r="I1665" s="27" t="s">
        <v>7289</v>
      </c>
      <c r="J1665" s="45" t="s">
        <v>1246</v>
      </c>
      <c r="K1665" s="45">
        <v>1</v>
      </c>
      <c r="L1665" s="45" t="s">
        <v>557</v>
      </c>
      <c r="M1665" s="29">
        <v>107942080</v>
      </c>
      <c r="N1665" s="49" t="s">
        <v>781</v>
      </c>
      <c r="O1665" s="27" t="s">
        <v>788</v>
      </c>
      <c r="P1665" s="27" t="s">
        <v>789</v>
      </c>
      <c r="Q1665" s="27" t="s">
        <v>6261</v>
      </c>
      <c r="R1665" s="15"/>
      <c r="S1665" s="53"/>
    </row>
    <row r="1666" spans="2:19" ht="19.5" customHeight="1" x14ac:dyDescent="0.15">
      <c r="B1666" s="25">
        <v>2021</v>
      </c>
      <c r="C1666" s="27">
        <v>7</v>
      </c>
      <c r="D1666" s="27" t="s">
        <v>15</v>
      </c>
      <c r="E1666" s="55" t="s">
        <v>1248</v>
      </c>
      <c r="F1666" s="27" t="s">
        <v>221</v>
      </c>
      <c r="G1666" s="27">
        <v>4015151301</v>
      </c>
      <c r="H1666" s="27" t="s">
        <v>662</v>
      </c>
      <c r="I1666" s="27" t="s">
        <v>7290</v>
      </c>
      <c r="J1666" s="45" t="s">
        <v>1246</v>
      </c>
      <c r="K1666" s="45">
        <v>1</v>
      </c>
      <c r="L1666" s="45" t="s">
        <v>557</v>
      </c>
      <c r="M1666" s="29">
        <v>102122222</v>
      </c>
      <c r="N1666" s="49" t="s">
        <v>781</v>
      </c>
      <c r="O1666" s="27" t="s">
        <v>788</v>
      </c>
      <c r="P1666" s="27" t="s">
        <v>789</v>
      </c>
      <c r="Q1666" s="27" t="s">
        <v>6261</v>
      </c>
      <c r="R1666" s="15"/>
      <c r="S1666" s="53"/>
    </row>
    <row r="1667" spans="2:19" ht="19.5" customHeight="1" x14ac:dyDescent="0.15">
      <c r="B1667" s="25">
        <v>2021</v>
      </c>
      <c r="C1667" s="27">
        <v>7</v>
      </c>
      <c r="D1667" s="27" t="s">
        <v>14</v>
      </c>
      <c r="E1667" s="55" t="s">
        <v>1213</v>
      </c>
      <c r="F1667" s="27" t="s">
        <v>215</v>
      </c>
      <c r="G1667" s="27">
        <v>3912110101</v>
      </c>
      <c r="H1667" s="27" t="s">
        <v>1214</v>
      </c>
      <c r="I1667" s="27" t="s">
        <v>6324</v>
      </c>
      <c r="J1667" s="45" t="s">
        <v>37</v>
      </c>
      <c r="K1667" s="45">
        <v>1</v>
      </c>
      <c r="L1667" s="45" t="s">
        <v>223</v>
      </c>
      <c r="M1667" s="29">
        <v>101156000</v>
      </c>
      <c r="N1667" s="49" t="s">
        <v>1193</v>
      </c>
      <c r="O1667" s="27" t="s">
        <v>1194</v>
      </c>
      <c r="P1667" s="27" t="s">
        <v>1195</v>
      </c>
      <c r="Q1667" s="27" t="s">
        <v>6261</v>
      </c>
      <c r="R1667" s="15"/>
      <c r="S1667" s="53"/>
    </row>
    <row r="1668" spans="2:19" ht="19.5" customHeight="1" x14ac:dyDescent="0.15">
      <c r="B1668" s="25">
        <v>2021</v>
      </c>
      <c r="C1668" s="27">
        <v>7</v>
      </c>
      <c r="D1668" s="27" t="s">
        <v>15</v>
      </c>
      <c r="E1668" s="55" t="s">
        <v>2047</v>
      </c>
      <c r="F1668" s="27" t="s">
        <v>215</v>
      </c>
      <c r="G1668" s="27">
        <v>3015159901</v>
      </c>
      <c r="H1668" s="27" t="s">
        <v>2048</v>
      </c>
      <c r="I1668" s="27" t="s">
        <v>7291</v>
      </c>
      <c r="J1668" s="45" t="s">
        <v>630</v>
      </c>
      <c r="K1668" s="45">
        <v>1</v>
      </c>
      <c r="L1668" s="45" t="s">
        <v>1275</v>
      </c>
      <c r="M1668" s="29">
        <v>97753000</v>
      </c>
      <c r="N1668" s="49" t="s">
        <v>1476</v>
      </c>
      <c r="O1668" s="27" t="s">
        <v>1480</v>
      </c>
      <c r="P1668" s="27" t="s">
        <v>1481</v>
      </c>
      <c r="Q1668" s="27" t="s">
        <v>6261</v>
      </c>
      <c r="R1668" s="15"/>
      <c r="S1668" s="53"/>
    </row>
    <row r="1669" spans="2:19" ht="19.5" customHeight="1" x14ac:dyDescent="0.15">
      <c r="B1669" s="25">
        <v>2021</v>
      </c>
      <c r="C1669" s="27">
        <v>7</v>
      </c>
      <c r="D1669" s="27" t="s">
        <v>15</v>
      </c>
      <c r="E1669" s="55" t="s">
        <v>2047</v>
      </c>
      <c r="F1669" s="27" t="s">
        <v>215</v>
      </c>
      <c r="G1669" s="27">
        <v>2611160701</v>
      </c>
      <c r="H1669" s="27" t="s">
        <v>739</v>
      </c>
      <c r="I1669" s="27" t="s">
        <v>7292</v>
      </c>
      <c r="J1669" s="45" t="s">
        <v>630</v>
      </c>
      <c r="K1669" s="45">
        <v>1</v>
      </c>
      <c r="L1669" s="45" t="s">
        <v>1275</v>
      </c>
      <c r="M1669" s="29">
        <v>89249200</v>
      </c>
      <c r="N1669" s="49" t="s">
        <v>1476</v>
      </c>
      <c r="O1669" s="27" t="s">
        <v>1480</v>
      </c>
      <c r="P1669" s="27" t="s">
        <v>1481</v>
      </c>
      <c r="Q1669" s="27" t="s">
        <v>6395</v>
      </c>
      <c r="R1669" s="15"/>
      <c r="S1669" s="53"/>
    </row>
    <row r="1670" spans="2:19" ht="19.5" customHeight="1" x14ac:dyDescent="0.15">
      <c r="B1670" s="25">
        <v>2021</v>
      </c>
      <c r="C1670" s="27">
        <v>7</v>
      </c>
      <c r="D1670" s="27" t="s">
        <v>15</v>
      </c>
      <c r="E1670" s="55" t="s">
        <v>3526</v>
      </c>
      <c r="F1670" s="27" t="s">
        <v>215</v>
      </c>
      <c r="G1670" s="27">
        <v>4014218902</v>
      </c>
      <c r="H1670" s="27" t="s">
        <v>1338</v>
      </c>
      <c r="I1670" s="27" t="s">
        <v>7293</v>
      </c>
      <c r="J1670" s="45" t="s">
        <v>16</v>
      </c>
      <c r="K1670" s="45">
        <v>85</v>
      </c>
      <c r="L1670" s="45" t="s">
        <v>225</v>
      </c>
      <c r="M1670" s="29">
        <v>79190000</v>
      </c>
      <c r="N1670" s="49" t="s">
        <v>3527</v>
      </c>
      <c r="O1670" s="27" t="s">
        <v>3276</v>
      </c>
      <c r="P1670" s="27" t="s">
        <v>3277</v>
      </c>
      <c r="Q1670" s="27" t="s">
        <v>6395</v>
      </c>
      <c r="R1670" s="15"/>
      <c r="S1670" s="53" t="s">
        <v>3528</v>
      </c>
    </row>
    <row r="1671" spans="2:19" ht="19.5" customHeight="1" x14ac:dyDescent="0.15">
      <c r="B1671" s="25">
        <v>2021</v>
      </c>
      <c r="C1671" s="27">
        <v>7</v>
      </c>
      <c r="D1671" s="27" t="s">
        <v>15</v>
      </c>
      <c r="E1671" s="55" t="s">
        <v>171</v>
      </c>
      <c r="F1671" s="27" t="s">
        <v>62</v>
      </c>
      <c r="G1671" s="27">
        <v>4014178203</v>
      </c>
      <c r="H1671" s="27" t="s">
        <v>172</v>
      </c>
      <c r="I1671" s="27" t="s">
        <v>7294</v>
      </c>
      <c r="J1671" s="45" t="s">
        <v>173</v>
      </c>
      <c r="K1671" s="45">
        <v>190</v>
      </c>
      <c r="L1671" s="45" t="s">
        <v>174</v>
      </c>
      <c r="M1671" s="29">
        <v>78000000</v>
      </c>
      <c r="N1671" s="49" t="s">
        <v>170</v>
      </c>
      <c r="O1671" s="27" t="s">
        <v>109</v>
      </c>
      <c r="P1671" s="27" t="s">
        <v>175</v>
      </c>
      <c r="Q1671" s="27" t="s">
        <v>6395</v>
      </c>
      <c r="R1671" s="15"/>
      <c r="S1671" s="53"/>
    </row>
    <row r="1672" spans="2:19" ht="19.5" customHeight="1" x14ac:dyDescent="0.15">
      <c r="B1672" s="25">
        <v>2021</v>
      </c>
      <c r="C1672" s="27">
        <v>7</v>
      </c>
      <c r="D1672" s="27" t="s">
        <v>14</v>
      </c>
      <c r="E1672" s="55" t="s">
        <v>1245</v>
      </c>
      <c r="F1672" s="27" t="s">
        <v>62</v>
      </c>
      <c r="G1672" s="27" t="s">
        <v>559</v>
      </c>
      <c r="H1672" s="27" t="s">
        <v>1254</v>
      </c>
      <c r="I1672" s="27"/>
      <c r="J1672" s="45" t="s">
        <v>1246</v>
      </c>
      <c r="K1672" s="45">
        <v>1</v>
      </c>
      <c r="L1672" s="45" t="s">
        <v>223</v>
      </c>
      <c r="M1672" s="29">
        <v>75388788</v>
      </c>
      <c r="N1672" s="49" t="s">
        <v>781</v>
      </c>
      <c r="O1672" s="27" t="s">
        <v>788</v>
      </c>
      <c r="P1672" s="27" t="s">
        <v>789</v>
      </c>
      <c r="Q1672" s="27" t="s">
        <v>6395</v>
      </c>
      <c r="R1672" s="15"/>
      <c r="S1672" s="53"/>
    </row>
    <row r="1673" spans="2:19" ht="19.5" customHeight="1" x14ac:dyDescent="0.15">
      <c r="B1673" s="25">
        <v>2021</v>
      </c>
      <c r="C1673" s="27">
        <v>7</v>
      </c>
      <c r="D1673" s="27" t="s">
        <v>15</v>
      </c>
      <c r="E1673" s="55" t="s">
        <v>1248</v>
      </c>
      <c r="F1673" s="27" t="s">
        <v>221</v>
      </c>
      <c r="G1673" s="27" t="s">
        <v>559</v>
      </c>
      <c r="H1673" s="27" t="s">
        <v>1253</v>
      </c>
      <c r="I1673" s="27"/>
      <c r="J1673" s="45" t="s">
        <v>1246</v>
      </c>
      <c r="K1673" s="45">
        <v>1</v>
      </c>
      <c r="L1673" s="45" t="s">
        <v>223</v>
      </c>
      <c r="M1673" s="29">
        <v>59595125</v>
      </c>
      <c r="N1673" s="49" t="s">
        <v>781</v>
      </c>
      <c r="O1673" s="27" t="s">
        <v>788</v>
      </c>
      <c r="P1673" s="27" t="s">
        <v>789</v>
      </c>
      <c r="Q1673" s="27" t="s">
        <v>6395</v>
      </c>
      <c r="R1673" s="15"/>
      <c r="S1673" s="53"/>
    </row>
    <row r="1674" spans="2:19" ht="19.5" customHeight="1" x14ac:dyDescent="0.15">
      <c r="B1674" s="25">
        <v>2021</v>
      </c>
      <c r="C1674" s="27">
        <v>7</v>
      </c>
      <c r="D1674" s="27" t="s">
        <v>14</v>
      </c>
      <c r="E1674" s="55" t="s">
        <v>1211</v>
      </c>
      <c r="F1674" s="27" t="s">
        <v>215</v>
      </c>
      <c r="G1674" s="27">
        <v>3911151502</v>
      </c>
      <c r="H1674" s="27" t="s">
        <v>1212</v>
      </c>
      <c r="I1674" s="27" t="s">
        <v>6410</v>
      </c>
      <c r="J1674" s="45" t="s">
        <v>37</v>
      </c>
      <c r="K1674" s="45">
        <v>1</v>
      </c>
      <c r="L1674" s="45" t="s">
        <v>223</v>
      </c>
      <c r="M1674" s="29">
        <v>59448000</v>
      </c>
      <c r="N1674" s="49" t="s">
        <v>1193</v>
      </c>
      <c r="O1674" s="27" t="s">
        <v>1194</v>
      </c>
      <c r="P1674" s="27" t="s">
        <v>1195</v>
      </c>
      <c r="Q1674" s="27" t="s">
        <v>6395</v>
      </c>
      <c r="R1674" s="15"/>
      <c r="S1674" s="53"/>
    </row>
    <row r="1675" spans="2:19" ht="19.5" customHeight="1" x14ac:dyDescent="0.15">
      <c r="B1675" s="25">
        <v>2021</v>
      </c>
      <c r="C1675" s="27">
        <v>7</v>
      </c>
      <c r="D1675" s="27" t="s">
        <v>14</v>
      </c>
      <c r="E1675" s="55" t="s">
        <v>5187</v>
      </c>
      <c r="F1675" s="27" t="s">
        <v>62</v>
      </c>
      <c r="G1675" s="27">
        <v>4014178203</v>
      </c>
      <c r="H1675" s="27" t="s">
        <v>5202</v>
      </c>
      <c r="I1675" s="27" t="s">
        <v>7295</v>
      </c>
      <c r="J1675" s="45" t="s">
        <v>5248</v>
      </c>
      <c r="K1675" s="45">
        <v>265</v>
      </c>
      <c r="L1675" s="45" t="s">
        <v>227</v>
      </c>
      <c r="M1675" s="29">
        <v>59119115</v>
      </c>
      <c r="N1675" s="49" t="s">
        <v>5173</v>
      </c>
      <c r="O1675" s="27" t="s">
        <v>5177</v>
      </c>
      <c r="P1675" s="27" t="s">
        <v>5178</v>
      </c>
      <c r="Q1675" s="27" t="s">
        <v>6395</v>
      </c>
      <c r="R1675" s="15"/>
      <c r="S1675" s="53"/>
    </row>
    <row r="1676" spans="2:19" ht="19.5" customHeight="1" x14ac:dyDescent="0.15">
      <c r="B1676" s="25">
        <v>2021</v>
      </c>
      <c r="C1676" s="27">
        <v>7</v>
      </c>
      <c r="D1676" s="27" t="s">
        <v>15</v>
      </c>
      <c r="E1676" s="55" t="s">
        <v>1245</v>
      </c>
      <c r="F1676" s="27" t="s">
        <v>221</v>
      </c>
      <c r="G1676" s="27">
        <v>4710998001</v>
      </c>
      <c r="H1676" s="27" t="s">
        <v>1251</v>
      </c>
      <c r="I1676" s="27" t="s">
        <v>7296</v>
      </c>
      <c r="J1676" s="45" t="s">
        <v>1246</v>
      </c>
      <c r="K1676" s="45"/>
      <c r="L1676" s="45"/>
      <c r="M1676" s="29">
        <v>57944404</v>
      </c>
      <c r="N1676" s="49" t="s">
        <v>781</v>
      </c>
      <c r="O1676" s="27" t="s">
        <v>788</v>
      </c>
      <c r="P1676" s="27" t="s">
        <v>789</v>
      </c>
      <c r="Q1676" s="27" t="s">
        <v>6395</v>
      </c>
      <c r="R1676" s="15"/>
      <c r="S1676" s="53"/>
    </row>
    <row r="1677" spans="2:19" ht="19.5" customHeight="1" x14ac:dyDescent="0.15">
      <c r="B1677" s="25">
        <v>2021</v>
      </c>
      <c r="C1677" s="27">
        <v>7</v>
      </c>
      <c r="D1677" s="27" t="s">
        <v>14</v>
      </c>
      <c r="E1677" s="55" t="s">
        <v>1208</v>
      </c>
      <c r="F1677" s="27" t="s">
        <v>215</v>
      </c>
      <c r="G1677" s="27">
        <v>3912110101</v>
      </c>
      <c r="H1677" s="27" t="s">
        <v>1209</v>
      </c>
      <c r="I1677" s="27" t="s">
        <v>7297</v>
      </c>
      <c r="J1677" s="45" t="s">
        <v>37</v>
      </c>
      <c r="K1677" s="45">
        <v>1</v>
      </c>
      <c r="L1677" s="45" t="s">
        <v>223</v>
      </c>
      <c r="M1677" s="29">
        <v>44233000</v>
      </c>
      <c r="N1677" s="49" t="s">
        <v>1193</v>
      </c>
      <c r="O1677" s="27" t="s">
        <v>1194</v>
      </c>
      <c r="P1677" s="27" t="s">
        <v>1195</v>
      </c>
      <c r="Q1677" s="27" t="s">
        <v>6395</v>
      </c>
      <c r="R1677" s="15"/>
      <c r="S1677" s="53"/>
    </row>
    <row r="1678" spans="2:19" ht="19.5" customHeight="1" x14ac:dyDescent="0.15">
      <c r="B1678" s="25">
        <v>2021</v>
      </c>
      <c r="C1678" s="27">
        <v>7</v>
      </c>
      <c r="D1678" s="27" t="s">
        <v>14</v>
      </c>
      <c r="E1678" s="55" t="s">
        <v>2994</v>
      </c>
      <c r="F1678" s="27" t="s">
        <v>62</v>
      </c>
      <c r="G1678" s="27">
        <v>4924151101</v>
      </c>
      <c r="H1678" s="27" t="s">
        <v>1292</v>
      </c>
      <c r="I1678" s="27" t="s">
        <v>7298</v>
      </c>
      <c r="J1678" s="45" t="s">
        <v>16</v>
      </c>
      <c r="K1678" s="45">
        <v>1</v>
      </c>
      <c r="L1678" s="45" t="s">
        <v>174</v>
      </c>
      <c r="M1678" s="29">
        <v>42680000</v>
      </c>
      <c r="N1678" s="49" t="s">
        <v>2985</v>
      </c>
      <c r="O1678" s="27" t="s">
        <v>2995</v>
      </c>
      <c r="P1678" s="27" t="s">
        <v>2996</v>
      </c>
      <c r="Q1678" s="27" t="s">
        <v>6261</v>
      </c>
      <c r="R1678" s="15"/>
      <c r="S1678" s="53"/>
    </row>
    <row r="1679" spans="2:19" ht="19.5" customHeight="1" x14ac:dyDescent="0.15">
      <c r="B1679" s="25">
        <v>2021</v>
      </c>
      <c r="C1679" s="27">
        <v>7</v>
      </c>
      <c r="D1679" s="27" t="s">
        <v>14</v>
      </c>
      <c r="E1679" s="55" t="s">
        <v>4562</v>
      </c>
      <c r="F1679" s="27" t="s">
        <v>62</v>
      </c>
      <c r="G1679" s="27">
        <v>4014219702</v>
      </c>
      <c r="H1679" s="27" t="s">
        <v>562</v>
      </c>
      <c r="I1679" s="27" t="s">
        <v>7299</v>
      </c>
      <c r="J1679" s="45" t="s">
        <v>16</v>
      </c>
      <c r="K1679" s="45">
        <v>1480</v>
      </c>
      <c r="L1679" s="45" t="s">
        <v>225</v>
      </c>
      <c r="M1679" s="29">
        <v>40096900</v>
      </c>
      <c r="N1679" s="49" t="s">
        <v>4349</v>
      </c>
      <c r="O1679" s="27" t="s">
        <v>4500</v>
      </c>
      <c r="P1679" s="27" t="s">
        <v>4501</v>
      </c>
      <c r="Q1679" s="27" t="s">
        <v>6261</v>
      </c>
      <c r="R1679" s="15"/>
      <c r="S1679" s="53"/>
    </row>
    <row r="1680" spans="2:19" ht="19.5" customHeight="1" x14ac:dyDescent="0.15">
      <c r="B1680" s="25">
        <v>2021</v>
      </c>
      <c r="C1680" s="27">
        <v>7</v>
      </c>
      <c r="D1680" s="27" t="s">
        <v>15</v>
      </c>
      <c r="E1680" s="55" t="s">
        <v>1245</v>
      </c>
      <c r="F1680" s="27" t="s">
        <v>221</v>
      </c>
      <c r="G1680" s="27">
        <v>4015151301</v>
      </c>
      <c r="H1680" s="27" t="s">
        <v>662</v>
      </c>
      <c r="I1680" s="27" t="s">
        <v>7300</v>
      </c>
      <c r="J1680" s="45" t="s">
        <v>1246</v>
      </c>
      <c r="K1680" s="45">
        <v>1</v>
      </c>
      <c r="L1680" s="45" t="s">
        <v>557</v>
      </c>
      <c r="M1680" s="29">
        <v>39780000</v>
      </c>
      <c r="N1680" s="49" t="s">
        <v>781</v>
      </c>
      <c r="O1680" s="27" t="s">
        <v>788</v>
      </c>
      <c r="P1680" s="27" t="s">
        <v>789</v>
      </c>
      <c r="Q1680" s="27" t="s">
        <v>6261</v>
      </c>
      <c r="R1680" s="15"/>
      <c r="S1680" s="53"/>
    </row>
    <row r="1681" spans="2:19" ht="19.5" customHeight="1" x14ac:dyDescent="0.15">
      <c r="B1681" s="25">
        <v>2021</v>
      </c>
      <c r="C1681" s="27">
        <v>7</v>
      </c>
      <c r="D1681" s="27" t="s">
        <v>14</v>
      </c>
      <c r="E1681" s="55" t="s">
        <v>828</v>
      </c>
      <c r="F1681" s="27" t="s">
        <v>62</v>
      </c>
      <c r="G1681" s="27">
        <v>3011150501</v>
      </c>
      <c r="H1681" s="27" t="s">
        <v>216</v>
      </c>
      <c r="I1681" s="27" t="s">
        <v>7301</v>
      </c>
      <c r="J1681" s="45" t="s">
        <v>17</v>
      </c>
      <c r="K1681" s="45">
        <v>497</v>
      </c>
      <c r="L1681" s="45" t="s">
        <v>217</v>
      </c>
      <c r="M1681" s="29">
        <v>36537000</v>
      </c>
      <c r="N1681" s="49" t="s">
        <v>811</v>
      </c>
      <c r="O1681" s="27" t="s">
        <v>815</v>
      </c>
      <c r="P1681" s="27" t="s">
        <v>816</v>
      </c>
      <c r="Q1681" s="27" t="s">
        <v>6261</v>
      </c>
      <c r="R1681" s="15"/>
      <c r="S1681" s="53"/>
    </row>
    <row r="1682" spans="2:19" ht="19.5" customHeight="1" x14ac:dyDescent="0.15">
      <c r="B1682" s="25">
        <v>2021</v>
      </c>
      <c r="C1682" s="27">
        <v>7</v>
      </c>
      <c r="D1682" s="27" t="s">
        <v>14</v>
      </c>
      <c r="E1682" s="55" t="s">
        <v>828</v>
      </c>
      <c r="F1682" s="27" t="s">
        <v>62</v>
      </c>
      <c r="G1682" s="27">
        <v>3010161901</v>
      </c>
      <c r="H1682" s="27" t="s">
        <v>218</v>
      </c>
      <c r="I1682" s="27" t="s">
        <v>7302</v>
      </c>
      <c r="J1682" s="45" t="s">
        <v>17</v>
      </c>
      <c r="K1682" s="45">
        <v>43</v>
      </c>
      <c r="L1682" s="45" t="s">
        <v>574</v>
      </c>
      <c r="M1682" s="29">
        <v>29053000</v>
      </c>
      <c r="N1682" s="49" t="s">
        <v>811</v>
      </c>
      <c r="O1682" s="27" t="s">
        <v>815</v>
      </c>
      <c r="P1682" s="27" t="s">
        <v>816</v>
      </c>
      <c r="Q1682" s="27" t="s">
        <v>6261</v>
      </c>
      <c r="R1682" s="15"/>
      <c r="S1682" s="53"/>
    </row>
    <row r="1683" spans="2:19" ht="19.5" customHeight="1" x14ac:dyDescent="0.15">
      <c r="B1683" s="25">
        <v>2021</v>
      </c>
      <c r="C1683" s="27">
        <v>7</v>
      </c>
      <c r="D1683" s="27" t="s">
        <v>14</v>
      </c>
      <c r="E1683" s="55" t="s">
        <v>1245</v>
      </c>
      <c r="F1683" s="27" t="s">
        <v>62</v>
      </c>
      <c r="G1683" s="27" t="s">
        <v>559</v>
      </c>
      <c r="H1683" s="27" t="s">
        <v>1253</v>
      </c>
      <c r="I1683" s="27" t="s">
        <v>7303</v>
      </c>
      <c r="J1683" s="45" t="s">
        <v>1246</v>
      </c>
      <c r="K1683" s="45">
        <v>1</v>
      </c>
      <c r="L1683" s="45" t="s">
        <v>557</v>
      </c>
      <c r="M1683" s="29">
        <v>26499846</v>
      </c>
      <c r="N1683" s="49" t="s">
        <v>781</v>
      </c>
      <c r="O1683" s="27" t="s">
        <v>788</v>
      </c>
      <c r="P1683" s="27" t="s">
        <v>789</v>
      </c>
      <c r="Q1683" s="27" t="s">
        <v>6261</v>
      </c>
      <c r="R1683" s="15"/>
      <c r="S1683" s="53"/>
    </row>
    <row r="1684" spans="2:19" ht="19.5" customHeight="1" x14ac:dyDescent="0.15">
      <c r="B1684" s="25">
        <v>2021</v>
      </c>
      <c r="C1684" s="27">
        <v>7</v>
      </c>
      <c r="D1684" s="27" t="s">
        <v>14</v>
      </c>
      <c r="E1684" s="55" t="s">
        <v>1305</v>
      </c>
      <c r="F1684" s="27" t="s">
        <v>62</v>
      </c>
      <c r="G1684" s="27">
        <v>3011150501</v>
      </c>
      <c r="H1684" s="27" t="s">
        <v>216</v>
      </c>
      <c r="I1684" s="27" t="s">
        <v>7301</v>
      </c>
      <c r="J1684" s="45" t="s">
        <v>16</v>
      </c>
      <c r="K1684" s="45">
        <v>359</v>
      </c>
      <c r="L1684" s="45" t="s">
        <v>217</v>
      </c>
      <c r="M1684" s="29">
        <v>25690000</v>
      </c>
      <c r="N1684" s="49" t="s">
        <v>811</v>
      </c>
      <c r="O1684" s="27" t="s">
        <v>815</v>
      </c>
      <c r="P1684" s="27" t="s">
        <v>816</v>
      </c>
      <c r="Q1684" s="27" t="s">
        <v>6261</v>
      </c>
      <c r="R1684" s="15"/>
      <c r="S1684" s="53"/>
    </row>
    <row r="1685" spans="2:19" ht="19.5" customHeight="1" x14ac:dyDescent="0.15">
      <c r="B1685" s="25">
        <v>2021</v>
      </c>
      <c r="C1685" s="27">
        <v>7</v>
      </c>
      <c r="D1685" s="27" t="s">
        <v>14</v>
      </c>
      <c r="E1685" s="55" t="s">
        <v>5187</v>
      </c>
      <c r="F1685" s="27" t="s">
        <v>62</v>
      </c>
      <c r="G1685" s="27">
        <v>4014178203</v>
      </c>
      <c r="H1685" s="27" t="s">
        <v>5202</v>
      </c>
      <c r="I1685" s="27" t="s">
        <v>7199</v>
      </c>
      <c r="J1685" s="45" t="s">
        <v>5248</v>
      </c>
      <c r="K1685" s="45">
        <v>123</v>
      </c>
      <c r="L1685" s="45" t="s">
        <v>227</v>
      </c>
      <c r="M1685" s="29">
        <v>21603228</v>
      </c>
      <c r="N1685" s="49" t="s">
        <v>5173</v>
      </c>
      <c r="O1685" s="27" t="s">
        <v>5177</v>
      </c>
      <c r="P1685" s="27" t="s">
        <v>5178</v>
      </c>
      <c r="Q1685" s="27" t="s">
        <v>6261</v>
      </c>
      <c r="R1685" s="15"/>
      <c r="S1685" s="53"/>
    </row>
    <row r="1686" spans="2:19" ht="19.5" customHeight="1" x14ac:dyDescent="0.15">
      <c r="B1686" s="25">
        <v>2021</v>
      </c>
      <c r="C1686" s="27">
        <v>7</v>
      </c>
      <c r="D1686" s="27" t="s">
        <v>15</v>
      </c>
      <c r="E1686" s="55" t="s">
        <v>2881</v>
      </c>
      <c r="F1686" s="27" t="s">
        <v>215</v>
      </c>
      <c r="G1686" s="27">
        <v>4924151101</v>
      </c>
      <c r="H1686" s="27" t="s">
        <v>1292</v>
      </c>
      <c r="I1686" s="27" t="s">
        <v>7304</v>
      </c>
      <c r="J1686" s="45" t="s">
        <v>601</v>
      </c>
      <c r="K1686" s="45">
        <v>1</v>
      </c>
      <c r="L1686" s="45" t="s">
        <v>174</v>
      </c>
      <c r="M1686" s="29">
        <v>20000000</v>
      </c>
      <c r="N1686" s="49" t="s">
        <v>2392</v>
      </c>
      <c r="O1686" s="27" t="s">
        <v>2404</v>
      </c>
      <c r="P1686" s="27" t="s">
        <v>2405</v>
      </c>
      <c r="Q1686" s="27" t="s">
        <v>6261</v>
      </c>
      <c r="R1686" s="15"/>
      <c r="S1686" s="53"/>
    </row>
    <row r="1687" spans="2:19" ht="19.5" customHeight="1" x14ac:dyDescent="0.15">
      <c r="B1687" s="25">
        <v>2021</v>
      </c>
      <c r="C1687" s="27">
        <v>7</v>
      </c>
      <c r="D1687" s="27" t="s">
        <v>15</v>
      </c>
      <c r="E1687" s="55" t="s">
        <v>1245</v>
      </c>
      <c r="F1687" s="27" t="s">
        <v>221</v>
      </c>
      <c r="G1687" s="27"/>
      <c r="H1687" s="27" t="s">
        <v>1237</v>
      </c>
      <c r="I1687" s="27"/>
      <c r="J1687" s="45" t="s">
        <v>1246</v>
      </c>
      <c r="K1687" s="45">
        <v>1</v>
      </c>
      <c r="L1687" s="45" t="s">
        <v>223</v>
      </c>
      <c r="M1687" s="29">
        <v>18651000</v>
      </c>
      <c r="N1687" s="49" t="s">
        <v>781</v>
      </c>
      <c r="O1687" s="27" t="s">
        <v>788</v>
      </c>
      <c r="P1687" s="27" t="s">
        <v>789</v>
      </c>
      <c r="Q1687" s="27" t="s">
        <v>6261</v>
      </c>
      <c r="R1687" s="15"/>
      <c r="S1687" s="53"/>
    </row>
    <row r="1688" spans="2:19" ht="19.5" customHeight="1" x14ac:dyDescent="0.15">
      <c r="B1688" s="25">
        <v>2021</v>
      </c>
      <c r="C1688" s="27">
        <v>7</v>
      </c>
      <c r="D1688" s="27" t="s">
        <v>14</v>
      </c>
      <c r="E1688" s="55" t="s">
        <v>1953</v>
      </c>
      <c r="F1688" s="27" t="s">
        <v>215</v>
      </c>
      <c r="G1688" s="27">
        <v>4014231201</v>
      </c>
      <c r="H1688" s="27" t="s">
        <v>2102</v>
      </c>
      <c r="I1688" s="27" t="s">
        <v>7305</v>
      </c>
      <c r="J1688" s="45" t="s">
        <v>1954</v>
      </c>
      <c r="K1688" s="45">
        <v>1</v>
      </c>
      <c r="L1688" s="45" t="s">
        <v>1343</v>
      </c>
      <c r="M1688" s="29">
        <v>17700000</v>
      </c>
      <c r="N1688" s="49" t="s">
        <v>1609</v>
      </c>
      <c r="O1688" s="27" t="s">
        <v>1610</v>
      </c>
      <c r="P1688" s="27" t="s">
        <v>1611</v>
      </c>
      <c r="Q1688" s="27" t="s">
        <v>6261</v>
      </c>
      <c r="R1688" s="15"/>
      <c r="S1688" s="53"/>
    </row>
    <row r="1689" spans="2:19" ht="19.5" customHeight="1" x14ac:dyDescent="0.15">
      <c r="B1689" s="25">
        <v>2021</v>
      </c>
      <c r="C1689" s="27">
        <v>7</v>
      </c>
      <c r="D1689" s="27" t="s">
        <v>14</v>
      </c>
      <c r="E1689" s="55" t="s">
        <v>4536</v>
      </c>
      <c r="F1689" s="27" t="s">
        <v>215</v>
      </c>
      <c r="G1689" s="27">
        <v>4010180601</v>
      </c>
      <c r="H1689" s="27" t="s">
        <v>4546</v>
      </c>
      <c r="I1689" s="27" t="s">
        <v>7306</v>
      </c>
      <c r="J1689" s="45" t="s">
        <v>630</v>
      </c>
      <c r="K1689" s="45">
        <v>1</v>
      </c>
      <c r="L1689" s="45" t="s">
        <v>557</v>
      </c>
      <c r="M1689" s="29">
        <v>17349110</v>
      </c>
      <c r="N1689" s="49" t="s">
        <v>4277</v>
      </c>
      <c r="O1689" s="27" t="s">
        <v>4278</v>
      </c>
      <c r="P1689" s="27" t="s">
        <v>4279</v>
      </c>
      <c r="Q1689" s="27" t="s">
        <v>6261</v>
      </c>
      <c r="R1689" s="15"/>
      <c r="S1689" s="53"/>
    </row>
    <row r="1690" spans="2:19" ht="19.5" customHeight="1" x14ac:dyDescent="0.15">
      <c r="B1690" s="25">
        <v>2021</v>
      </c>
      <c r="C1690" s="27">
        <v>7</v>
      </c>
      <c r="D1690" s="27" t="s">
        <v>14</v>
      </c>
      <c r="E1690" s="55" t="s">
        <v>1953</v>
      </c>
      <c r="F1690" s="27" t="s">
        <v>215</v>
      </c>
      <c r="G1690" s="27">
        <v>4014168801</v>
      </c>
      <c r="H1690" s="27" t="s">
        <v>1947</v>
      </c>
      <c r="I1690" s="27" t="s">
        <v>7305</v>
      </c>
      <c r="J1690" s="45" t="s">
        <v>1954</v>
      </c>
      <c r="K1690" s="45">
        <v>1</v>
      </c>
      <c r="L1690" s="45" t="s">
        <v>1343</v>
      </c>
      <c r="M1690" s="29">
        <v>16500000</v>
      </c>
      <c r="N1690" s="49" t="s">
        <v>1609</v>
      </c>
      <c r="O1690" s="27" t="s">
        <v>1610</v>
      </c>
      <c r="P1690" s="27" t="s">
        <v>1611</v>
      </c>
      <c r="Q1690" s="27" t="s">
        <v>6261</v>
      </c>
      <c r="R1690" s="15"/>
      <c r="S1690" s="53"/>
    </row>
    <row r="1691" spans="2:19" ht="19.5" customHeight="1" x14ac:dyDescent="0.15">
      <c r="B1691" s="25">
        <v>2021</v>
      </c>
      <c r="C1691" s="27">
        <v>7</v>
      </c>
      <c r="D1691" s="27" t="s">
        <v>14</v>
      </c>
      <c r="E1691" s="55" t="s">
        <v>5108</v>
      </c>
      <c r="F1691" s="27" t="s">
        <v>63</v>
      </c>
      <c r="G1691" s="27">
        <v>4321150102</v>
      </c>
      <c r="H1691" s="27" t="s">
        <v>5109</v>
      </c>
      <c r="I1691" s="27" t="s">
        <v>7307</v>
      </c>
      <c r="J1691" s="45" t="s">
        <v>553</v>
      </c>
      <c r="K1691" s="45">
        <v>1</v>
      </c>
      <c r="L1691" s="45" t="s">
        <v>174</v>
      </c>
      <c r="M1691" s="29">
        <v>15000000</v>
      </c>
      <c r="N1691" s="49" t="s">
        <v>5104</v>
      </c>
      <c r="O1691" s="27" t="s">
        <v>5110</v>
      </c>
      <c r="P1691" s="27" t="s">
        <v>5111</v>
      </c>
      <c r="Q1691" s="27" t="s">
        <v>6261</v>
      </c>
      <c r="R1691" s="15"/>
      <c r="S1691" s="53"/>
    </row>
    <row r="1692" spans="2:19" ht="19.5" customHeight="1" x14ac:dyDescent="0.15">
      <c r="B1692" s="25">
        <v>2021</v>
      </c>
      <c r="C1692" s="27">
        <v>8</v>
      </c>
      <c r="D1692" s="27" t="s">
        <v>14</v>
      </c>
      <c r="E1692" s="55" t="s">
        <v>5187</v>
      </c>
      <c r="F1692" s="27" t="s">
        <v>62</v>
      </c>
      <c r="G1692" s="27">
        <v>4014178203</v>
      </c>
      <c r="H1692" s="27" t="s">
        <v>5202</v>
      </c>
      <c r="I1692" s="27" t="s">
        <v>7308</v>
      </c>
      <c r="J1692" s="45" t="s">
        <v>5253</v>
      </c>
      <c r="K1692" s="45">
        <v>6469</v>
      </c>
      <c r="L1692" s="45" t="s">
        <v>227</v>
      </c>
      <c r="M1692" s="29">
        <v>325804716</v>
      </c>
      <c r="N1692" s="49" t="s">
        <v>5173</v>
      </c>
      <c r="O1692" s="27" t="s">
        <v>5177</v>
      </c>
      <c r="P1692" s="27" t="s">
        <v>5178</v>
      </c>
      <c r="Q1692" s="27" t="s">
        <v>6261</v>
      </c>
      <c r="R1692" s="15"/>
      <c r="S1692" s="53"/>
    </row>
    <row r="1693" spans="2:19" ht="19.5" customHeight="1" x14ac:dyDescent="0.15">
      <c r="B1693" s="25">
        <v>2021</v>
      </c>
      <c r="C1693" s="27">
        <v>8</v>
      </c>
      <c r="D1693" s="27" t="s">
        <v>2843</v>
      </c>
      <c r="E1693" s="55" t="s">
        <v>4688</v>
      </c>
      <c r="F1693" s="27" t="s">
        <v>221</v>
      </c>
      <c r="G1693" s="27">
        <v>3011159201</v>
      </c>
      <c r="H1693" s="27" t="s">
        <v>1308</v>
      </c>
      <c r="I1693" s="27"/>
      <c r="J1693" s="45" t="s">
        <v>4689</v>
      </c>
      <c r="K1693" s="45">
        <v>5705</v>
      </c>
      <c r="L1693" s="45" t="s">
        <v>219</v>
      </c>
      <c r="M1693" s="29">
        <v>283106470</v>
      </c>
      <c r="N1693" s="49" t="s">
        <v>4690</v>
      </c>
      <c r="O1693" s="27" t="s">
        <v>1730</v>
      </c>
      <c r="P1693" s="27" t="s">
        <v>4691</v>
      </c>
      <c r="Q1693" s="27" t="s">
        <v>6261</v>
      </c>
      <c r="R1693" s="15"/>
      <c r="S1693" s="53"/>
    </row>
    <row r="1694" spans="2:19" ht="19.5" customHeight="1" x14ac:dyDescent="0.15">
      <c r="B1694" s="25">
        <v>2021</v>
      </c>
      <c r="C1694" s="27">
        <v>8</v>
      </c>
      <c r="D1694" s="27" t="s">
        <v>14</v>
      </c>
      <c r="E1694" s="55" t="s">
        <v>1220</v>
      </c>
      <c r="F1694" s="27" t="s">
        <v>215</v>
      </c>
      <c r="G1694" s="27">
        <v>4511170501</v>
      </c>
      <c r="H1694" s="27" t="s">
        <v>1221</v>
      </c>
      <c r="I1694" s="27" t="s">
        <v>6324</v>
      </c>
      <c r="J1694" s="45" t="s">
        <v>38</v>
      </c>
      <c r="K1694" s="45">
        <v>1</v>
      </c>
      <c r="L1694" s="45" t="s">
        <v>223</v>
      </c>
      <c r="M1694" s="29">
        <v>218670000</v>
      </c>
      <c r="N1694" s="49" t="s">
        <v>1193</v>
      </c>
      <c r="O1694" s="27" t="s">
        <v>1194</v>
      </c>
      <c r="P1694" s="27" t="s">
        <v>1195</v>
      </c>
      <c r="Q1694" s="27" t="s">
        <v>6261</v>
      </c>
      <c r="R1694" s="15"/>
      <c r="S1694" s="53"/>
    </row>
    <row r="1695" spans="2:19" ht="19.5" customHeight="1" x14ac:dyDescent="0.15">
      <c r="B1695" s="25">
        <v>2021</v>
      </c>
      <c r="C1695" s="27">
        <v>8</v>
      </c>
      <c r="D1695" s="27" t="s">
        <v>14</v>
      </c>
      <c r="E1695" s="55" t="s">
        <v>1217</v>
      </c>
      <c r="F1695" s="27" t="s">
        <v>215</v>
      </c>
      <c r="G1695" s="27">
        <v>2611160701</v>
      </c>
      <c r="H1695" s="27" t="s">
        <v>739</v>
      </c>
      <c r="I1695" s="27" t="s">
        <v>6324</v>
      </c>
      <c r="J1695" s="45" t="s">
        <v>37</v>
      </c>
      <c r="K1695" s="45">
        <v>1</v>
      </c>
      <c r="L1695" s="45" t="s">
        <v>223</v>
      </c>
      <c r="M1695" s="29">
        <v>161830000</v>
      </c>
      <c r="N1695" s="49" t="s">
        <v>1193</v>
      </c>
      <c r="O1695" s="27" t="s">
        <v>1194</v>
      </c>
      <c r="P1695" s="27" t="s">
        <v>1195</v>
      </c>
      <c r="Q1695" s="27" t="s">
        <v>6261</v>
      </c>
      <c r="R1695" s="15"/>
      <c r="S1695" s="53"/>
    </row>
    <row r="1696" spans="2:19" ht="19.5" customHeight="1" x14ac:dyDescent="0.15">
      <c r="B1696" s="25">
        <v>2021</v>
      </c>
      <c r="C1696" s="27">
        <v>8</v>
      </c>
      <c r="D1696" s="27" t="s">
        <v>2843</v>
      </c>
      <c r="E1696" s="55" t="s">
        <v>4688</v>
      </c>
      <c r="F1696" s="27" t="s">
        <v>221</v>
      </c>
      <c r="G1696" s="27">
        <v>4014210902</v>
      </c>
      <c r="H1696" s="27" t="s">
        <v>4692</v>
      </c>
      <c r="I1696" s="27"/>
      <c r="J1696" s="45" t="s">
        <v>4693</v>
      </c>
      <c r="K1696" s="45">
        <v>517</v>
      </c>
      <c r="L1696" s="45" t="s">
        <v>227</v>
      </c>
      <c r="M1696" s="29">
        <v>103152000</v>
      </c>
      <c r="N1696" s="49" t="s">
        <v>4690</v>
      </c>
      <c r="O1696" s="27" t="s">
        <v>1730</v>
      </c>
      <c r="P1696" s="27" t="s">
        <v>4691</v>
      </c>
      <c r="Q1696" s="27" t="s">
        <v>6261</v>
      </c>
      <c r="R1696" s="15"/>
      <c r="S1696" s="53"/>
    </row>
    <row r="1697" spans="2:19" ht="19.5" customHeight="1" x14ac:dyDescent="0.15">
      <c r="B1697" s="25">
        <v>2021</v>
      </c>
      <c r="C1697" s="27">
        <v>8</v>
      </c>
      <c r="D1697" s="27" t="s">
        <v>14</v>
      </c>
      <c r="E1697" s="55" t="s">
        <v>607</v>
      </c>
      <c r="F1697" s="27" t="s">
        <v>63</v>
      </c>
      <c r="G1697" s="27">
        <v>2510150103</v>
      </c>
      <c r="H1697" s="27" t="s">
        <v>606</v>
      </c>
      <c r="I1697" s="27" t="s">
        <v>6292</v>
      </c>
      <c r="J1697" s="45" t="s">
        <v>604</v>
      </c>
      <c r="K1697" s="45">
        <v>1</v>
      </c>
      <c r="L1697" s="45" t="s">
        <v>223</v>
      </c>
      <c r="M1697" s="29">
        <v>100000000</v>
      </c>
      <c r="N1697" s="49" t="s">
        <v>309</v>
      </c>
      <c r="O1697" s="27" t="s">
        <v>310</v>
      </c>
      <c r="P1697" s="27" t="s">
        <v>311</v>
      </c>
      <c r="Q1697" s="27" t="s">
        <v>6261</v>
      </c>
      <c r="R1697" s="15"/>
      <c r="S1697" s="53"/>
    </row>
    <row r="1698" spans="2:19" ht="19.5" customHeight="1" x14ac:dyDescent="0.15">
      <c r="B1698" s="25">
        <v>2021</v>
      </c>
      <c r="C1698" s="27">
        <v>8</v>
      </c>
      <c r="D1698" s="27" t="s">
        <v>14</v>
      </c>
      <c r="E1698" s="55" t="s">
        <v>605</v>
      </c>
      <c r="F1698" s="27" t="s">
        <v>63</v>
      </c>
      <c r="G1698" s="27">
        <v>2510150103</v>
      </c>
      <c r="H1698" s="27" t="s">
        <v>606</v>
      </c>
      <c r="I1698" s="27" t="s">
        <v>6292</v>
      </c>
      <c r="J1698" s="45" t="s">
        <v>604</v>
      </c>
      <c r="K1698" s="45">
        <v>1</v>
      </c>
      <c r="L1698" s="45" t="s">
        <v>223</v>
      </c>
      <c r="M1698" s="29">
        <v>70000000</v>
      </c>
      <c r="N1698" s="49" t="s">
        <v>309</v>
      </c>
      <c r="O1698" s="27" t="s">
        <v>310</v>
      </c>
      <c r="P1698" s="27" t="s">
        <v>311</v>
      </c>
      <c r="Q1698" s="27" t="s">
        <v>6261</v>
      </c>
      <c r="R1698" s="15"/>
      <c r="S1698" s="53"/>
    </row>
    <row r="1699" spans="2:19" ht="19.5" customHeight="1" x14ac:dyDescent="0.15">
      <c r="B1699" s="25">
        <v>2021</v>
      </c>
      <c r="C1699" s="27">
        <v>8</v>
      </c>
      <c r="D1699" s="27" t="s">
        <v>15</v>
      </c>
      <c r="E1699" s="55" t="s">
        <v>4688</v>
      </c>
      <c r="F1699" s="27" t="s">
        <v>221</v>
      </c>
      <c r="G1699" s="27">
        <v>3011150501</v>
      </c>
      <c r="H1699" s="27" t="s">
        <v>216</v>
      </c>
      <c r="I1699" s="27"/>
      <c r="J1699" s="45" t="s">
        <v>4689</v>
      </c>
      <c r="K1699" s="45">
        <v>1077.3399999999999</v>
      </c>
      <c r="L1699" s="45" t="s">
        <v>569</v>
      </c>
      <c r="M1699" s="29">
        <v>68577533</v>
      </c>
      <c r="N1699" s="49" t="s">
        <v>4690</v>
      </c>
      <c r="O1699" s="27" t="s">
        <v>1730</v>
      </c>
      <c r="P1699" s="27" t="s">
        <v>4691</v>
      </c>
      <c r="Q1699" s="27" t="s">
        <v>6261</v>
      </c>
      <c r="R1699" s="15"/>
      <c r="S1699" s="53"/>
    </row>
    <row r="1700" spans="2:19" ht="19.5" customHeight="1" x14ac:dyDescent="0.15">
      <c r="B1700" s="25">
        <v>2021</v>
      </c>
      <c r="C1700" s="27">
        <v>8</v>
      </c>
      <c r="D1700" s="27" t="s">
        <v>14</v>
      </c>
      <c r="E1700" s="55" t="s">
        <v>1280</v>
      </c>
      <c r="F1700" s="27" t="s">
        <v>62</v>
      </c>
      <c r="G1700" s="27">
        <v>3010320101</v>
      </c>
      <c r="H1700" s="27" t="s">
        <v>1227</v>
      </c>
      <c r="I1700" s="27" t="s">
        <v>7309</v>
      </c>
      <c r="J1700" s="45" t="s">
        <v>16</v>
      </c>
      <c r="K1700" s="45">
        <v>399</v>
      </c>
      <c r="L1700" s="45" t="s">
        <v>577</v>
      </c>
      <c r="M1700" s="29">
        <v>61542000</v>
      </c>
      <c r="N1700" s="49" t="s">
        <v>811</v>
      </c>
      <c r="O1700" s="27" t="s">
        <v>1052</v>
      </c>
      <c r="P1700" s="27" t="s">
        <v>1053</v>
      </c>
      <c r="Q1700" s="27" t="s">
        <v>6261</v>
      </c>
      <c r="R1700" s="15"/>
      <c r="S1700" s="53"/>
    </row>
    <row r="1701" spans="2:19" ht="19.5" customHeight="1" x14ac:dyDescent="0.15">
      <c r="B1701" s="25">
        <v>2021</v>
      </c>
      <c r="C1701" s="27">
        <v>8</v>
      </c>
      <c r="D1701" s="27" t="s">
        <v>14</v>
      </c>
      <c r="E1701" s="55" t="s">
        <v>1280</v>
      </c>
      <c r="F1701" s="27" t="s">
        <v>62</v>
      </c>
      <c r="G1701" s="27">
        <v>3015200101</v>
      </c>
      <c r="H1701" s="27" t="s">
        <v>1284</v>
      </c>
      <c r="I1701" s="27" t="s">
        <v>7310</v>
      </c>
      <c r="J1701" s="45" t="s">
        <v>16</v>
      </c>
      <c r="K1701" s="45">
        <v>184</v>
      </c>
      <c r="L1701" s="45" t="s">
        <v>702</v>
      </c>
      <c r="M1701" s="29">
        <v>56672000</v>
      </c>
      <c r="N1701" s="49" t="s">
        <v>811</v>
      </c>
      <c r="O1701" s="27" t="s">
        <v>1052</v>
      </c>
      <c r="P1701" s="27" t="s">
        <v>1053</v>
      </c>
      <c r="Q1701" s="27" t="s">
        <v>6261</v>
      </c>
      <c r="R1701" s="15"/>
      <c r="S1701" s="53"/>
    </row>
    <row r="1702" spans="2:19" ht="19.5" customHeight="1" x14ac:dyDescent="0.15">
      <c r="B1702" s="25">
        <v>2021</v>
      </c>
      <c r="C1702" s="27">
        <v>8</v>
      </c>
      <c r="D1702" s="27" t="s">
        <v>14</v>
      </c>
      <c r="E1702" s="55" t="s">
        <v>1218</v>
      </c>
      <c r="F1702" s="27" t="s">
        <v>215</v>
      </c>
      <c r="G1702" s="27">
        <v>4322330801</v>
      </c>
      <c r="H1702" s="27" t="s">
        <v>1219</v>
      </c>
      <c r="I1702" s="27" t="s">
        <v>6324</v>
      </c>
      <c r="J1702" s="45" t="s">
        <v>38</v>
      </c>
      <c r="K1702" s="45">
        <v>1</v>
      </c>
      <c r="L1702" s="45" t="s">
        <v>223</v>
      </c>
      <c r="M1702" s="29">
        <v>50309000</v>
      </c>
      <c r="N1702" s="49" t="s">
        <v>1193</v>
      </c>
      <c r="O1702" s="27" t="s">
        <v>1194</v>
      </c>
      <c r="P1702" s="27" t="s">
        <v>1195</v>
      </c>
      <c r="Q1702" s="27" t="s">
        <v>6261</v>
      </c>
      <c r="R1702" s="15"/>
      <c r="S1702" s="53"/>
    </row>
    <row r="1703" spans="2:19" ht="19.5" customHeight="1" x14ac:dyDescent="0.15">
      <c r="B1703" s="25">
        <v>2021</v>
      </c>
      <c r="C1703" s="27">
        <v>8</v>
      </c>
      <c r="D1703" s="27" t="s">
        <v>15</v>
      </c>
      <c r="E1703" s="55" t="s">
        <v>3428</v>
      </c>
      <c r="F1703" s="27" t="s">
        <v>215</v>
      </c>
      <c r="G1703" s="27">
        <v>3911210201</v>
      </c>
      <c r="H1703" s="27" t="s">
        <v>2058</v>
      </c>
      <c r="I1703" s="27" t="s">
        <v>7311</v>
      </c>
      <c r="J1703" s="45" t="s">
        <v>1399</v>
      </c>
      <c r="K1703" s="45">
        <v>1</v>
      </c>
      <c r="L1703" s="45" t="s">
        <v>223</v>
      </c>
      <c r="M1703" s="29">
        <v>48827980</v>
      </c>
      <c r="N1703" s="49" t="s">
        <v>3112</v>
      </c>
      <c r="O1703" s="27" t="s">
        <v>2937</v>
      </c>
      <c r="P1703" s="27" t="s">
        <v>2938</v>
      </c>
      <c r="Q1703" s="27" t="s">
        <v>6261</v>
      </c>
      <c r="R1703" s="15"/>
      <c r="S1703" s="53"/>
    </row>
    <row r="1704" spans="2:19" ht="19.5" customHeight="1" x14ac:dyDescent="0.15">
      <c r="B1704" s="25">
        <v>2021</v>
      </c>
      <c r="C1704" s="27">
        <v>8</v>
      </c>
      <c r="D1704" s="27" t="s">
        <v>15</v>
      </c>
      <c r="E1704" s="55" t="s">
        <v>3311</v>
      </c>
      <c r="F1704" s="27" t="s">
        <v>215</v>
      </c>
      <c r="G1704" s="27">
        <v>3017169801</v>
      </c>
      <c r="H1704" s="27" t="s">
        <v>3562</v>
      </c>
      <c r="I1704" s="27" t="s">
        <v>7312</v>
      </c>
      <c r="J1704" s="45" t="s">
        <v>17</v>
      </c>
      <c r="K1704" s="45">
        <v>3007</v>
      </c>
      <c r="L1704" s="45" t="s">
        <v>579</v>
      </c>
      <c r="M1704" s="29">
        <v>43594250</v>
      </c>
      <c r="N1704" s="49" t="s">
        <v>3028</v>
      </c>
      <c r="O1704" s="27" t="s">
        <v>3312</v>
      </c>
      <c r="P1704" s="27" t="s">
        <v>3563</v>
      </c>
      <c r="Q1704" s="27" t="s">
        <v>6261</v>
      </c>
      <c r="R1704" s="15"/>
      <c r="S1704" s="53"/>
    </row>
    <row r="1705" spans="2:19" ht="19.5" customHeight="1" x14ac:dyDescent="0.15">
      <c r="B1705" s="25">
        <v>2021</v>
      </c>
      <c r="C1705" s="27">
        <v>8</v>
      </c>
      <c r="D1705" s="27" t="s">
        <v>15</v>
      </c>
      <c r="E1705" s="55" t="s">
        <v>3311</v>
      </c>
      <c r="F1705" s="27" t="s">
        <v>215</v>
      </c>
      <c r="G1705" s="27">
        <v>3013150201</v>
      </c>
      <c r="H1705" s="27" t="s">
        <v>3558</v>
      </c>
      <c r="I1705" s="27" t="s">
        <v>7313</v>
      </c>
      <c r="J1705" s="45" t="s">
        <v>3553</v>
      </c>
      <c r="K1705" s="45">
        <v>1289</v>
      </c>
      <c r="L1705" s="45" t="s">
        <v>588</v>
      </c>
      <c r="M1705" s="29">
        <v>41248000</v>
      </c>
      <c r="N1705" s="49" t="s">
        <v>3028</v>
      </c>
      <c r="O1705" s="27" t="s">
        <v>3312</v>
      </c>
      <c r="P1705" s="27" t="s">
        <v>3559</v>
      </c>
      <c r="Q1705" s="27" t="s">
        <v>6261</v>
      </c>
      <c r="R1705" s="15"/>
      <c r="S1705" s="53"/>
    </row>
    <row r="1706" spans="2:19" ht="19.5" customHeight="1" x14ac:dyDescent="0.15">
      <c r="B1706" s="25">
        <v>2021</v>
      </c>
      <c r="C1706" s="27">
        <v>8</v>
      </c>
      <c r="D1706" s="27" t="s">
        <v>14</v>
      </c>
      <c r="E1706" s="55" t="s">
        <v>5097</v>
      </c>
      <c r="F1706" s="27" t="s">
        <v>63</v>
      </c>
      <c r="G1706" s="27">
        <v>4323210201</v>
      </c>
      <c r="H1706" s="27" t="s">
        <v>5098</v>
      </c>
      <c r="I1706" s="27"/>
      <c r="J1706" s="45"/>
      <c r="K1706" s="45">
        <v>20</v>
      </c>
      <c r="L1706" s="45" t="s">
        <v>640</v>
      </c>
      <c r="M1706" s="29">
        <v>36000000</v>
      </c>
      <c r="N1706" s="49" t="s">
        <v>5090</v>
      </c>
      <c r="O1706" s="27" t="s">
        <v>5091</v>
      </c>
      <c r="P1706" s="27" t="s">
        <v>5099</v>
      </c>
      <c r="Q1706" s="27" t="s">
        <v>6261</v>
      </c>
      <c r="R1706" s="15"/>
      <c r="S1706" s="53"/>
    </row>
    <row r="1707" spans="2:19" ht="19.5" customHeight="1" x14ac:dyDescent="0.15">
      <c r="B1707" s="25">
        <v>2021</v>
      </c>
      <c r="C1707" s="27">
        <v>8</v>
      </c>
      <c r="D1707" s="27" t="s">
        <v>15</v>
      </c>
      <c r="E1707" s="55" t="s">
        <v>2097</v>
      </c>
      <c r="F1707" s="27" t="s">
        <v>215</v>
      </c>
      <c r="G1707" s="27">
        <v>4014218902</v>
      </c>
      <c r="H1707" s="27" t="s">
        <v>620</v>
      </c>
      <c r="I1707" s="27" t="s">
        <v>7314</v>
      </c>
      <c r="J1707" s="45" t="s">
        <v>16</v>
      </c>
      <c r="K1707" s="45">
        <v>96</v>
      </c>
      <c r="L1707" s="45" t="s">
        <v>225</v>
      </c>
      <c r="M1707" s="29">
        <v>35711000</v>
      </c>
      <c r="N1707" s="49" t="s">
        <v>1461</v>
      </c>
      <c r="O1707" s="27" t="s">
        <v>1716</v>
      </c>
      <c r="P1707" s="27" t="s">
        <v>1717</v>
      </c>
      <c r="Q1707" s="27" t="s">
        <v>6261</v>
      </c>
      <c r="R1707" s="15"/>
      <c r="S1707" s="53"/>
    </row>
    <row r="1708" spans="2:19" ht="19.5" customHeight="1" x14ac:dyDescent="0.15">
      <c r="B1708" s="25">
        <v>2021</v>
      </c>
      <c r="C1708" s="27">
        <v>8</v>
      </c>
      <c r="D1708" s="27" t="s">
        <v>15</v>
      </c>
      <c r="E1708" s="55" t="s">
        <v>3311</v>
      </c>
      <c r="F1708" s="27" t="s">
        <v>215</v>
      </c>
      <c r="G1708" s="27">
        <v>4924151101</v>
      </c>
      <c r="H1708" s="27" t="s">
        <v>3560</v>
      </c>
      <c r="I1708" s="27" t="s">
        <v>7315</v>
      </c>
      <c r="J1708" s="45" t="s">
        <v>601</v>
      </c>
      <c r="K1708" s="45">
        <v>4</v>
      </c>
      <c r="L1708" s="45" t="s">
        <v>1275</v>
      </c>
      <c r="M1708" s="29">
        <v>34560000</v>
      </c>
      <c r="N1708" s="49" t="s">
        <v>3028</v>
      </c>
      <c r="O1708" s="27" t="s">
        <v>3312</v>
      </c>
      <c r="P1708" s="27" t="s">
        <v>3561</v>
      </c>
      <c r="Q1708" s="27" t="s">
        <v>6261</v>
      </c>
      <c r="R1708" s="15"/>
      <c r="S1708" s="53"/>
    </row>
    <row r="1709" spans="2:19" ht="19.5" customHeight="1" x14ac:dyDescent="0.15">
      <c r="B1709" s="25">
        <v>2021</v>
      </c>
      <c r="C1709" s="27">
        <v>8</v>
      </c>
      <c r="D1709" s="27" t="s">
        <v>14</v>
      </c>
      <c r="E1709" s="55" t="s">
        <v>1222</v>
      </c>
      <c r="F1709" s="27" t="s">
        <v>215</v>
      </c>
      <c r="G1709" s="27">
        <v>4617162201</v>
      </c>
      <c r="H1709" s="27" t="s">
        <v>1223</v>
      </c>
      <c r="I1709" s="27" t="s">
        <v>6324</v>
      </c>
      <c r="J1709" s="45" t="s">
        <v>38</v>
      </c>
      <c r="K1709" s="45">
        <v>1</v>
      </c>
      <c r="L1709" s="45" t="s">
        <v>223</v>
      </c>
      <c r="M1709" s="29">
        <v>33414000</v>
      </c>
      <c r="N1709" s="49" t="s">
        <v>1193</v>
      </c>
      <c r="O1709" s="27" t="s">
        <v>1194</v>
      </c>
      <c r="P1709" s="27" t="s">
        <v>1195</v>
      </c>
      <c r="Q1709" s="27" t="s">
        <v>6261</v>
      </c>
      <c r="R1709" s="15"/>
      <c r="S1709" s="53"/>
    </row>
    <row r="1710" spans="2:19" ht="19.5" customHeight="1" x14ac:dyDescent="0.15">
      <c r="B1710" s="25">
        <v>2021</v>
      </c>
      <c r="C1710" s="27">
        <v>8</v>
      </c>
      <c r="D1710" s="27" t="s">
        <v>14</v>
      </c>
      <c r="E1710" s="55" t="s">
        <v>1280</v>
      </c>
      <c r="F1710" s="27" t="s">
        <v>62</v>
      </c>
      <c r="G1710" s="27">
        <v>3015200102</v>
      </c>
      <c r="H1710" s="27" t="s">
        <v>1285</v>
      </c>
      <c r="I1710" s="27" t="s">
        <v>7316</v>
      </c>
      <c r="J1710" s="45" t="s">
        <v>16</v>
      </c>
      <c r="K1710" s="45">
        <v>54</v>
      </c>
      <c r="L1710" s="45" t="s">
        <v>702</v>
      </c>
      <c r="M1710" s="29">
        <v>30294000</v>
      </c>
      <c r="N1710" s="49" t="s">
        <v>811</v>
      </c>
      <c r="O1710" s="27" t="s">
        <v>1052</v>
      </c>
      <c r="P1710" s="27" t="s">
        <v>1053</v>
      </c>
      <c r="Q1710" s="27" t="s">
        <v>6261</v>
      </c>
      <c r="R1710" s="15"/>
      <c r="S1710" s="53"/>
    </row>
    <row r="1711" spans="2:19" ht="19.5" customHeight="1" x14ac:dyDescent="0.15">
      <c r="B1711" s="25">
        <v>2021</v>
      </c>
      <c r="C1711" s="27">
        <v>8</v>
      </c>
      <c r="D1711" s="27" t="s">
        <v>14</v>
      </c>
      <c r="E1711" s="55" t="s">
        <v>4570</v>
      </c>
      <c r="F1711" s="27" t="s">
        <v>215</v>
      </c>
      <c r="G1711" s="27">
        <v>3013150202</v>
      </c>
      <c r="H1711" s="27" t="s">
        <v>4571</v>
      </c>
      <c r="I1711" s="27"/>
      <c r="J1711" s="45" t="s">
        <v>16</v>
      </c>
      <c r="K1711" s="45"/>
      <c r="L1711" s="45" t="s">
        <v>174</v>
      </c>
      <c r="M1711" s="29">
        <v>26156000</v>
      </c>
      <c r="N1711" s="49" t="s">
        <v>4379</v>
      </c>
      <c r="O1711" s="27" t="s">
        <v>4383</v>
      </c>
      <c r="P1711" s="27" t="s">
        <v>4384</v>
      </c>
      <c r="Q1711" s="27" t="s">
        <v>6261</v>
      </c>
      <c r="R1711" s="15"/>
      <c r="S1711" s="53"/>
    </row>
    <row r="1712" spans="2:19" ht="19.5" customHeight="1" x14ac:dyDescent="0.15">
      <c r="B1712" s="25">
        <v>2021</v>
      </c>
      <c r="C1712" s="27">
        <v>8</v>
      </c>
      <c r="D1712" s="27" t="s">
        <v>14</v>
      </c>
      <c r="E1712" s="55" t="s">
        <v>5187</v>
      </c>
      <c r="F1712" s="27" t="s">
        <v>62</v>
      </c>
      <c r="G1712" s="27">
        <v>4014178203</v>
      </c>
      <c r="H1712" s="27" t="s">
        <v>5255</v>
      </c>
      <c r="I1712" s="27" t="s">
        <v>7308</v>
      </c>
      <c r="J1712" s="45" t="s">
        <v>5253</v>
      </c>
      <c r="K1712" s="45">
        <v>268</v>
      </c>
      <c r="L1712" s="45" t="s">
        <v>227</v>
      </c>
      <c r="M1712" s="29">
        <v>26142060</v>
      </c>
      <c r="N1712" s="49" t="s">
        <v>5173</v>
      </c>
      <c r="O1712" s="27" t="s">
        <v>5177</v>
      </c>
      <c r="P1712" s="27" t="s">
        <v>5178</v>
      </c>
      <c r="Q1712" s="27" t="s">
        <v>6261</v>
      </c>
      <c r="R1712" s="15"/>
      <c r="S1712" s="53"/>
    </row>
    <row r="1713" spans="2:19" ht="19.5" customHeight="1" x14ac:dyDescent="0.15">
      <c r="B1713" s="25">
        <v>2021</v>
      </c>
      <c r="C1713" s="27">
        <v>8</v>
      </c>
      <c r="D1713" s="27" t="s">
        <v>14</v>
      </c>
      <c r="E1713" s="55" t="s">
        <v>1963</v>
      </c>
      <c r="F1713" s="27" t="s">
        <v>215</v>
      </c>
      <c r="G1713" s="27">
        <v>4617162201</v>
      </c>
      <c r="H1713" s="27" t="s">
        <v>1223</v>
      </c>
      <c r="I1713" s="27" t="s">
        <v>7317</v>
      </c>
      <c r="J1713" s="45" t="s">
        <v>38</v>
      </c>
      <c r="K1713" s="45">
        <v>4</v>
      </c>
      <c r="L1713" s="45" t="s">
        <v>640</v>
      </c>
      <c r="M1713" s="29">
        <v>16560000</v>
      </c>
      <c r="N1713" s="49" t="s">
        <v>1508</v>
      </c>
      <c r="O1713" s="27" t="s">
        <v>1509</v>
      </c>
      <c r="P1713" s="27" t="s">
        <v>1510</v>
      </c>
      <c r="Q1713" s="27" t="s">
        <v>6261</v>
      </c>
      <c r="R1713" s="15"/>
      <c r="S1713" s="53"/>
    </row>
    <row r="1714" spans="2:19" ht="19.5" customHeight="1" x14ac:dyDescent="0.15">
      <c r="B1714" s="25">
        <v>2021</v>
      </c>
      <c r="C1714" s="27">
        <v>8</v>
      </c>
      <c r="D1714" s="27" t="s">
        <v>14</v>
      </c>
      <c r="E1714" s="55" t="s">
        <v>5187</v>
      </c>
      <c r="F1714" s="27" t="s">
        <v>62</v>
      </c>
      <c r="G1714" s="27">
        <v>4014178203</v>
      </c>
      <c r="H1714" s="27" t="s">
        <v>5202</v>
      </c>
      <c r="I1714" s="27" t="s">
        <v>7318</v>
      </c>
      <c r="J1714" s="45" t="s">
        <v>5248</v>
      </c>
      <c r="K1714" s="45">
        <v>81</v>
      </c>
      <c r="L1714" s="45" t="s">
        <v>227</v>
      </c>
      <c r="M1714" s="29">
        <v>15765516</v>
      </c>
      <c r="N1714" s="49" t="s">
        <v>5173</v>
      </c>
      <c r="O1714" s="27" t="s">
        <v>5177</v>
      </c>
      <c r="P1714" s="27" t="s">
        <v>5178</v>
      </c>
      <c r="Q1714" s="27" t="s">
        <v>6261</v>
      </c>
      <c r="R1714" s="15"/>
      <c r="S1714" s="53"/>
    </row>
    <row r="1715" spans="2:19" ht="19.5" customHeight="1" x14ac:dyDescent="0.15">
      <c r="B1715" s="25">
        <v>2021</v>
      </c>
      <c r="C1715" s="27">
        <v>8</v>
      </c>
      <c r="D1715" s="27" t="s">
        <v>14</v>
      </c>
      <c r="E1715" s="55" t="s">
        <v>1963</v>
      </c>
      <c r="F1715" s="27" t="s">
        <v>215</v>
      </c>
      <c r="G1715" s="27">
        <v>4511161601</v>
      </c>
      <c r="H1715" s="27" t="s">
        <v>2101</v>
      </c>
      <c r="I1715" s="27" t="s">
        <v>7319</v>
      </c>
      <c r="J1715" s="45" t="s">
        <v>38</v>
      </c>
      <c r="K1715" s="45">
        <v>1</v>
      </c>
      <c r="L1715" s="45" t="s">
        <v>557</v>
      </c>
      <c r="M1715" s="29">
        <v>12540000</v>
      </c>
      <c r="N1715" s="49" t="s">
        <v>1508</v>
      </c>
      <c r="O1715" s="27" t="s">
        <v>1509</v>
      </c>
      <c r="P1715" s="27" t="s">
        <v>1510</v>
      </c>
      <c r="Q1715" s="27" t="s">
        <v>6261</v>
      </c>
      <c r="R1715" s="15"/>
      <c r="S1715" s="53"/>
    </row>
    <row r="1716" spans="2:19" ht="19.5" customHeight="1" x14ac:dyDescent="0.15">
      <c r="B1716" s="25">
        <v>2021</v>
      </c>
      <c r="C1716" s="27">
        <v>9</v>
      </c>
      <c r="D1716" s="27" t="s">
        <v>15</v>
      </c>
      <c r="E1716" s="55" t="s">
        <v>4612</v>
      </c>
      <c r="F1716" s="27" t="s">
        <v>215</v>
      </c>
      <c r="G1716" s="27">
        <v>4323151301</v>
      </c>
      <c r="H1716" s="27" t="s">
        <v>4595</v>
      </c>
      <c r="I1716" s="27" t="s">
        <v>6331</v>
      </c>
      <c r="J1716" s="45" t="s">
        <v>4596</v>
      </c>
      <c r="K1716" s="45">
        <v>3</v>
      </c>
      <c r="L1716" s="45" t="s">
        <v>4597</v>
      </c>
      <c r="M1716" s="29">
        <v>935000000</v>
      </c>
      <c r="N1716" s="49" t="s">
        <v>5264</v>
      </c>
      <c r="O1716" s="27" t="s">
        <v>4598</v>
      </c>
      <c r="P1716" s="27" t="s">
        <v>4599</v>
      </c>
      <c r="Q1716" s="27" t="s">
        <v>6261</v>
      </c>
      <c r="R1716" s="15"/>
      <c r="S1716" s="53"/>
    </row>
    <row r="1717" spans="2:19" ht="19.5" customHeight="1" x14ac:dyDescent="0.15">
      <c r="B1717" s="25">
        <v>2021</v>
      </c>
      <c r="C1717" s="27">
        <v>9</v>
      </c>
      <c r="D1717" s="27" t="s">
        <v>14</v>
      </c>
      <c r="E1717" s="55" t="s">
        <v>5195</v>
      </c>
      <c r="F1717" s="27" t="s">
        <v>221</v>
      </c>
      <c r="G1717" s="27">
        <v>3012179301</v>
      </c>
      <c r="H1717" s="27" t="s">
        <v>5238</v>
      </c>
      <c r="I1717" s="27" t="s">
        <v>7320</v>
      </c>
      <c r="J1717" s="45" t="s">
        <v>16</v>
      </c>
      <c r="K1717" s="45">
        <v>3691</v>
      </c>
      <c r="L1717" s="45" t="s">
        <v>702</v>
      </c>
      <c r="M1717" s="29">
        <v>675389515</v>
      </c>
      <c r="N1717" s="49" t="s">
        <v>5173</v>
      </c>
      <c r="O1717" s="27" t="s">
        <v>1455</v>
      </c>
      <c r="P1717" s="27" t="s">
        <v>5194</v>
      </c>
      <c r="Q1717" s="27" t="s">
        <v>6261</v>
      </c>
      <c r="R1717" s="15"/>
      <c r="S1717" s="53"/>
    </row>
    <row r="1718" spans="2:19" ht="19.5" customHeight="1" x14ac:dyDescent="0.15">
      <c r="B1718" s="25">
        <v>2021</v>
      </c>
      <c r="C1718" s="27">
        <v>9</v>
      </c>
      <c r="D1718" s="27" t="s">
        <v>15</v>
      </c>
      <c r="E1718" s="55" t="s">
        <v>4594</v>
      </c>
      <c r="F1718" s="27" t="s">
        <v>215</v>
      </c>
      <c r="G1718" s="27">
        <v>4323151301</v>
      </c>
      <c r="H1718" s="27" t="s">
        <v>4595</v>
      </c>
      <c r="I1718" s="27" t="s">
        <v>6331</v>
      </c>
      <c r="J1718" s="45" t="s">
        <v>4613</v>
      </c>
      <c r="K1718" s="45">
        <v>1</v>
      </c>
      <c r="L1718" s="45" t="s">
        <v>4614</v>
      </c>
      <c r="M1718" s="29">
        <v>450000000</v>
      </c>
      <c r="N1718" s="49" t="s">
        <v>5264</v>
      </c>
      <c r="O1718" s="27" t="s">
        <v>4598</v>
      </c>
      <c r="P1718" s="27" t="s">
        <v>4599</v>
      </c>
      <c r="Q1718" s="27" t="s">
        <v>6261</v>
      </c>
      <c r="R1718" s="15" t="s">
        <v>4615</v>
      </c>
      <c r="S1718" s="53"/>
    </row>
    <row r="1719" spans="2:19" ht="19.5" customHeight="1" x14ac:dyDescent="0.15">
      <c r="B1719" s="25">
        <v>2021</v>
      </c>
      <c r="C1719" s="27">
        <v>9</v>
      </c>
      <c r="D1719" s="27" t="s">
        <v>14</v>
      </c>
      <c r="E1719" s="55" t="s">
        <v>1248</v>
      </c>
      <c r="F1719" s="27" t="s">
        <v>62</v>
      </c>
      <c r="G1719" s="27" t="s">
        <v>559</v>
      </c>
      <c r="H1719" s="27" t="s">
        <v>1254</v>
      </c>
      <c r="I1719" s="27"/>
      <c r="J1719" s="45" t="s">
        <v>1246</v>
      </c>
      <c r="K1719" s="45">
        <v>1</v>
      </c>
      <c r="L1719" s="45" t="s">
        <v>223</v>
      </c>
      <c r="M1719" s="29">
        <v>423821000</v>
      </c>
      <c r="N1719" s="49" t="s">
        <v>781</v>
      </c>
      <c r="O1719" s="27" t="s">
        <v>788</v>
      </c>
      <c r="P1719" s="27" t="s">
        <v>789</v>
      </c>
      <c r="Q1719" s="27" t="s">
        <v>6261</v>
      </c>
      <c r="R1719" s="15"/>
      <c r="S1719" s="53"/>
    </row>
    <row r="1720" spans="2:19" ht="19.5" customHeight="1" x14ac:dyDescent="0.15">
      <c r="B1720" s="25">
        <v>2021</v>
      </c>
      <c r="C1720" s="27">
        <v>9</v>
      </c>
      <c r="D1720" s="27" t="s">
        <v>14</v>
      </c>
      <c r="E1720" s="55" t="s">
        <v>5195</v>
      </c>
      <c r="F1720" s="27" t="s">
        <v>221</v>
      </c>
      <c r="G1720" s="27">
        <v>3012170301</v>
      </c>
      <c r="H1720" s="27" t="s">
        <v>5239</v>
      </c>
      <c r="I1720" s="27" t="s">
        <v>7250</v>
      </c>
      <c r="J1720" s="45" t="s">
        <v>16</v>
      </c>
      <c r="K1720" s="45">
        <v>817</v>
      </c>
      <c r="L1720" s="45" t="s">
        <v>225</v>
      </c>
      <c r="M1720" s="29">
        <v>170037270</v>
      </c>
      <c r="N1720" s="49" t="s">
        <v>5173</v>
      </c>
      <c r="O1720" s="27" t="s">
        <v>1455</v>
      </c>
      <c r="P1720" s="27" t="s">
        <v>5194</v>
      </c>
      <c r="Q1720" s="27" t="s">
        <v>6261</v>
      </c>
      <c r="R1720" s="15"/>
      <c r="S1720" s="53"/>
    </row>
    <row r="1721" spans="2:19" ht="19.5" customHeight="1" x14ac:dyDescent="0.15">
      <c r="B1721" s="25">
        <v>2021</v>
      </c>
      <c r="C1721" s="27">
        <v>9</v>
      </c>
      <c r="D1721" s="27" t="s">
        <v>14</v>
      </c>
      <c r="E1721" s="55" t="s">
        <v>2779</v>
      </c>
      <c r="F1721" s="27" t="s">
        <v>63</v>
      </c>
      <c r="G1721" s="27">
        <v>3012999701</v>
      </c>
      <c r="H1721" s="27" t="s">
        <v>2780</v>
      </c>
      <c r="I1721" s="27"/>
      <c r="J1721" s="45"/>
      <c r="K1721" s="45">
        <v>4080</v>
      </c>
      <c r="L1721" s="45" t="s">
        <v>588</v>
      </c>
      <c r="M1721" s="29">
        <v>168192000</v>
      </c>
      <c r="N1721" s="49" t="s">
        <v>2781</v>
      </c>
      <c r="O1721" s="27" t="s">
        <v>2782</v>
      </c>
      <c r="P1721" s="27" t="s">
        <v>2783</v>
      </c>
      <c r="Q1721" s="27" t="s">
        <v>6261</v>
      </c>
      <c r="R1721" s="15"/>
      <c r="S1721" s="53"/>
    </row>
    <row r="1722" spans="2:19" ht="19.5" customHeight="1" x14ac:dyDescent="0.15">
      <c r="B1722" s="25">
        <v>2021</v>
      </c>
      <c r="C1722" s="27">
        <v>9</v>
      </c>
      <c r="D1722" s="27" t="s">
        <v>14</v>
      </c>
      <c r="E1722" s="55" t="s">
        <v>4572</v>
      </c>
      <c r="F1722" s="27" t="s">
        <v>215</v>
      </c>
      <c r="G1722" s="27">
        <v>3017169801</v>
      </c>
      <c r="H1722" s="27" t="s">
        <v>1204</v>
      </c>
      <c r="I1722" s="27" t="s">
        <v>7321</v>
      </c>
      <c r="J1722" s="45" t="s">
        <v>17</v>
      </c>
      <c r="K1722" s="45">
        <v>8811</v>
      </c>
      <c r="L1722" s="45" t="s">
        <v>579</v>
      </c>
      <c r="M1722" s="29">
        <v>127571000</v>
      </c>
      <c r="N1722" s="49" t="s">
        <v>4379</v>
      </c>
      <c r="O1722" s="27" t="s">
        <v>4402</v>
      </c>
      <c r="P1722" s="27" t="s">
        <v>4584</v>
      </c>
      <c r="Q1722" s="27" t="s">
        <v>6261</v>
      </c>
      <c r="R1722" s="15"/>
      <c r="S1722" s="53"/>
    </row>
    <row r="1723" spans="2:19" ht="19.5" customHeight="1" x14ac:dyDescent="0.15">
      <c r="B1723" s="25">
        <v>2021</v>
      </c>
      <c r="C1723" s="27">
        <v>9</v>
      </c>
      <c r="D1723" s="27" t="s">
        <v>14</v>
      </c>
      <c r="E1723" s="55" t="s">
        <v>4565</v>
      </c>
      <c r="F1723" s="27" t="s">
        <v>62</v>
      </c>
      <c r="G1723" s="27">
        <v>3011150501</v>
      </c>
      <c r="H1723" s="27" t="s">
        <v>216</v>
      </c>
      <c r="I1723" s="27" t="s">
        <v>7322</v>
      </c>
      <c r="J1723" s="45" t="s">
        <v>16</v>
      </c>
      <c r="K1723" s="45">
        <v>1643</v>
      </c>
      <c r="L1723" s="45" t="s">
        <v>4566</v>
      </c>
      <c r="M1723" s="29">
        <v>111033940</v>
      </c>
      <c r="N1723" s="49" t="s">
        <v>4349</v>
      </c>
      <c r="O1723" s="27" t="s">
        <v>4363</v>
      </c>
      <c r="P1723" s="27" t="s">
        <v>4364</v>
      </c>
      <c r="Q1723" s="27" t="s">
        <v>6261</v>
      </c>
      <c r="R1723" s="15"/>
      <c r="S1723" s="53"/>
    </row>
    <row r="1724" spans="2:19" ht="19.5" customHeight="1" x14ac:dyDescent="0.15">
      <c r="B1724" s="25">
        <v>2021</v>
      </c>
      <c r="C1724" s="27">
        <v>9</v>
      </c>
      <c r="D1724" s="27" t="s">
        <v>14</v>
      </c>
      <c r="E1724" s="55" t="s">
        <v>2157</v>
      </c>
      <c r="F1724" s="27" t="s">
        <v>62</v>
      </c>
      <c r="G1724" s="27" t="s">
        <v>2158</v>
      </c>
      <c r="H1724" s="27" t="s">
        <v>2159</v>
      </c>
      <c r="I1724" s="27" t="s">
        <v>6444</v>
      </c>
      <c r="J1724" s="45" t="s">
        <v>2160</v>
      </c>
      <c r="K1724" s="45">
        <v>11</v>
      </c>
      <c r="L1724" s="45" t="s">
        <v>1979</v>
      </c>
      <c r="M1724" s="29">
        <v>93781000</v>
      </c>
      <c r="N1724" s="49" t="s">
        <v>2008</v>
      </c>
      <c r="O1724" s="27" t="s">
        <v>1417</v>
      </c>
      <c r="P1724" s="27" t="s">
        <v>1418</v>
      </c>
      <c r="Q1724" s="27" t="s">
        <v>6261</v>
      </c>
      <c r="R1724" s="15"/>
      <c r="S1724" s="53"/>
    </row>
    <row r="1725" spans="2:19" ht="19.5" customHeight="1" x14ac:dyDescent="0.15">
      <c r="B1725" s="25">
        <v>2021</v>
      </c>
      <c r="C1725" s="27">
        <v>9</v>
      </c>
      <c r="D1725" s="27" t="s">
        <v>15</v>
      </c>
      <c r="E1725" s="55" t="s">
        <v>4166</v>
      </c>
      <c r="F1725" s="27" t="s">
        <v>215</v>
      </c>
      <c r="G1725" s="27">
        <v>3023160202</v>
      </c>
      <c r="H1725" s="27" t="s">
        <v>4176</v>
      </c>
      <c r="I1725" s="27" t="s">
        <v>7323</v>
      </c>
      <c r="J1725" s="45" t="s">
        <v>16</v>
      </c>
      <c r="K1725" s="45">
        <v>1</v>
      </c>
      <c r="L1725" s="45" t="s">
        <v>1275</v>
      </c>
      <c r="M1725" s="29">
        <v>82200000</v>
      </c>
      <c r="N1725" s="49" t="s">
        <v>4167</v>
      </c>
      <c r="O1725" s="27" t="s">
        <v>3826</v>
      </c>
      <c r="P1725" s="27" t="s">
        <v>3827</v>
      </c>
      <c r="Q1725" s="27" t="s">
        <v>6261</v>
      </c>
      <c r="R1725" s="15"/>
      <c r="S1725" s="53"/>
    </row>
    <row r="1726" spans="2:19" ht="19.5" customHeight="1" x14ac:dyDescent="0.15">
      <c r="B1726" s="25">
        <v>2021</v>
      </c>
      <c r="C1726" s="27">
        <v>9</v>
      </c>
      <c r="D1726" s="27" t="s">
        <v>14</v>
      </c>
      <c r="E1726" s="55" t="s">
        <v>4568</v>
      </c>
      <c r="F1726" s="27" t="s">
        <v>215</v>
      </c>
      <c r="G1726" s="27">
        <v>3011150501</v>
      </c>
      <c r="H1726" s="27" t="s">
        <v>216</v>
      </c>
      <c r="I1726" s="27"/>
      <c r="J1726" s="45" t="s">
        <v>16</v>
      </c>
      <c r="K1726" s="45"/>
      <c r="L1726" s="45" t="s">
        <v>217</v>
      </c>
      <c r="M1726" s="29">
        <v>73934000</v>
      </c>
      <c r="N1726" s="49" t="s">
        <v>4379</v>
      </c>
      <c r="O1726" s="27" t="s">
        <v>4383</v>
      </c>
      <c r="P1726" s="27" t="s">
        <v>4384</v>
      </c>
      <c r="Q1726" s="27" t="s">
        <v>6261</v>
      </c>
      <c r="R1726" s="15"/>
      <c r="S1726" s="53"/>
    </row>
    <row r="1727" spans="2:19" ht="19.5" customHeight="1" x14ac:dyDescent="0.15">
      <c r="B1727" s="25">
        <v>2021</v>
      </c>
      <c r="C1727" s="27">
        <v>9</v>
      </c>
      <c r="D1727" s="27" t="s">
        <v>15</v>
      </c>
      <c r="E1727" s="55" t="s">
        <v>3122</v>
      </c>
      <c r="F1727" s="27" t="s">
        <v>215</v>
      </c>
      <c r="G1727" s="27">
        <v>3911160802</v>
      </c>
      <c r="H1727" s="27" t="s">
        <v>2060</v>
      </c>
      <c r="I1727" s="27" t="s">
        <v>7311</v>
      </c>
      <c r="J1727" s="45" t="s">
        <v>1399</v>
      </c>
      <c r="K1727" s="45">
        <v>1</v>
      </c>
      <c r="L1727" s="45" t="s">
        <v>223</v>
      </c>
      <c r="M1727" s="29">
        <v>70917000</v>
      </c>
      <c r="N1727" s="49" t="s">
        <v>3112</v>
      </c>
      <c r="O1727" s="27" t="s">
        <v>2937</v>
      </c>
      <c r="P1727" s="27" t="s">
        <v>2938</v>
      </c>
      <c r="Q1727" s="27" t="s">
        <v>6261</v>
      </c>
      <c r="R1727" s="15"/>
      <c r="S1727" s="53"/>
    </row>
    <row r="1728" spans="2:19" ht="19.5" customHeight="1" x14ac:dyDescent="0.15">
      <c r="B1728" s="25">
        <v>2021</v>
      </c>
      <c r="C1728" s="27">
        <v>9</v>
      </c>
      <c r="D1728" s="27" t="s">
        <v>14</v>
      </c>
      <c r="E1728" s="55" t="s">
        <v>1280</v>
      </c>
      <c r="F1728" s="27" t="s">
        <v>62</v>
      </c>
      <c r="G1728" s="27">
        <v>3012999701</v>
      </c>
      <c r="H1728" s="27" t="s">
        <v>1288</v>
      </c>
      <c r="I1728" s="27" t="s">
        <v>7324</v>
      </c>
      <c r="J1728" s="45" t="s">
        <v>16</v>
      </c>
      <c r="K1728" s="45">
        <v>1800</v>
      </c>
      <c r="L1728" s="45" t="s">
        <v>588</v>
      </c>
      <c r="M1728" s="29">
        <v>63000000</v>
      </c>
      <c r="N1728" s="49" t="s">
        <v>811</v>
      </c>
      <c r="O1728" s="27" t="s">
        <v>1052</v>
      </c>
      <c r="P1728" s="27" t="s">
        <v>1053</v>
      </c>
      <c r="Q1728" s="27" t="s">
        <v>6261</v>
      </c>
      <c r="R1728" s="15"/>
      <c r="S1728" s="53"/>
    </row>
    <row r="1729" spans="2:19" ht="19.5" customHeight="1" x14ac:dyDescent="0.15">
      <c r="B1729" s="25">
        <v>2021</v>
      </c>
      <c r="C1729" s="27">
        <v>9</v>
      </c>
      <c r="D1729" s="27" t="s">
        <v>14</v>
      </c>
      <c r="E1729" s="55" t="s">
        <v>1335</v>
      </c>
      <c r="F1729" s="27" t="s">
        <v>62</v>
      </c>
      <c r="G1729" s="27">
        <v>3011159701</v>
      </c>
      <c r="H1729" s="27" t="s">
        <v>679</v>
      </c>
      <c r="I1729" s="27" t="s">
        <v>7325</v>
      </c>
      <c r="J1729" s="45" t="s">
        <v>16</v>
      </c>
      <c r="K1729" s="45">
        <v>1417</v>
      </c>
      <c r="L1729" s="45" t="s">
        <v>574</v>
      </c>
      <c r="M1729" s="29">
        <v>58714000</v>
      </c>
      <c r="N1729" s="49" t="s">
        <v>811</v>
      </c>
      <c r="O1729" s="27" t="s">
        <v>825</v>
      </c>
      <c r="P1729" s="27" t="s">
        <v>826</v>
      </c>
      <c r="Q1729" s="27" t="s">
        <v>6261</v>
      </c>
      <c r="R1729" s="15"/>
      <c r="S1729" s="53"/>
    </row>
    <row r="1730" spans="2:19" ht="19.5" customHeight="1" x14ac:dyDescent="0.15">
      <c r="B1730" s="25">
        <v>2021</v>
      </c>
      <c r="C1730" s="27">
        <v>9</v>
      </c>
      <c r="D1730" s="27" t="s">
        <v>14</v>
      </c>
      <c r="E1730" s="55" t="s">
        <v>1280</v>
      </c>
      <c r="F1730" s="27" t="s">
        <v>62</v>
      </c>
      <c r="G1730" s="27">
        <v>3012189701</v>
      </c>
      <c r="H1730" s="27" t="s">
        <v>1230</v>
      </c>
      <c r="I1730" s="27" t="s">
        <v>7326</v>
      </c>
      <c r="J1730" s="45" t="s">
        <v>16</v>
      </c>
      <c r="K1730" s="45">
        <v>915</v>
      </c>
      <c r="L1730" s="45" t="s">
        <v>588</v>
      </c>
      <c r="M1730" s="29">
        <v>58560000</v>
      </c>
      <c r="N1730" s="49" t="s">
        <v>811</v>
      </c>
      <c r="O1730" s="27" t="s">
        <v>1052</v>
      </c>
      <c r="P1730" s="27" t="s">
        <v>1053</v>
      </c>
      <c r="Q1730" s="27" t="s">
        <v>6261</v>
      </c>
      <c r="R1730" s="15"/>
      <c r="S1730" s="53"/>
    </row>
    <row r="1731" spans="2:19" ht="19.5" customHeight="1" x14ac:dyDescent="0.15">
      <c r="B1731" s="25">
        <v>2021</v>
      </c>
      <c r="C1731" s="27">
        <v>9</v>
      </c>
      <c r="D1731" s="27" t="s">
        <v>14</v>
      </c>
      <c r="E1731" s="55" t="s">
        <v>1245</v>
      </c>
      <c r="F1731" s="27" t="s">
        <v>64</v>
      </c>
      <c r="G1731" s="27" t="s">
        <v>559</v>
      </c>
      <c r="H1731" s="27" t="s">
        <v>1265</v>
      </c>
      <c r="I1731" s="27"/>
      <c r="J1731" s="45" t="s">
        <v>1246</v>
      </c>
      <c r="K1731" s="45">
        <v>1</v>
      </c>
      <c r="L1731" s="45" t="s">
        <v>223</v>
      </c>
      <c r="M1731" s="29">
        <v>55598812</v>
      </c>
      <c r="N1731" s="49" t="s">
        <v>781</v>
      </c>
      <c r="O1731" s="27" t="s">
        <v>788</v>
      </c>
      <c r="P1731" s="27" t="s">
        <v>789</v>
      </c>
      <c r="Q1731" s="27" t="s">
        <v>6261</v>
      </c>
      <c r="R1731" s="15"/>
      <c r="S1731" s="53"/>
    </row>
    <row r="1732" spans="2:19" ht="19.5" customHeight="1" x14ac:dyDescent="0.15">
      <c r="B1732" s="25">
        <v>2021</v>
      </c>
      <c r="C1732" s="27">
        <v>9</v>
      </c>
      <c r="D1732" s="27" t="s">
        <v>15</v>
      </c>
      <c r="E1732" s="55" t="s">
        <v>3607</v>
      </c>
      <c r="F1732" s="27" t="s">
        <v>215</v>
      </c>
      <c r="G1732" s="27">
        <v>2410160101</v>
      </c>
      <c r="H1732" s="27" t="s">
        <v>3487</v>
      </c>
      <c r="I1732" s="27"/>
      <c r="J1732" s="45" t="s">
        <v>630</v>
      </c>
      <c r="K1732" s="45">
        <v>1</v>
      </c>
      <c r="L1732" s="45" t="s">
        <v>223</v>
      </c>
      <c r="M1732" s="29">
        <v>54040000</v>
      </c>
      <c r="N1732" s="49" t="s">
        <v>3090</v>
      </c>
      <c r="O1732" s="27" t="s">
        <v>3101</v>
      </c>
      <c r="P1732" s="27" t="s">
        <v>3102</v>
      </c>
      <c r="Q1732" s="27" t="s">
        <v>6261</v>
      </c>
      <c r="R1732" s="15"/>
      <c r="S1732" s="53"/>
    </row>
    <row r="1733" spans="2:19" ht="19.5" customHeight="1" x14ac:dyDescent="0.15">
      <c r="B1733" s="25">
        <v>2021</v>
      </c>
      <c r="C1733" s="27">
        <v>9</v>
      </c>
      <c r="D1733" s="27" t="s">
        <v>15</v>
      </c>
      <c r="E1733" s="55" t="s">
        <v>1935</v>
      </c>
      <c r="F1733" s="27" t="s">
        <v>215</v>
      </c>
      <c r="G1733" s="27">
        <v>3023160202</v>
      </c>
      <c r="H1733" s="27" t="s">
        <v>1930</v>
      </c>
      <c r="I1733" s="27" t="s">
        <v>7327</v>
      </c>
      <c r="J1733" s="45" t="s">
        <v>17</v>
      </c>
      <c r="K1733" s="45">
        <v>1</v>
      </c>
      <c r="L1733" s="45" t="s">
        <v>1275</v>
      </c>
      <c r="M1733" s="29">
        <v>49000000</v>
      </c>
      <c r="N1733" s="49" t="s">
        <v>1476</v>
      </c>
      <c r="O1733" s="27" t="s">
        <v>1483</v>
      </c>
      <c r="P1733" s="27" t="s">
        <v>1484</v>
      </c>
      <c r="Q1733" s="27" t="s">
        <v>6261</v>
      </c>
      <c r="R1733" s="15"/>
      <c r="S1733" s="53"/>
    </row>
    <row r="1734" spans="2:19" ht="19.5" customHeight="1" x14ac:dyDescent="0.15">
      <c r="B1734" s="25">
        <v>2021</v>
      </c>
      <c r="C1734" s="27">
        <v>9</v>
      </c>
      <c r="D1734" s="27" t="s">
        <v>14</v>
      </c>
      <c r="E1734" s="55" t="s">
        <v>1335</v>
      </c>
      <c r="F1734" s="27" t="s">
        <v>62</v>
      </c>
      <c r="G1734" s="27">
        <v>3012178801</v>
      </c>
      <c r="H1734" s="27" t="s">
        <v>1336</v>
      </c>
      <c r="I1734" s="27" t="s">
        <v>7328</v>
      </c>
      <c r="J1734" s="45" t="s">
        <v>16</v>
      </c>
      <c r="K1734" s="45">
        <v>213</v>
      </c>
      <c r="L1734" s="45" t="s">
        <v>702</v>
      </c>
      <c r="M1734" s="29">
        <v>39831000</v>
      </c>
      <c r="N1734" s="49" t="s">
        <v>811</v>
      </c>
      <c r="O1734" s="27" t="s">
        <v>825</v>
      </c>
      <c r="P1734" s="27" t="s">
        <v>826</v>
      </c>
      <c r="Q1734" s="27" t="s">
        <v>6261</v>
      </c>
      <c r="R1734" s="15"/>
      <c r="S1734" s="53"/>
    </row>
    <row r="1735" spans="2:19" ht="19.5" customHeight="1" x14ac:dyDescent="0.15">
      <c r="B1735" s="25">
        <v>2021</v>
      </c>
      <c r="C1735" s="27">
        <v>9</v>
      </c>
      <c r="D1735" s="27" t="s">
        <v>14</v>
      </c>
      <c r="E1735" s="55" t="s">
        <v>1245</v>
      </c>
      <c r="F1735" s="27" t="s">
        <v>64</v>
      </c>
      <c r="G1735" s="27" t="s">
        <v>559</v>
      </c>
      <c r="H1735" s="27" t="s">
        <v>1265</v>
      </c>
      <c r="I1735" s="27"/>
      <c r="J1735" s="45" t="s">
        <v>1246</v>
      </c>
      <c r="K1735" s="45">
        <v>1</v>
      </c>
      <c r="L1735" s="45" t="s">
        <v>223</v>
      </c>
      <c r="M1735" s="29">
        <v>38131043</v>
      </c>
      <c r="N1735" s="49" t="s">
        <v>781</v>
      </c>
      <c r="O1735" s="27" t="s">
        <v>788</v>
      </c>
      <c r="P1735" s="27" t="s">
        <v>789</v>
      </c>
      <c r="Q1735" s="27" t="s">
        <v>6261</v>
      </c>
      <c r="R1735" s="15"/>
      <c r="S1735" s="53"/>
    </row>
    <row r="1736" spans="2:19" ht="19.5" customHeight="1" x14ac:dyDescent="0.15">
      <c r="B1736" s="25">
        <v>2021</v>
      </c>
      <c r="C1736" s="27">
        <v>9</v>
      </c>
      <c r="D1736" s="27" t="s">
        <v>14</v>
      </c>
      <c r="E1736" s="55" t="s">
        <v>4572</v>
      </c>
      <c r="F1736" s="27" t="s">
        <v>215</v>
      </c>
      <c r="G1736" s="27">
        <v>3011159701</v>
      </c>
      <c r="H1736" s="27" t="s">
        <v>679</v>
      </c>
      <c r="I1736" s="27" t="s">
        <v>7329</v>
      </c>
      <c r="J1736" s="45" t="s">
        <v>4573</v>
      </c>
      <c r="K1736" s="45">
        <v>403</v>
      </c>
      <c r="L1736" s="45" t="s">
        <v>574</v>
      </c>
      <c r="M1736" s="29">
        <v>27957000</v>
      </c>
      <c r="N1736" s="49" t="s">
        <v>4379</v>
      </c>
      <c r="O1736" s="27" t="s">
        <v>4402</v>
      </c>
      <c r="P1736" s="27" t="s">
        <v>4403</v>
      </c>
      <c r="Q1736" s="27" t="s">
        <v>6261</v>
      </c>
      <c r="R1736" s="15"/>
      <c r="S1736" s="53"/>
    </row>
    <row r="1737" spans="2:19" ht="19.5" customHeight="1" x14ac:dyDescent="0.15">
      <c r="B1737" s="25">
        <v>2021</v>
      </c>
      <c r="C1737" s="27">
        <v>9</v>
      </c>
      <c r="D1737" s="27" t="s">
        <v>14</v>
      </c>
      <c r="E1737" s="55" t="s">
        <v>1280</v>
      </c>
      <c r="F1737" s="27" t="s">
        <v>62</v>
      </c>
      <c r="G1737" s="27">
        <v>3012999801</v>
      </c>
      <c r="H1737" s="27" t="s">
        <v>1287</v>
      </c>
      <c r="I1737" s="27" t="s">
        <v>7324</v>
      </c>
      <c r="J1737" s="45" t="s">
        <v>16</v>
      </c>
      <c r="K1737" s="45">
        <v>855</v>
      </c>
      <c r="L1737" s="45" t="s">
        <v>588</v>
      </c>
      <c r="M1737" s="29">
        <v>26077000</v>
      </c>
      <c r="N1737" s="49" t="s">
        <v>811</v>
      </c>
      <c r="O1737" s="27" t="s">
        <v>1052</v>
      </c>
      <c r="P1737" s="27" t="s">
        <v>1053</v>
      </c>
      <c r="Q1737" s="27" t="s">
        <v>6261</v>
      </c>
      <c r="R1737" s="15"/>
      <c r="S1737" s="53"/>
    </row>
    <row r="1738" spans="2:19" ht="19.5" customHeight="1" x14ac:dyDescent="0.15">
      <c r="B1738" s="25">
        <v>2021</v>
      </c>
      <c r="C1738" s="27">
        <v>9</v>
      </c>
      <c r="D1738" s="27" t="s">
        <v>14</v>
      </c>
      <c r="E1738" s="55" t="s">
        <v>1280</v>
      </c>
      <c r="F1738" s="27" t="s">
        <v>62</v>
      </c>
      <c r="G1738" s="27">
        <v>3013150202</v>
      </c>
      <c r="H1738" s="27" t="s">
        <v>1286</v>
      </c>
      <c r="I1738" s="27" t="s">
        <v>7330</v>
      </c>
      <c r="J1738" s="45" t="s">
        <v>16</v>
      </c>
      <c r="K1738" s="45">
        <v>1037</v>
      </c>
      <c r="L1738" s="45" t="s">
        <v>577</v>
      </c>
      <c r="M1738" s="29">
        <v>23851000</v>
      </c>
      <c r="N1738" s="49" t="s">
        <v>811</v>
      </c>
      <c r="O1738" s="27" t="s">
        <v>1052</v>
      </c>
      <c r="P1738" s="27" t="s">
        <v>1053</v>
      </c>
      <c r="Q1738" s="27" t="s">
        <v>6261</v>
      </c>
      <c r="R1738" s="15"/>
      <c r="S1738" s="53"/>
    </row>
    <row r="1739" spans="2:19" ht="19.5" customHeight="1" x14ac:dyDescent="0.15">
      <c r="B1739" s="25">
        <v>2021</v>
      </c>
      <c r="C1739" s="27">
        <v>9</v>
      </c>
      <c r="D1739" s="27" t="s">
        <v>15</v>
      </c>
      <c r="E1739" s="55" t="s">
        <v>1369</v>
      </c>
      <c r="F1739" s="27" t="s">
        <v>215</v>
      </c>
      <c r="G1739" s="27"/>
      <c r="H1739" s="27" t="s">
        <v>739</v>
      </c>
      <c r="I1739" s="27" t="s">
        <v>7331</v>
      </c>
      <c r="J1739" s="45" t="s">
        <v>37</v>
      </c>
      <c r="K1739" s="45">
        <v>1</v>
      </c>
      <c r="L1739" s="45" t="s">
        <v>1370</v>
      </c>
      <c r="M1739" s="29">
        <v>22500000</v>
      </c>
      <c r="N1739" s="49" t="s">
        <v>885</v>
      </c>
      <c r="O1739" s="27" t="s">
        <v>895</v>
      </c>
      <c r="P1739" s="27" t="s">
        <v>896</v>
      </c>
      <c r="Q1739" s="27" t="s">
        <v>6261</v>
      </c>
      <c r="R1739" s="15"/>
      <c r="S1739" s="53"/>
    </row>
    <row r="1740" spans="2:19" ht="19.5" customHeight="1" x14ac:dyDescent="0.15">
      <c r="B1740" s="25">
        <v>2021</v>
      </c>
      <c r="C1740" s="27">
        <v>9</v>
      </c>
      <c r="D1740" s="27" t="s">
        <v>15</v>
      </c>
      <c r="E1740" s="55" t="s">
        <v>2113</v>
      </c>
      <c r="F1740" s="27" t="s">
        <v>215</v>
      </c>
      <c r="G1740" s="27">
        <v>4924151101</v>
      </c>
      <c r="H1740" s="27" t="s">
        <v>2103</v>
      </c>
      <c r="I1740" s="27" t="s">
        <v>7332</v>
      </c>
      <c r="J1740" s="45" t="s">
        <v>601</v>
      </c>
      <c r="K1740" s="45">
        <v>1</v>
      </c>
      <c r="L1740" s="45" t="s">
        <v>1979</v>
      </c>
      <c r="M1740" s="29">
        <v>22000000</v>
      </c>
      <c r="N1740" s="49" t="s">
        <v>1476</v>
      </c>
      <c r="O1740" s="27" t="s">
        <v>1483</v>
      </c>
      <c r="P1740" s="27" t="s">
        <v>1484</v>
      </c>
      <c r="Q1740" s="27" t="s">
        <v>6261</v>
      </c>
      <c r="R1740" s="15"/>
      <c r="S1740" s="53"/>
    </row>
    <row r="1741" spans="2:19" ht="19.5" customHeight="1" x14ac:dyDescent="0.15">
      <c r="B1741" s="25">
        <v>2021</v>
      </c>
      <c r="C1741" s="27">
        <v>9</v>
      </c>
      <c r="D1741" s="27" t="s">
        <v>14</v>
      </c>
      <c r="E1741" s="55" t="s">
        <v>4562</v>
      </c>
      <c r="F1741" s="27" t="s">
        <v>62</v>
      </c>
      <c r="G1741" s="27">
        <v>3012169901</v>
      </c>
      <c r="H1741" s="27" t="s">
        <v>4563</v>
      </c>
      <c r="I1741" s="27" t="s">
        <v>7333</v>
      </c>
      <c r="J1741" s="45" t="s">
        <v>16</v>
      </c>
      <c r="K1741" s="45">
        <v>92</v>
      </c>
      <c r="L1741" s="45" t="s">
        <v>174</v>
      </c>
      <c r="M1741" s="29">
        <v>19520560</v>
      </c>
      <c r="N1741" s="49" t="s">
        <v>4349</v>
      </c>
      <c r="O1741" s="27" t="s">
        <v>4500</v>
      </c>
      <c r="P1741" s="27" t="s">
        <v>4501</v>
      </c>
      <c r="Q1741" s="27" t="s">
        <v>6261</v>
      </c>
      <c r="R1741" s="15"/>
      <c r="S1741" s="53"/>
    </row>
    <row r="1742" spans="2:19" ht="19.5" customHeight="1" x14ac:dyDescent="0.15">
      <c r="B1742" s="25">
        <v>2021</v>
      </c>
      <c r="C1742" s="27">
        <v>9</v>
      </c>
      <c r="D1742" s="27" t="s">
        <v>15</v>
      </c>
      <c r="E1742" s="55" t="s">
        <v>3261</v>
      </c>
      <c r="F1742" s="27" t="s">
        <v>215</v>
      </c>
      <c r="G1742" s="27">
        <v>4014162001</v>
      </c>
      <c r="H1742" s="27" t="s">
        <v>632</v>
      </c>
      <c r="I1742" s="27" t="s">
        <v>7334</v>
      </c>
      <c r="J1742" s="45" t="s">
        <v>3522</v>
      </c>
      <c r="K1742" s="45">
        <v>3</v>
      </c>
      <c r="L1742" s="45" t="s">
        <v>1340</v>
      </c>
      <c r="M1742" s="29">
        <v>18780000</v>
      </c>
      <c r="N1742" s="49" t="s">
        <v>2998</v>
      </c>
      <c r="O1742" s="27" t="s">
        <v>3501</v>
      </c>
      <c r="P1742" s="27" t="s">
        <v>3502</v>
      </c>
      <c r="Q1742" s="27" t="s">
        <v>6261</v>
      </c>
      <c r="R1742" s="15"/>
      <c r="S1742" s="53"/>
    </row>
    <row r="1743" spans="2:19" ht="19.5" customHeight="1" x14ac:dyDescent="0.15">
      <c r="B1743" s="25">
        <v>2021</v>
      </c>
      <c r="C1743" s="27">
        <v>9</v>
      </c>
      <c r="D1743" s="27" t="s">
        <v>15</v>
      </c>
      <c r="E1743" s="55" t="s">
        <v>3261</v>
      </c>
      <c r="F1743" s="27" t="s">
        <v>215</v>
      </c>
      <c r="G1743" s="27">
        <v>4014168801</v>
      </c>
      <c r="H1743" s="27" t="s">
        <v>3523</v>
      </c>
      <c r="I1743" s="27" t="s">
        <v>7335</v>
      </c>
      <c r="J1743" s="45" t="s">
        <v>3522</v>
      </c>
      <c r="K1743" s="45">
        <v>3</v>
      </c>
      <c r="L1743" s="45" t="s">
        <v>1340</v>
      </c>
      <c r="M1743" s="29">
        <v>15984000</v>
      </c>
      <c r="N1743" s="49" t="s">
        <v>2998</v>
      </c>
      <c r="O1743" s="27" t="s">
        <v>3501</v>
      </c>
      <c r="P1743" s="27" t="s">
        <v>3524</v>
      </c>
      <c r="Q1743" s="27" t="s">
        <v>6261</v>
      </c>
      <c r="R1743" s="15"/>
      <c r="S1743" s="53"/>
    </row>
    <row r="1744" spans="2:19" ht="19.5" customHeight="1" x14ac:dyDescent="0.15">
      <c r="B1744" s="25">
        <v>2021</v>
      </c>
      <c r="C1744" s="27">
        <v>9</v>
      </c>
      <c r="D1744" s="27" t="s">
        <v>14</v>
      </c>
      <c r="E1744" s="55" t="s">
        <v>2994</v>
      </c>
      <c r="F1744" s="27" t="s">
        <v>62</v>
      </c>
      <c r="G1744" s="27">
        <v>3011159701</v>
      </c>
      <c r="H1744" s="27" t="s">
        <v>679</v>
      </c>
      <c r="I1744" s="27" t="s">
        <v>6870</v>
      </c>
      <c r="J1744" s="45" t="s">
        <v>16</v>
      </c>
      <c r="K1744" s="45">
        <v>222</v>
      </c>
      <c r="L1744" s="45" t="s">
        <v>574</v>
      </c>
      <c r="M1744" s="29">
        <v>15244740</v>
      </c>
      <c r="N1744" s="49" t="s">
        <v>2985</v>
      </c>
      <c r="O1744" s="27" t="s">
        <v>2995</v>
      </c>
      <c r="P1744" s="27" t="s">
        <v>2996</v>
      </c>
      <c r="Q1744" s="27" t="s">
        <v>6261</v>
      </c>
      <c r="R1744" s="15"/>
      <c r="S1744" s="53"/>
    </row>
    <row r="1745" spans="2:19" ht="19.5" customHeight="1" x14ac:dyDescent="0.15">
      <c r="B1745" s="25">
        <v>2021</v>
      </c>
      <c r="C1745" s="27">
        <v>9</v>
      </c>
      <c r="D1745" s="27" t="s">
        <v>15</v>
      </c>
      <c r="E1745" s="55" t="s">
        <v>3607</v>
      </c>
      <c r="F1745" s="27" t="s">
        <v>215</v>
      </c>
      <c r="G1745" s="27">
        <v>4010160201</v>
      </c>
      <c r="H1745" s="27" t="s">
        <v>2025</v>
      </c>
      <c r="I1745" s="27"/>
      <c r="J1745" s="45" t="s">
        <v>630</v>
      </c>
      <c r="K1745" s="45">
        <v>1</v>
      </c>
      <c r="L1745" s="45" t="s">
        <v>223</v>
      </c>
      <c r="M1745" s="29">
        <v>13913000</v>
      </c>
      <c r="N1745" s="49" t="s">
        <v>3090</v>
      </c>
      <c r="O1745" s="27" t="s">
        <v>3101</v>
      </c>
      <c r="P1745" s="27" t="s">
        <v>3102</v>
      </c>
      <c r="Q1745" s="27" t="s">
        <v>6261</v>
      </c>
      <c r="R1745" s="15"/>
      <c r="S1745" s="53"/>
    </row>
    <row r="1746" spans="2:19" ht="19.5" customHeight="1" x14ac:dyDescent="0.15">
      <c r="B1746" s="25">
        <v>2021</v>
      </c>
      <c r="C1746" s="27">
        <v>10</v>
      </c>
      <c r="D1746" s="27" t="s">
        <v>14</v>
      </c>
      <c r="E1746" s="55" t="s">
        <v>4620</v>
      </c>
      <c r="F1746" s="27" t="s">
        <v>62</v>
      </c>
      <c r="G1746" s="27">
        <v>4321211001</v>
      </c>
      <c r="H1746" s="27" t="s">
        <v>4621</v>
      </c>
      <c r="I1746" s="27" t="s">
        <v>7174</v>
      </c>
      <c r="J1746" s="45" t="s">
        <v>4603</v>
      </c>
      <c r="K1746" s="45">
        <v>332</v>
      </c>
      <c r="L1746" s="45" t="s">
        <v>1340</v>
      </c>
      <c r="M1746" s="29">
        <v>2988000000</v>
      </c>
      <c r="N1746" s="49" t="s">
        <v>5264</v>
      </c>
      <c r="O1746" s="27" t="s">
        <v>4598</v>
      </c>
      <c r="P1746" s="27" t="s">
        <v>4599</v>
      </c>
      <c r="Q1746" s="27" t="s">
        <v>6261</v>
      </c>
      <c r="R1746" s="15" t="s">
        <v>4622</v>
      </c>
      <c r="S1746" s="53"/>
    </row>
    <row r="1747" spans="2:19" ht="19.5" customHeight="1" x14ac:dyDescent="0.15">
      <c r="B1747" s="25">
        <v>2021</v>
      </c>
      <c r="C1747" s="27">
        <v>10</v>
      </c>
      <c r="D1747" s="27" t="s">
        <v>15</v>
      </c>
      <c r="E1747" s="55" t="s">
        <v>3591</v>
      </c>
      <c r="F1747" s="27" t="s">
        <v>221</v>
      </c>
      <c r="G1747" s="27">
        <v>4014179501</v>
      </c>
      <c r="H1747" s="27" t="s">
        <v>3592</v>
      </c>
      <c r="I1747" s="27" t="s">
        <v>7336</v>
      </c>
      <c r="J1747" s="45" t="s">
        <v>3593</v>
      </c>
      <c r="K1747" s="45">
        <v>97</v>
      </c>
      <c r="L1747" s="45" t="s">
        <v>174</v>
      </c>
      <c r="M1747" s="29">
        <v>1100000000</v>
      </c>
      <c r="N1747" s="49" t="s">
        <v>3090</v>
      </c>
      <c r="O1747" s="27" t="s">
        <v>3381</v>
      </c>
      <c r="P1747" s="27" t="s">
        <v>3382</v>
      </c>
      <c r="Q1747" s="27" t="s">
        <v>6261</v>
      </c>
      <c r="R1747" s="15"/>
      <c r="S1747" s="53"/>
    </row>
    <row r="1748" spans="2:19" ht="19.5" customHeight="1" x14ac:dyDescent="0.15">
      <c r="B1748" s="25">
        <v>2021</v>
      </c>
      <c r="C1748" s="27">
        <v>10</v>
      </c>
      <c r="D1748" s="27" t="s">
        <v>15</v>
      </c>
      <c r="E1748" s="55" t="s">
        <v>839</v>
      </c>
      <c r="F1748" s="27" t="s">
        <v>62</v>
      </c>
      <c r="G1748" s="27">
        <v>4015151301</v>
      </c>
      <c r="H1748" s="27" t="s">
        <v>662</v>
      </c>
      <c r="I1748" s="27" t="s">
        <v>7170</v>
      </c>
      <c r="J1748" s="45" t="s">
        <v>1339</v>
      </c>
      <c r="K1748" s="45">
        <v>2</v>
      </c>
      <c r="L1748" s="45" t="s">
        <v>1340</v>
      </c>
      <c r="M1748" s="29">
        <v>572440000</v>
      </c>
      <c r="N1748" s="49" t="s">
        <v>834</v>
      </c>
      <c r="O1748" s="27" t="s">
        <v>1341</v>
      </c>
      <c r="P1748" s="27" t="s">
        <v>1342</v>
      </c>
      <c r="Q1748" s="27" t="s">
        <v>6261</v>
      </c>
      <c r="R1748" s="15"/>
      <c r="S1748" s="53"/>
    </row>
    <row r="1749" spans="2:19" ht="19.5" customHeight="1" x14ac:dyDescent="0.15">
      <c r="B1749" s="25">
        <v>2021</v>
      </c>
      <c r="C1749" s="27">
        <v>10</v>
      </c>
      <c r="D1749" s="27" t="s">
        <v>14</v>
      </c>
      <c r="E1749" s="55" t="s">
        <v>3749</v>
      </c>
      <c r="F1749" s="27" t="s">
        <v>62</v>
      </c>
      <c r="G1749" s="27">
        <v>3912119901</v>
      </c>
      <c r="H1749" s="27" t="s">
        <v>3463</v>
      </c>
      <c r="I1749" s="27"/>
      <c r="J1749" s="45" t="s">
        <v>3750</v>
      </c>
      <c r="K1749" s="45">
        <v>14</v>
      </c>
      <c r="L1749" s="45" t="s">
        <v>174</v>
      </c>
      <c r="M1749" s="29">
        <v>300000000</v>
      </c>
      <c r="N1749" s="49" t="s">
        <v>3645</v>
      </c>
      <c r="O1749" s="27" t="s">
        <v>3655</v>
      </c>
      <c r="P1749" s="27" t="s">
        <v>3656</v>
      </c>
      <c r="Q1749" s="27" t="s">
        <v>6261</v>
      </c>
      <c r="R1749" s="15"/>
      <c r="S1749" s="53"/>
    </row>
    <row r="1750" spans="2:19" ht="19.5" customHeight="1" x14ac:dyDescent="0.15">
      <c r="B1750" s="25">
        <v>2021</v>
      </c>
      <c r="C1750" s="27">
        <v>10</v>
      </c>
      <c r="D1750" s="27" t="s">
        <v>14</v>
      </c>
      <c r="E1750" s="55" t="s">
        <v>5187</v>
      </c>
      <c r="F1750" s="27" t="s">
        <v>62</v>
      </c>
      <c r="G1750" s="27">
        <v>4014178203</v>
      </c>
      <c r="H1750" s="27" t="s">
        <v>5202</v>
      </c>
      <c r="I1750" s="27" t="s">
        <v>7337</v>
      </c>
      <c r="J1750" s="45" t="s">
        <v>5248</v>
      </c>
      <c r="K1750" s="45">
        <v>1832</v>
      </c>
      <c r="L1750" s="45" t="s">
        <v>227</v>
      </c>
      <c r="M1750" s="29">
        <v>267138576</v>
      </c>
      <c r="N1750" s="49" t="s">
        <v>5173</v>
      </c>
      <c r="O1750" s="27" t="s">
        <v>5177</v>
      </c>
      <c r="P1750" s="27" t="s">
        <v>5178</v>
      </c>
      <c r="Q1750" s="27" t="s">
        <v>6261</v>
      </c>
      <c r="R1750" s="15"/>
      <c r="S1750" s="53"/>
    </row>
    <row r="1751" spans="2:19" ht="19.5" customHeight="1" x14ac:dyDescent="0.15">
      <c r="B1751" s="25">
        <v>2021</v>
      </c>
      <c r="C1751" s="27">
        <v>10</v>
      </c>
      <c r="D1751" s="27" t="s">
        <v>15</v>
      </c>
      <c r="E1751" s="55" t="s">
        <v>3591</v>
      </c>
      <c r="F1751" s="27" t="s">
        <v>221</v>
      </c>
      <c r="G1751" s="27">
        <v>4014219702</v>
      </c>
      <c r="H1751" s="27" t="s">
        <v>3594</v>
      </c>
      <c r="I1751" s="27" t="s">
        <v>7338</v>
      </c>
      <c r="J1751" s="45" t="s">
        <v>612</v>
      </c>
      <c r="K1751" s="45">
        <v>2200</v>
      </c>
      <c r="L1751" s="45" t="s">
        <v>225</v>
      </c>
      <c r="M1751" s="29">
        <v>245000000</v>
      </c>
      <c r="N1751" s="49" t="s">
        <v>3090</v>
      </c>
      <c r="O1751" s="27" t="s">
        <v>3381</v>
      </c>
      <c r="P1751" s="27" t="s">
        <v>3382</v>
      </c>
      <c r="Q1751" s="27" t="s">
        <v>6261</v>
      </c>
      <c r="R1751" s="15"/>
      <c r="S1751" s="53"/>
    </row>
    <row r="1752" spans="2:19" ht="19.5" customHeight="1" x14ac:dyDescent="0.15">
      <c r="B1752" s="25">
        <v>2021</v>
      </c>
      <c r="C1752" s="27">
        <v>10</v>
      </c>
      <c r="D1752" s="27" t="s">
        <v>14</v>
      </c>
      <c r="E1752" s="55" t="s">
        <v>2029</v>
      </c>
      <c r="F1752" s="27" t="s">
        <v>62</v>
      </c>
      <c r="G1752" s="27">
        <v>4014178401</v>
      </c>
      <c r="H1752" s="27" t="s">
        <v>2121</v>
      </c>
      <c r="I1752" s="27" t="s">
        <v>7339</v>
      </c>
      <c r="J1752" s="45" t="s">
        <v>630</v>
      </c>
      <c r="K1752" s="45">
        <v>1</v>
      </c>
      <c r="L1752" s="45" t="s">
        <v>223</v>
      </c>
      <c r="M1752" s="29">
        <v>153371900</v>
      </c>
      <c r="N1752" s="49" t="s">
        <v>1476</v>
      </c>
      <c r="O1752" s="27" t="s">
        <v>1477</v>
      </c>
      <c r="P1752" s="27" t="s">
        <v>1478</v>
      </c>
      <c r="Q1752" s="27" t="s">
        <v>6261</v>
      </c>
      <c r="R1752" s="15"/>
      <c r="S1752" s="53"/>
    </row>
    <row r="1753" spans="2:19" ht="19.5" customHeight="1" x14ac:dyDescent="0.15">
      <c r="B1753" s="25">
        <v>2021</v>
      </c>
      <c r="C1753" s="27">
        <v>10</v>
      </c>
      <c r="D1753" s="27" t="s">
        <v>15</v>
      </c>
      <c r="E1753" s="55" t="s">
        <v>4166</v>
      </c>
      <c r="F1753" s="27" t="s">
        <v>215</v>
      </c>
      <c r="G1753" s="27">
        <v>3011159701</v>
      </c>
      <c r="H1753" s="27" t="s">
        <v>679</v>
      </c>
      <c r="I1753" s="27" t="s">
        <v>7340</v>
      </c>
      <c r="J1753" s="45" t="s">
        <v>16</v>
      </c>
      <c r="K1753" s="45">
        <v>1820</v>
      </c>
      <c r="L1753" s="45" t="s">
        <v>169</v>
      </c>
      <c r="M1753" s="29">
        <v>129238200</v>
      </c>
      <c r="N1753" s="49" t="s">
        <v>4167</v>
      </c>
      <c r="O1753" s="27" t="s">
        <v>3826</v>
      </c>
      <c r="P1753" s="27" t="s">
        <v>3827</v>
      </c>
      <c r="Q1753" s="27" t="s">
        <v>6261</v>
      </c>
      <c r="R1753" s="15"/>
      <c r="S1753" s="53"/>
    </row>
    <row r="1754" spans="2:19" ht="19.5" customHeight="1" x14ac:dyDescent="0.15">
      <c r="B1754" s="25">
        <v>2021</v>
      </c>
      <c r="C1754" s="27">
        <v>10</v>
      </c>
      <c r="D1754" s="27" t="s">
        <v>14</v>
      </c>
      <c r="E1754" s="55" t="s">
        <v>4120</v>
      </c>
      <c r="F1754" s="27" t="s">
        <v>2795</v>
      </c>
      <c r="G1754" s="27" t="s">
        <v>4121</v>
      </c>
      <c r="H1754" s="27" t="s">
        <v>4122</v>
      </c>
      <c r="I1754" s="27"/>
      <c r="J1754" s="45"/>
      <c r="K1754" s="45">
        <v>10</v>
      </c>
      <c r="L1754" s="45" t="s">
        <v>4123</v>
      </c>
      <c r="M1754" s="29">
        <v>85000000</v>
      </c>
      <c r="N1754" s="49" t="s">
        <v>3758</v>
      </c>
      <c r="O1754" s="27" t="s">
        <v>3759</v>
      </c>
      <c r="P1754" s="27" t="s">
        <v>3760</v>
      </c>
      <c r="Q1754" s="27" t="s">
        <v>6261</v>
      </c>
      <c r="R1754" s="15"/>
      <c r="S1754" s="53"/>
    </row>
    <row r="1755" spans="2:19" ht="19.5" customHeight="1" x14ac:dyDescent="0.15">
      <c r="B1755" s="25">
        <v>2021</v>
      </c>
      <c r="C1755" s="27">
        <v>10</v>
      </c>
      <c r="D1755" s="27" t="s">
        <v>14</v>
      </c>
      <c r="E1755" s="55" t="s">
        <v>4572</v>
      </c>
      <c r="F1755" s="27" t="s">
        <v>215</v>
      </c>
      <c r="G1755" s="27">
        <v>3023170103</v>
      </c>
      <c r="H1755" s="27" t="s">
        <v>4576</v>
      </c>
      <c r="I1755" s="27" t="s">
        <v>7341</v>
      </c>
      <c r="J1755" s="45" t="s">
        <v>4577</v>
      </c>
      <c r="K1755" s="45">
        <v>218</v>
      </c>
      <c r="L1755" s="45" t="s">
        <v>1290</v>
      </c>
      <c r="M1755" s="29">
        <v>79003200</v>
      </c>
      <c r="N1755" s="49" t="s">
        <v>4379</v>
      </c>
      <c r="O1755" s="27" t="s">
        <v>4402</v>
      </c>
      <c r="P1755" s="27" t="s">
        <v>4403</v>
      </c>
      <c r="Q1755" s="27" t="s">
        <v>6261</v>
      </c>
      <c r="R1755" s="15"/>
      <c r="S1755" s="53"/>
    </row>
    <row r="1756" spans="2:19" ht="19.5" customHeight="1" x14ac:dyDescent="0.15">
      <c r="B1756" s="25">
        <v>2021</v>
      </c>
      <c r="C1756" s="27">
        <v>10</v>
      </c>
      <c r="D1756" s="27" t="s">
        <v>15</v>
      </c>
      <c r="E1756" s="55" t="s">
        <v>4234</v>
      </c>
      <c r="F1756" s="27" t="s">
        <v>215</v>
      </c>
      <c r="G1756" s="27">
        <v>3011150501</v>
      </c>
      <c r="H1756" s="27" t="s">
        <v>216</v>
      </c>
      <c r="I1756" s="27" t="s">
        <v>6340</v>
      </c>
      <c r="J1756" s="45" t="s">
        <v>16</v>
      </c>
      <c r="K1756" s="45">
        <v>860</v>
      </c>
      <c r="L1756" s="45" t="s">
        <v>217</v>
      </c>
      <c r="M1756" s="29">
        <v>70000000</v>
      </c>
      <c r="N1756" s="49" t="s">
        <v>3880</v>
      </c>
      <c r="O1756" s="27" t="s">
        <v>3899</v>
      </c>
      <c r="P1756" s="27" t="s">
        <v>3900</v>
      </c>
      <c r="Q1756" s="27" t="s">
        <v>6261</v>
      </c>
      <c r="R1756" s="15"/>
      <c r="S1756" s="53"/>
    </row>
    <row r="1757" spans="2:19" ht="19.5" customHeight="1" x14ac:dyDescent="0.15">
      <c r="B1757" s="25">
        <v>2021</v>
      </c>
      <c r="C1757" s="27">
        <v>10</v>
      </c>
      <c r="D1757" s="27" t="s">
        <v>14</v>
      </c>
      <c r="E1757" s="55" t="s">
        <v>4640</v>
      </c>
      <c r="F1757" s="27" t="s">
        <v>63</v>
      </c>
      <c r="G1757" s="27">
        <v>1411151401</v>
      </c>
      <c r="H1757" s="27" t="s">
        <v>4641</v>
      </c>
      <c r="I1757" s="27" t="s">
        <v>7342</v>
      </c>
      <c r="J1757" s="45" t="s">
        <v>4642</v>
      </c>
      <c r="K1757" s="45">
        <v>9500</v>
      </c>
      <c r="L1757" s="45" t="s">
        <v>1979</v>
      </c>
      <c r="M1757" s="29">
        <v>65550000</v>
      </c>
      <c r="N1757" s="49" t="s">
        <v>4643</v>
      </c>
      <c r="O1757" s="27" t="s">
        <v>4644</v>
      </c>
      <c r="P1757" s="27" t="s">
        <v>4645</v>
      </c>
      <c r="Q1757" s="27" t="s">
        <v>6261</v>
      </c>
      <c r="R1757" s="15"/>
      <c r="S1757" s="53"/>
    </row>
    <row r="1758" spans="2:19" ht="19.5" customHeight="1" x14ac:dyDescent="0.15">
      <c r="B1758" s="25">
        <v>2021</v>
      </c>
      <c r="C1758" s="27">
        <v>10</v>
      </c>
      <c r="D1758" s="27" t="s">
        <v>14</v>
      </c>
      <c r="E1758" s="55" t="s">
        <v>1289</v>
      </c>
      <c r="F1758" s="27" t="s">
        <v>62</v>
      </c>
      <c r="G1758" s="27">
        <v>3911160501</v>
      </c>
      <c r="H1758" s="27" t="s">
        <v>1294</v>
      </c>
      <c r="I1758" s="27"/>
      <c r="J1758" s="45" t="s">
        <v>37</v>
      </c>
      <c r="K1758" s="45">
        <v>8</v>
      </c>
      <c r="L1758" s="45" t="s">
        <v>227</v>
      </c>
      <c r="M1758" s="29">
        <v>56000000</v>
      </c>
      <c r="N1758" s="49" t="s">
        <v>811</v>
      </c>
      <c r="O1758" s="27" t="s">
        <v>818</v>
      </c>
      <c r="P1758" s="27" t="s">
        <v>819</v>
      </c>
      <c r="Q1758" s="27" t="s">
        <v>6261</v>
      </c>
      <c r="R1758" s="15"/>
      <c r="S1758" s="53"/>
    </row>
    <row r="1759" spans="2:19" ht="19.5" customHeight="1" x14ac:dyDescent="0.15">
      <c r="B1759" s="25">
        <v>2021</v>
      </c>
      <c r="C1759" s="27">
        <v>10</v>
      </c>
      <c r="D1759" s="27" t="s">
        <v>14</v>
      </c>
      <c r="E1759" s="55" t="s">
        <v>1289</v>
      </c>
      <c r="F1759" s="27" t="s">
        <v>62</v>
      </c>
      <c r="G1759" s="27">
        <v>3012999801</v>
      </c>
      <c r="H1759" s="27" t="s">
        <v>1293</v>
      </c>
      <c r="I1759" s="27"/>
      <c r="J1759" s="45" t="s">
        <v>16</v>
      </c>
      <c r="K1759" s="45">
        <v>73</v>
      </c>
      <c r="L1759" s="45" t="s">
        <v>1290</v>
      </c>
      <c r="M1759" s="29">
        <v>55000000</v>
      </c>
      <c r="N1759" s="49" t="s">
        <v>811</v>
      </c>
      <c r="O1759" s="27" t="s">
        <v>818</v>
      </c>
      <c r="P1759" s="27" t="s">
        <v>819</v>
      </c>
      <c r="Q1759" s="27" t="s">
        <v>6261</v>
      </c>
      <c r="R1759" s="15"/>
      <c r="S1759" s="53"/>
    </row>
    <row r="1760" spans="2:19" ht="19.5" customHeight="1" x14ac:dyDescent="0.15">
      <c r="B1760" s="25">
        <v>2021</v>
      </c>
      <c r="C1760" s="27">
        <v>10</v>
      </c>
      <c r="D1760" s="27" t="s">
        <v>14</v>
      </c>
      <c r="E1760" s="55" t="s">
        <v>1289</v>
      </c>
      <c r="F1760" s="27" t="s">
        <v>62</v>
      </c>
      <c r="G1760" s="27">
        <v>4924151101</v>
      </c>
      <c r="H1760" s="27" t="s">
        <v>1292</v>
      </c>
      <c r="I1760" s="27" t="s">
        <v>7343</v>
      </c>
      <c r="J1760" s="45" t="s">
        <v>16</v>
      </c>
      <c r="K1760" s="45">
        <v>1</v>
      </c>
      <c r="L1760" s="45" t="s">
        <v>1275</v>
      </c>
      <c r="M1760" s="29">
        <v>50000000</v>
      </c>
      <c r="N1760" s="49" t="s">
        <v>811</v>
      </c>
      <c r="O1760" s="27" t="s">
        <v>818</v>
      </c>
      <c r="P1760" s="27" t="s">
        <v>819</v>
      </c>
      <c r="Q1760" s="27" t="s">
        <v>6261</v>
      </c>
      <c r="R1760" s="15"/>
      <c r="S1760" s="53"/>
    </row>
    <row r="1761" spans="2:19" ht="19.5" customHeight="1" x14ac:dyDescent="0.15">
      <c r="B1761" s="25">
        <v>2021</v>
      </c>
      <c r="C1761" s="27">
        <v>10</v>
      </c>
      <c r="D1761" s="27" t="s">
        <v>14</v>
      </c>
      <c r="E1761" s="55" t="s">
        <v>1289</v>
      </c>
      <c r="F1761" s="27" t="s">
        <v>62</v>
      </c>
      <c r="G1761" s="27">
        <v>4924151101</v>
      </c>
      <c r="H1761" s="27" t="s">
        <v>1291</v>
      </c>
      <c r="I1761" s="27" t="s">
        <v>7344</v>
      </c>
      <c r="J1761" s="45" t="s">
        <v>16</v>
      </c>
      <c r="K1761" s="45">
        <v>2</v>
      </c>
      <c r="L1761" s="45" t="s">
        <v>1275</v>
      </c>
      <c r="M1761" s="29">
        <v>47000000</v>
      </c>
      <c r="N1761" s="49" t="s">
        <v>811</v>
      </c>
      <c r="O1761" s="27" t="s">
        <v>818</v>
      </c>
      <c r="P1761" s="27" t="s">
        <v>819</v>
      </c>
      <c r="Q1761" s="27" t="s">
        <v>6261</v>
      </c>
      <c r="R1761" s="15"/>
      <c r="S1761" s="53"/>
    </row>
    <row r="1762" spans="2:19" ht="19.5" customHeight="1" x14ac:dyDescent="0.15">
      <c r="B1762" s="25">
        <v>2021</v>
      </c>
      <c r="C1762" s="27">
        <v>10</v>
      </c>
      <c r="D1762" s="27" t="s">
        <v>14</v>
      </c>
      <c r="E1762" s="55" t="s">
        <v>4572</v>
      </c>
      <c r="F1762" s="27" t="s">
        <v>215</v>
      </c>
      <c r="G1762" s="27">
        <v>3013170201</v>
      </c>
      <c r="H1762" s="27" t="s">
        <v>4582</v>
      </c>
      <c r="I1762" s="27" t="s">
        <v>7345</v>
      </c>
      <c r="J1762" s="45" t="s">
        <v>17</v>
      </c>
      <c r="K1762" s="45">
        <v>1206</v>
      </c>
      <c r="L1762" s="45" t="s">
        <v>1290</v>
      </c>
      <c r="M1762" s="29">
        <v>46816000</v>
      </c>
      <c r="N1762" s="49" t="s">
        <v>4379</v>
      </c>
      <c r="O1762" s="27" t="s">
        <v>4402</v>
      </c>
      <c r="P1762" s="27" t="s">
        <v>4583</v>
      </c>
      <c r="Q1762" s="27" t="s">
        <v>6261</v>
      </c>
      <c r="R1762" s="15"/>
      <c r="S1762" s="53"/>
    </row>
    <row r="1763" spans="2:19" ht="19.5" customHeight="1" x14ac:dyDescent="0.15">
      <c r="B1763" s="25">
        <v>2021</v>
      </c>
      <c r="C1763" s="27">
        <v>10</v>
      </c>
      <c r="D1763" s="27" t="s">
        <v>14</v>
      </c>
      <c r="E1763" s="55" t="s">
        <v>1305</v>
      </c>
      <c r="F1763" s="27" t="s">
        <v>62</v>
      </c>
      <c r="G1763" s="27">
        <v>3012160101</v>
      </c>
      <c r="H1763" s="27" t="s">
        <v>1308</v>
      </c>
      <c r="I1763" s="27" t="s">
        <v>7346</v>
      </c>
      <c r="J1763" s="45" t="s">
        <v>16</v>
      </c>
      <c r="K1763" s="45">
        <v>628</v>
      </c>
      <c r="L1763" s="45" t="s">
        <v>574</v>
      </c>
      <c r="M1763" s="29">
        <v>46334000</v>
      </c>
      <c r="N1763" s="49" t="s">
        <v>811</v>
      </c>
      <c r="O1763" s="27" t="s">
        <v>815</v>
      </c>
      <c r="P1763" s="27" t="s">
        <v>816</v>
      </c>
      <c r="Q1763" s="27" t="s">
        <v>6261</v>
      </c>
      <c r="R1763" s="15"/>
      <c r="S1763" s="53"/>
    </row>
    <row r="1764" spans="2:19" ht="19.5" customHeight="1" x14ac:dyDescent="0.15">
      <c r="B1764" s="25">
        <v>2021</v>
      </c>
      <c r="C1764" s="27">
        <v>10</v>
      </c>
      <c r="D1764" s="27" t="s">
        <v>14</v>
      </c>
      <c r="E1764" s="55" t="s">
        <v>1305</v>
      </c>
      <c r="F1764" s="27" t="s">
        <v>62</v>
      </c>
      <c r="G1764" s="27">
        <v>3012169501</v>
      </c>
      <c r="H1764" s="27" t="s">
        <v>1307</v>
      </c>
      <c r="I1764" s="27" t="s">
        <v>7347</v>
      </c>
      <c r="J1764" s="45" t="s">
        <v>16</v>
      </c>
      <c r="K1764" s="45">
        <v>198</v>
      </c>
      <c r="L1764" s="45" t="s">
        <v>577</v>
      </c>
      <c r="M1764" s="29">
        <v>43620000</v>
      </c>
      <c r="N1764" s="49" t="s">
        <v>811</v>
      </c>
      <c r="O1764" s="27" t="s">
        <v>815</v>
      </c>
      <c r="P1764" s="27" t="s">
        <v>816</v>
      </c>
      <c r="Q1764" s="27" t="s">
        <v>6261</v>
      </c>
      <c r="R1764" s="15"/>
      <c r="S1764" s="53"/>
    </row>
    <row r="1765" spans="2:19" ht="19.5" customHeight="1" x14ac:dyDescent="0.15">
      <c r="B1765" s="25">
        <v>2021</v>
      </c>
      <c r="C1765" s="27">
        <v>10</v>
      </c>
      <c r="D1765" s="27" t="s">
        <v>14</v>
      </c>
      <c r="E1765" s="55" t="s">
        <v>4572</v>
      </c>
      <c r="F1765" s="27" t="s">
        <v>215</v>
      </c>
      <c r="G1765" s="27">
        <v>2410168201</v>
      </c>
      <c r="H1765" s="27" t="s">
        <v>1198</v>
      </c>
      <c r="I1765" s="27"/>
      <c r="J1765" s="45" t="s">
        <v>17</v>
      </c>
      <c r="K1765" s="45">
        <v>1</v>
      </c>
      <c r="L1765" s="45" t="s">
        <v>223</v>
      </c>
      <c r="M1765" s="29">
        <v>43380000</v>
      </c>
      <c r="N1765" s="49" t="s">
        <v>4379</v>
      </c>
      <c r="O1765" s="27" t="s">
        <v>4402</v>
      </c>
      <c r="P1765" s="27" t="s">
        <v>4585</v>
      </c>
      <c r="Q1765" s="27" t="s">
        <v>6261</v>
      </c>
      <c r="R1765" s="15"/>
      <c r="S1765" s="53"/>
    </row>
    <row r="1766" spans="2:19" ht="19.5" customHeight="1" x14ac:dyDescent="0.15">
      <c r="B1766" s="25">
        <v>2021</v>
      </c>
      <c r="C1766" s="27">
        <v>10</v>
      </c>
      <c r="D1766" s="27" t="s">
        <v>15</v>
      </c>
      <c r="E1766" s="55" t="s">
        <v>3607</v>
      </c>
      <c r="F1766" s="27" t="s">
        <v>215</v>
      </c>
      <c r="G1766" s="27">
        <v>4010178702</v>
      </c>
      <c r="H1766" s="27" t="s">
        <v>1239</v>
      </c>
      <c r="I1766" s="27"/>
      <c r="J1766" s="45" t="s">
        <v>630</v>
      </c>
      <c r="K1766" s="45">
        <v>1</v>
      </c>
      <c r="L1766" s="45" t="s">
        <v>223</v>
      </c>
      <c r="M1766" s="29">
        <v>40134000</v>
      </c>
      <c r="N1766" s="49" t="s">
        <v>3090</v>
      </c>
      <c r="O1766" s="27" t="s">
        <v>3101</v>
      </c>
      <c r="P1766" s="27" t="s">
        <v>3102</v>
      </c>
      <c r="Q1766" s="27" t="s">
        <v>6261</v>
      </c>
      <c r="R1766" s="15"/>
      <c r="S1766" s="53"/>
    </row>
    <row r="1767" spans="2:19" ht="19.5" customHeight="1" x14ac:dyDescent="0.15">
      <c r="B1767" s="25">
        <v>2021</v>
      </c>
      <c r="C1767" s="27">
        <v>10</v>
      </c>
      <c r="D1767" s="27" t="s">
        <v>14</v>
      </c>
      <c r="E1767" s="55" t="s">
        <v>4616</v>
      </c>
      <c r="F1767" s="27" t="s">
        <v>63</v>
      </c>
      <c r="G1767" s="27">
        <v>4320180201</v>
      </c>
      <c r="H1767" s="27" t="s">
        <v>4617</v>
      </c>
      <c r="I1767" s="27" t="s">
        <v>7174</v>
      </c>
      <c r="J1767" s="45" t="s">
        <v>4603</v>
      </c>
      <c r="K1767" s="45">
        <v>1</v>
      </c>
      <c r="L1767" s="45" t="s">
        <v>1343</v>
      </c>
      <c r="M1767" s="29">
        <v>40000000</v>
      </c>
      <c r="N1767" s="49" t="s">
        <v>5264</v>
      </c>
      <c r="O1767" s="27" t="s">
        <v>4618</v>
      </c>
      <c r="P1767" s="27" t="s">
        <v>4619</v>
      </c>
      <c r="Q1767" s="27" t="s">
        <v>6261</v>
      </c>
      <c r="R1767" s="15"/>
      <c r="S1767" s="53"/>
    </row>
    <row r="1768" spans="2:19" ht="19.5" customHeight="1" x14ac:dyDescent="0.15">
      <c r="B1768" s="25">
        <v>2021</v>
      </c>
      <c r="C1768" s="27">
        <v>10</v>
      </c>
      <c r="D1768" s="27" t="s">
        <v>14</v>
      </c>
      <c r="E1768" s="55" t="s">
        <v>828</v>
      </c>
      <c r="F1768" s="27" t="s">
        <v>62</v>
      </c>
      <c r="G1768" s="27">
        <v>3017169801</v>
      </c>
      <c r="H1768" s="27" t="s">
        <v>1304</v>
      </c>
      <c r="I1768" s="27" t="s">
        <v>7348</v>
      </c>
      <c r="J1768" s="45" t="s">
        <v>17</v>
      </c>
      <c r="K1768" s="45">
        <v>2</v>
      </c>
      <c r="L1768" s="45" t="s">
        <v>574</v>
      </c>
      <c r="M1768" s="29">
        <v>40000000</v>
      </c>
      <c r="N1768" s="49" t="s">
        <v>811</v>
      </c>
      <c r="O1768" s="27" t="s">
        <v>815</v>
      </c>
      <c r="P1768" s="27" t="s">
        <v>816</v>
      </c>
      <c r="Q1768" s="27" t="s">
        <v>6261</v>
      </c>
      <c r="R1768" s="15"/>
      <c r="S1768" s="53"/>
    </row>
    <row r="1769" spans="2:19" ht="19.5" customHeight="1" x14ac:dyDescent="0.15">
      <c r="B1769" s="25">
        <v>2021</v>
      </c>
      <c r="C1769" s="27">
        <v>10</v>
      </c>
      <c r="D1769" s="27" t="s">
        <v>15</v>
      </c>
      <c r="E1769" s="55" t="s">
        <v>3369</v>
      </c>
      <c r="F1769" s="27" t="s">
        <v>215</v>
      </c>
      <c r="G1769" s="27">
        <v>3011159701</v>
      </c>
      <c r="H1769" s="27" t="s">
        <v>696</v>
      </c>
      <c r="I1769" s="27" t="s">
        <v>7349</v>
      </c>
      <c r="J1769" s="45" t="s">
        <v>678</v>
      </c>
      <c r="K1769" s="45">
        <v>378</v>
      </c>
      <c r="L1769" s="45" t="s">
        <v>574</v>
      </c>
      <c r="M1769" s="29">
        <v>24289540</v>
      </c>
      <c r="N1769" s="49" t="s">
        <v>3082</v>
      </c>
      <c r="O1769" s="27" t="s">
        <v>3370</v>
      </c>
      <c r="P1769" s="27" t="s">
        <v>3371</v>
      </c>
      <c r="Q1769" s="27" t="s">
        <v>6261</v>
      </c>
      <c r="R1769" s="15"/>
      <c r="S1769" s="53"/>
    </row>
    <row r="1770" spans="2:19" ht="19.5" customHeight="1" x14ac:dyDescent="0.15">
      <c r="B1770" s="25">
        <v>2021</v>
      </c>
      <c r="C1770" s="27">
        <v>10</v>
      </c>
      <c r="D1770" s="27" t="s">
        <v>14</v>
      </c>
      <c r="E1770" s="55" t="s">
        <v>1305</v>
      </c>
      <c r="F1770" s="27" t="s">
        <v>62</v>
      </c>
      <c r="G1770" s="27">
        <v>3010320101</v>
      </c>
      <c r="H1770" s="27" t="s">
        <v>1306</v>
      </c>
      <c r="I1770" s="27" t="s">
        <v>7350</v>
      </c>
      <c r="J1770" s="45" t="s">
        <v>16</v>
      </c>
      <c r="K1770" s="45">
        <v>611</v>
      </c>
      <c r="L1770" s="45" t="s">
        <v>577</v>
      </c>
      <c r="M1770" s="29">
        <v>22938000</v>
      </c>
      <c r="N1770" s="49" t="s">
        <v>811</v>
      </c>
      <c r="O1770" s="27" t="s">
        <v>815</v>
      </c>
      <c r="P1770" s="27" t="s">
        <v>816</v>
      </c>
      <c r="Q1770" s="27" t="s">
        <v>6261</v>
      </c>
      <c r="R1770" s="15"/>
      <c r="S1770" s="53"/>
    </row>
    <row r="1771" spans="2:19" ht="19.5" customHeight="1" x14ac:dyDescent="0.15">
      <c r="B1771" s="25">
        <v>2021</v>
      </c>
      <c r="C1771" s="27">
        <v>10</v>
      </c>
      <c r="D1771" s="27" t="s">
        <v>14</v>
      </c>
      <c r="E1771" s="55" t="s">
        <v>4572</v>
      </c>
      <c r="F1771" s="27" t="s">
        <v>215</v>
      </c>
      <c r="G1771" s="27">
        <v>3013150201</v>
      </c>
      <c r="H1771" s="27" t="s">
        <v>1977</v>
      </c>
      <c r="I1771" s="27" t="s">
        <v>7236</v>
      </c>
      <c r="J1771" s="45" t="s">
        <v>4574</v>
      </c>
      <c r="K1771" s="45">
        <v>900</v>
      </c>
      <c r="L1771" s="45" t="s">
        <v>4575</v>
      </c>
      <c r="M1771" s="29">
        <v>20000000</v>
      </c>
      <c r="N1771" s="49" t="s">
        <v>4379</v>
      </c>
      <c r="O1771" s="27" t="s">
        <v>4402</v>
      </c>
      <c r="P1771" s="27" t="s">
        <v>4403</v>
      </c>
      <c r="Q1771" s="27" t="s">
        <v>6261</v>
      </c>
      <c r="R1771" s="15"/>
      <c r="S1771" s="53"/>
    </row>
    <row r="1772" spans="2:19" ht="19.5" customHeight="1" x14ac:dyDescent="0.15">
      <c r="B1772" s="25">
        <v>2021</v>
      </c>
      <c r="C1772" s="27">
        <v>10</v>
      </c>
      <c r="D1772" s="27" t="s">
        <v>14</v>
      </c>
      <c r="E1772" s="55" t="s">
        <v>5195</v>
      </c>
      <c r="F1772" s="27" t="s">
        <v>221</v>
      </c>
      <c r="G1772" s="27">
        <v>3011159701</v>
      </c>
      <c r="H1772" s="27" t="s">
        <v>5240</v>
      </c>
      <c r="I1772" s="27" t="s">
        <v>7351</v>
      </c>
      <c r="J1772" s="45" t="s">
        <v>16</v>
      </c>
      <c r="K1772" s="45">
        <v>254</v>
      </c>
      <c r="L1772" s="45" t="s">
        <v>675</v>
      </c>
      <c r="M1772" s="29">
        <v>19597217</v>
      </c>
      <c r="N1772" s="49" t="s">
        <v>5173</v>
      </c>
      <c r="O1772" s="27" t="s">
        <v>1455</v>
      </c>
      <c r="P1772" s="27" t="s">
        <v>5194</v>
      </c>
      <c r="Q1772" s="27" t="s">
        <v>6261</v>
      </c>
      <c r="R1772" s="15"/>
      <c r="S1772" s="53"/>
    </row>
    <row r="1773" spans="2:19" ht="19.5" customHeight="1" x14ac:dyDescent="0.15">
      <c r="B1773" s="25">
        <v>2021</v>
      </c>
      <c r="C1773" s="27">
        <v>10</v>
      </c>
      <c r="D1773" s="27" t="s">
        <v>14</v>
      </c>
      <c r="E1773" s="55" t="s">
        <v>2107</v>
      </c>
      <c r="F1773" s="27" t="s">
        <v>215</v>
      </c>
      <c r="G1773" s="27">
        <v>3023170102</v>
      </c>
      <c r="H1773" s="27" t="s">
        <v>2108</v>
      </c>
      <c r="I1773" s="27" t="s">
        <v>7352</v>
      </c>
      <c r="J1773" s="45" t="s">
        <v>2109</v>
      </c>
      <c r="K1773" s="45">
        <v>52</v>
      </c>
      <c r="L1773" s="45" t="s">
        <v>588</v>
      </c>
      <c r="M1773" s="29">
        <v>19000000</v>
      </c>
      <c r="N1773" s="49" t="s">
        <v>1594</v>
      </c>
      <c r="O1773" s="27" t="s">
        <v>1904</v>
      </c>
      <c r="P1773" s="27" t="s">
        <v>1905</v>
      </c>
      <c r="Q1773" s="27" t="s">
        <v>6261</v>
      </c>
      <c r="R1773" s="15"/>
      <c r="S1773" s="53"/>
    </row>
    <row r="1774" spans="2:19" ht="19.5" customHeight="1" x14ac:dyDescent="0.15">
      <c r="B1774" s="25">
        <v>2021</v>
      </c>
      <c r="C1774" s="27">
        <v>10</v>
      </c>
      <c r="D1774" s="27" t="s">
        <v>14</v>
      </c>
      <c r="E1774" s="55" t="s">
        <v>1289</v>
      </c>
      <c r="F1774" s="27" t="s">
        <v>62</v>
      </c>
      <c r="G1774" s="27">
        <v>4617162201</v>
      </c>
      <c r="H1774" s="27" t="s">
        <v>1295</v>
      </c>
      <c r="I1774" s="27"/>
      <c r="J1774" s="45" t="s">
        <v>37</v>
      </c>
      <c r="K1774" s="45">
        <v>6</v>
      </c>
      <c r="L1774" s="45" t="s">
        <v>1275</v>
      </c>
      <c r="M1774" s="29">
        <v>18000000</v>
      </c>
      <c r="N1774" s="49" t="s">
        <v>811</v>
      </c>
      <c r="O1774" s="27" t="s">
        <v>818</v>
      </c>
      <c r="P1774" s="27" t="s">
        <v>819</v>
      </c>
      <c r="Q1774" s="27" t="s">
        <v>6261</v>
      </c>
      <c r="R1774" s="15"/>
      <c r="S1774" s="53"/>
    </row>
    <row r="1775" spans="2:19" ht="19.5" customHeight="1" x14ac:dyDescent="0.15">
      <c r="B1775" s="25">
        <v>2021</v>
      </c>
      <c r="C1775" s="27">
        <v>10</v>
      </c>
      <c r="D1775" s="27" t="s">
        <v>15</v>
      </c>
      <c r="E1775" s="55" t="s">
        <v>4166</v>
      </c>
      <c r="F1775" s="27" t="s">
        <v>215</v>
      </c>
      <c r="G1775" s="27">
        <v>3011159701</v>
      </c>
      <c r="H1775" s="27" t="s">
        <v>679</v>
      </c>
      <c r="I1775" s="27" t="s">
        <v>7353</v>
      </c>
      <c r="J1775" s="45" t="s">
        <v>16</v>
      </c>
      <c r="K1775" s="45">
        <v>269</v>
      </c>
      <c r="L1775" s="45" t="s">
        <v>169</v>
      </c>
      <c r="M1775" s="29">
        <v>16640340</v>
      </c>
      <c r="N1775" s="49" t="s">
        <v>4167</v>
      </c>
      <c r="O1775" s="27" t="s">
        <v>3826</v>
      </c>
      <c r="P1775" s="27" t="s">
        <v>3827</v>
      </c>
      <c r="Q1775" s="27" t="s">
        <v>6261</v>
      </c>
      <c r="R1775" s="15"/>
      <c r="S1775" s="53"/>
    </row>
    <row r="1776" spans="2:19" ht="19.5" customHeight="1" x14ac:dyDescent="0.15">
      <c r="B1776" s="25">
        <v>2021</v>
      </c>
      <c r="C1776" s="27">
        <v>10</v>
      </c>
      <c r="D1776" s="27" t="s">
        <v>14</v>
      </c>
      <c r="E1776" s="55" t="s">
        <v>4572</v>
      </c>
      <c r="F1776" s="27" t="s">
        <v>215</v>
      </c>
      <c r="G1776" s="27">
        <v>3012999901</v>
      </c>
      <c r="H1776" s="27" t="s">
        <v>4578</v>
      </c>
      <c r="I1776" s="27" t="s">
        <v>7354</v>
      </c>
      <c r="J1776" s="45" t="s">
        <v>4579</v>
      </c>
      <c r="K1776" s="45">
        <v>263</v>
      </c>
      <c r="L1776" s="45" t="s">
        <v>1290</v>
      </c>
      <c r="M1776" s="29">
        <v>16279700</v>
      </c>
      <c r="N1776" s="49" t="s">
        <v>4379</v>
      </c>
      <c r="O1776" s="27" t="s">
        <v>4402</v>
      </c>
      <c r="P1776" s="27" t="s">
        <v>4580</v>
      </c>
      <c r="Q1776" s="27" t="s">
        <v>6261</v>
      </c>
      <c r="R1776" s="15"/>
      <c r="S1776" s="53"/>
    </row>
    <row r="1777" spans="2:19" ht="19.5" customHeight="1" x14ac:dyDescent="0.15">
      <c r="B1777" s="25">
        <v>2021</v>
      </c>
      <c r="C1777" s="27">
        <v>10</v>
      </c>
      <c r="D1777" s="27" t="s">
        <v>14</v>
      </c>
      <c r="E1777" s="55" t="s">
        <v>2107</v>
      </c>
      <c r="F1777" s="27" t="s">
        <v>215</v>
      </c>
      <c r="G1777" s="27">
        <v>3015190101</v>
      </c>
      <c r="H1777" s="27" t="s">
        <v>1965</v>
      </c>
      <c r="I1777" s="27" t="s">
        <v>7355</v>
      </c>
      <c r="J1777" s="45" t="s">
        <v>1965</v>
      </c>
      <c r="K1777" s="45">
        <v>67</v>
      </c>
      <c r="L1777" s="45" t="s">
        <v>588</v>
      </c>
      <c r="M1777" s="29">
        <v>15000000</v>
      </c>
      <c r="N1777" s="49" t="s">
        <v>1594</v>
      </c>
      <c r="O1777" s="27" t="s">
        <v>1904</v>
      </c>
      <c r="P1777" s="27" t="s">
        <v>1905</v>
      </c>
      <c r="Q1777" s="27" t="s">
        <v>6261</v>
      </c>
      <c r="R1777" s="15"/>
      <c r="S1777" s="53"/>
    </row>
    <row r="1778" spans="2:19" ht="19.5" customHeight="1" x14ac:dyDescent="0.15">
      <c r="B1778" s="25">
        <v>2021</v>
      </c>
      <c r="C1778" s="27">
        <v>10</v>
      </c>
      <c r="D1778" s="27" t="s">
        <v>15</v>
      </c>
      <c r="E1778" s="55" t="s">
        <v>3374</v>
      </c>
      <c r="F1778" s="27" t="s">
        <v>215</v>
      </c>
      <c r="G1778" s="27">
        <v>2413150301</v>
      </c>
      <c r="H1778" s="27" t="s">
        <v>3589</v>
      </c>
      <c r="I1778" s="27"/>
      <c r="J1778" s="45"/>
      <c r="K1778" s="45">
        <v>1</v>
      </c>
      <c r="L1778" s="45" t="s">
        <v>557</v>
      </c>
      <c r="M1778" s="29">
        <v>12507170</v>
      </c>
      <c r="N1778" s="49" t="s">
        <v>3082</v>
      </c>
      <c r="O1778" s="27" t="s">
        <v>3370</v>
      </c>
      <c r="P1778" s="27" t="s">
        <v>3371</v>
      </c>
      <c r="Q1778" s="27" t="s">
        <v>6261</v>
      </c>
      <c r="R1778" s="15"/>
      <c r="S1778" s="53"/>
    </row>
    <row r="1779" spans="2:19" ht="19.5" customHeight="1" x14ac:dyDescent="0.15">
      <c r="B1779" s="25">
        <v>2021</v>
      </c>
      <c r="C1779" s="27">
        <v>11</v>
      </c>
      <c r="D1779" s="27" t="s">
        <v>14</v>
      </c>
      <c r="E1779" s="55" t="s">
        <v>4569</v>
      </c>
      <c r="F1779" s="27" t="s">
        <v>215</v>
      </c>
      <c r="G1779" s="27">
        <v>4014218902</v>
      </c>
      <c r="H1779" s="27" t="s">
        <v>620</v>
      </c>
      <c r="I1779" s="27"/>
      <c r="J1779" s="45" t="s">
        <v>16</v>
      </c>
      <c r="K1779" s="45"/>
      <c r="L1779" s="45" t="s">
        <v>225</v>
      </c>
      <c r="M1779" s="29">
        <v>752983000</v>
      </c>
      <c r="N1779" s="49" t="s">
        <v>4379</v>
      </c>
      <c r="O1779" s="27" t="s">
        <v>4383</v>
      </c>
      <c r="P1779" s="27" t="s">
        <v>4384</v>
      </c>
      <c r="Q1779" s="27" t="s">
        <v>6261</v>
      </c>
      <c r="R1779" s="15"/>
      <c r="S1779" s="53"/>
    </row>
    <row r="1780" spans="2:19" ht="19.5" customHeight="1" x14ac:dyDescent="0.15">
      <c r="B1780" s="25">
        <v>2021</v>
      </c>
      <c r="C1780" s="27">
        <v>11</v>
      </c>
      <c r="D1780" s="27" t="s">
        <v>14</v>
      </c>
      <c r="E1780" s="55" t="s">
        <v>4623</v>
      </c>
      <c r="F1780" s="27" t="s">
        <v>62</v>
      </c>
      <c r="G1780" s="27">
        <v>4321150102</v>
      </c>
      <c r="H1780" s="27" t="s">
        <v>4624</v>
      </c>
      <c r="I1780" s="27" t="s">
        <v>7174</v>
      </c>
      <c r="J1780" s="45" t="s">
        <v>4596</v>
      </c>
      <c r="K1780" s="45">
        <v>16</v>
      </c>
      <c r="L1780" s="45" t="s">
        <v>4597</v>
      </c>
      <c r="M1780" s="29">
        <v>403000000</v>
      </c>
      <c r="N1780" s="49" t="s">
        <v>5264</v>
      </c>
      <c r="O1780" s="27" t="s">
        <v>4610</v>
      </c>
      <c r="P1780" s="27" t="s">
        <v>4611</v>
      </c>
      <c r="Q1780" s="27" t="s">
        <v>6261</v>
      </c>
      <c r="R1780" s="15"/>
      <c r="S1780" s="53"/>
    </row>
    <row r="1781" spans="2:19" ht="19.5" customHeight="1" x14ac:dyDescent="0.15">
      <c r="B1781" s="25">
        <v>2021</v>
      </c>
      <c r="C1781" s="27">
        <v>11</v>
      </c>
      <c r="D1781" s="27" t="s">
        <v>14</v>
      </c>
      <c r="E1781" s="55" t="s">
        <v>4572</v>
      </c>
      <c r="F1781" s="27" t="s">
        <v>215</v>
      </c>
      <c r="G1781" s="27">
        <v>4010180601</v>
      </c>
      <c r="H1781" s="27" t="s">
        <v>4586</v>
      </c>
      <c r="I1781" s="27"/>
      <c r="J1781" s="45" t="s">
        <v>17</v>
      </c>
      <c r="K1781" s="45">
        <v>1</v>
      </c>
      <c r="L1781" s="45" t="s">
        <v>223</v>
      </c>
      <c r="M1781" s="29">
        <v>128107000</v>
      </c>
      <c r="N1781" s="49" t="s">
        <v>4379</v>
      </c>
      <c r="O1781" s="27" t="s">
        <v>4402</v>
      </c>
      <c r="P1781" s="27" t="s">
        <v>4587</v>
      </c>
      <c r="Q1781" s="27" t="s">
        <v>6261</v>
      </c>
      <c r="R1781" s="15"/>
      <c r="S1781" s="53"/>
    </row>
    <row r="1782" spans="2:19" ht="19.5" customHeight="1" x14ac:dyDescent="0.15">
      <c r="B1782" s="25">
        <v>2021</v>
      </c>
      <c r="C1782" s="27">
        <v>11</v>
      </c>
      <c r="D1782" s="27" t="s">
        <v>14</v>
      </c>
      <c r="E1782" s="55" t="s">
        <v>2107</v>
      </c>
      <c r="F1782" s="27" t="s">
        <v>215</v>
      </c>
      <c r="G1782" s="27">
        <v>4511170501</v>
      </c>
      <c r="H1782" s="27" t="s">
        <v>2156</v>
      </c>
      <c r="I1782" s="27" t="s">
        <v>7356</v>
      </c>
      <c r="J1782" s="45" t="s">
        <v>1987</v>
      </c>
      <c r="K1782" s="45">
        <v>3</v>
      </c>
      <c r="L1782" s="45" t="s">
        <v>1979</v>
      </c>
      <c r="M1782" s="29">
        <v>62000000</v>
      </c>
      <c r="N1782" s="49" t="s">
        <v>1594</v>
      </c>
      <c r="O1782" s="27" t="s">
        <v>1904</v>
      </c>
      <c r="P1782" s="27" t="s">
        <v>1905</v>
      </c>
      <c r="Q1782" s="27" t="s">
        <v>6261</v>
      </c>
      <c r="R1782" s="15"/>
      <c r="S1782" s="53"/>
    </row>
    <row r="1783" spans="2:19" ht="19.5" customHeight="1" x14ac:dyDescent="0.15">
      <c r="B1783" s="25">
        <v>2021</v>
      </c>
      <c r="C1783" s="27">
        <v>11</v>
      </c>
      <c r="D1783" s="27" t="s">
        <v>14</v>
      </c>
      <c r="E1783" s="55" t="s">
        <v>1280</v>
      </c>
      <c r="F1783" s="27" t="s">
        <v>62</v>
      </c>
      <c r="G1783" s="27">
        <v>4010170101</v>
      </c>
      <c r="H1783" s="27" t="s">
        <v>1239</v>
      </c>
      <c r="I1783" s="27" t="s">
        <v>7197</v>
      </c>
      <c r="J1783" s="45" t="s">
        <v>17</v>
      </c>
      <c r="K1783" s="45">
        <v>1</v>
      </c>
      <c r="L1783" s="45" t="s">
        <v>223</v>
      </c>
      <c r="M1783" s="29">
        <v>53811000</v>
      </c>
      <c r="N1783" s="49" t="s">
        <v>811</v>
      </c>
      <c r="O1783" s="27" t="s">
        <v>1052</v>
      </c>
      <c r="P1783" s="27" t="s">
        <v>1053</v>
      </c>
      <c r="Q1783" s="27" t="s">
        <v>6261</v>
      </c>
      <c r="R1783" s="15"/>
      <c r="S1783" s="53"/>
    </row>
    <row r="1784" spans="2:19" ht="19.5" customHeight="1" x14ac:dyDescent="0.15">
      <c r="B1784" s="25">
        <v>2021</v>
      </c>
      <c r="C1784" s="27">
        <v>11</v>
      </c>
      <c r="D1784" s="27" t="s">
        <v>15</v>
      </c>
      <c r="E1784" s="55" t="s">
        <v>3607</v>
      </c>
      <c r="F1784" s="27" t="s">
        <v>215</v>
      </c>
      <c r="G1784" s="27">
        <v>3011150501</v>
      </c>
      <c r="H1784" s="27" t="s">
        <v>216</v>
      </c>
      <c r="I1784" s="27" t="s">
        <v>6486</v>
      </c>
      <c r="J1784" s="45" t="s">
        <v>17</v>
      </c>
      <c r="K1784" s="45">
        <v>606.4</v>
      </c>
      <c r="L1784" s="45" t="s">
        <v>3608</v>
      </c>
      <c r="M1784" s="29">
        <v>44904320</v>
      </c>
      <c r="N1784" s="49" t="s">
        <v>3090</v>
      </c>
      <c r="O1784" s="27" t="s">
        <v>3101</v>
      </c>
      <c r="P1784" s="27" t="s">
        <v>3102</v>
      </c>
      <c r="Q1784" s="27" t="s">
        <v>6261</v>
      </c>
      <c r="R1784" s="15"/>
      <c r="S1784" s="53"/>
    </row>
    <row r="1785" spans="2:19" ht="19.5" customHeight="1" x14ac:dyDescent="0.15">
      <c r="B1785" s="25">
        <v>2021</v>
      </c>
      <c r="C1785" s="27">
        <v>11</v>
      </c>
      <c r="D1785" s="27" t="s">
        <v>14</v>
      </c>
      <c r="E1785" s="55" t="s">
        <v>1280</v>
      </c>
      <c r="F1785" s="27" t="s">
        <v>62</v>
      </c>
      <c r="G1785" s="27">
        <v>3017169801</v>
      </c>
      <c r="H1785" s="27" t="s">
        <v>1281</v>
      </c>
      <c r="I1785" s="27" t="s">
        <v>7357</v>
      </c>
      <c r="J1785" s="45" t="s">
        <v>17</v>
      </c>
      <c r="K1785" s="45">
        <v>2965</v>
      </c>
      <c r="L1785" s="45" t="s">
        <v>579</v>
      </c>
      <c r="M1785" s="29">
        <v>43584000</v>
      </c>
      <c r="N1785" s="49" t="s">
        <v>811</v>
      </c>
      <c r="O1785" s="27" t="s">
        <v>1052</v>
      </c>
      <c r="P1785" s="27" t="s">
        <v>1053</v>
      </c>
      <c r="Q1785" s="27" t="s">
        <v>6261</v>
      </c>
      <c r="R1785" s="15"/>
      <c r="S1785" s="53"/>
    </row>
    <row r="1786" spans="2:19" ht="19.5" customHeight="1" x14ac:dyDescent="0.15">
      <c r="B1786" s="25">
        <v>2021</v>
      </c>
      <c r="C1786" s="27">
        <v>11</v>
      </c>
      <c r="D1786" s="27" t="s">
        <v>14</v>
      </c>
      <c r="E1786" s="55" t="s">
        <v>4572</v>
      </c>
      <c r="F1786" s="27" t="s">
        <v>215</v>
      </c>
      <c r="G1786" s="27"/>
      <c r="H1786" s="27" t="s">
        <v>2886</v>
      </c>
      <c r="I1786" s="27"/>
      <c r="J1786" s="45" t="s">
        <v>38</v>
      </c>
      <c r="K1786" s="45">
        <v>2</v>
      </c>
      <c r="L1786" s="45" t="s">
        <v>223</v>
      </c>
      <c r="M1786" s="29">
        <v>41821000</v>
      </c>
      <c r="N1786" s="49" t="s">
        <v>4379</v>
      </c>
      <c r="O1786" s="27" t="s">
        <v>4402</v>
      </c>
      <c r="P1786" s="27" t="s">
        <v>4592</v>
      </c>
      <c r="Q1786" s="27" t="s">
        <v>6261</v>
      </c>
      <c r="R1786" s="15"/>
      <c r="S1786" s="53"/>
    </row>
    <row r="1787" spans="2:19" ht="19.5" customHeight="1" x14ac:dyDescent="0.15">
      <c r="B1787" s="25">
        <v>2021</v>
      </c>
      <c r="C1787" s="27">
        <v>11</v>
      </c>
      <c r="D1787" s="27" t="s">
        <v>14</v>
      </c>
      <c r="E1787" s="55" t="s">
        <v>4572</v>
      </c>
      <c r="F1787" s="27" t="s">
        <v>215</v>
      </c>
      <c r="G1787" s="27">
        <v>3911151502</v>
      </c>
      <c r="H1787" s="27" t="s">
        <v>1212</v>
      </c>
      <c r="I1787" s="27"/>
      <c r="J1787" s="45" t="s">
        <v>17</v>
      </c>
      <c r="K1787" s="45">
        <v>1</v>
      </c>
      <c r="L1787" s="45" t="s">
        <v>223</v>
      </c>
      <c r="M1787" s="29">
        <v>39714000</v>
      </c>
      <c r="N1787" s="49" t="s">
        <v>4379</v>
      </c>
      <c r="O1787" s="27" t="s">
        <v>4402</v>
      </c>
      <c r="P1787" s="27" t="s">
        <v>4588</v>
      </c>
      <c r="Q1787" s="27" t="s">
        <v>6261</v>
      </c>
      <c r="R1787" s="15"/>
      <c r="S1787" s="53"/>
    </row>
    <row r="1788" spans="2:19" ht="19.5" customHeight="1" x14ac:dyDescent="0.15">
      <c r="B1788" s="25">
        <v>2021</v>
      </c>
      <c r="C1788" s="27">
        <v>11</v>
      </c>
      <c r="D1788" s="27" t="s">
        <v>14</v>
      </c>
      <c r="E1788" s="55" t="s">
        <v>828</v>
      </c>
      <c r="F1788" s="27" t="s">
        <v>62</v>
      </c>
      <c r="G1788" s="27">
        <v>4010178702</v>
      </c>
      <c r="H1788" s="27" t="s">
        <v>1239</v>
      </c>
      <c r="I1788" s="27" t="s">
        <v>7197</v>
      </c>
      <c r="J1788" s="45" t="s">
        <v>17</v>
      </c>
      <c r="K1788" s="45">
        <v>1</v>
      </c>
      <c r="L1788" s="45" t="s">
        <v>223</v>
      </c>
      <c r="M1788" s="29">
        <v>39524000</v>
      </c>
      <c r="N1788" s="49" t="s">
        <v>811</v>
      </c>
      <c r="O1788" s="27" t="s">
        <v>815</v>
      </c>
      <c r="P1788" s="27" t="s">
        <v>816</v>
      </c>
      <c r="Q1788" s="27" t="s">
        <v>6261</v>
      </c>
      <c r="R1788" s="15"/>
      <c r="S1788" s="53"/>
    </row>
    <row r="1789" spans="2:19" ht="19.5" customHeight="1" x14ac:dyDescent="0.15">
      <c r="B1789" s="25">
        <v>2021</v>
      </c>
      <c r="C1789" s="27">
        <v>11</v>
      </c>
      <c r="D1789" s="27" t="s">
        <v>14</v>
      </c>
      <c r="E1789" s="55" t="s">
        <v>1280</v>
      </c>
      <c r="F1789" s="27" t="s">
        <v>62</v>
      </c>
      <c r="G1789" s="27">
        <v>2611160701</v>
      </c>
      <c r="H1789" s="27" t="s">
        <v>1282</v>
      </c>
      <c r="I1789" s="27" t="s">
        <v>7358</v>
      </c>
      <c r="J1789" s="45" t="s">
        <v>37</v>
      </c>
      <c r="K1789" s="45">
        <v>19</v>
      </c>
      <c r="L1789" s="45" t="s">
        <v>1283</v>
      </c>
      <c r="M1789" s="29">
        <v>34200000</v>
      </c>
      <c r="N1789" s="49" t="s">
        <v>811</v>
      </c>
      <c r="O1789" s="27" t="s">
        <v>1052</v>
      </c>
      <c r="P1789" s="27" t="s">
        <v>1053</v>
      </c>
      <c r="Q1789" s="27" t="s">
        <v>6261</v>
      </c>
      <c r="R1789" s="15"/>
      <c r="S1789" s="53"/>
    </row>
    <row r="1790" spans="2:19" ht="19.5" customHeight="1" x14ac:dyDescent="0.15">
      <c r="B1790" s="25">
        <v>2021</v>
      </c>
      <c r="C1790" s="27">
        <v>11</v>
      </c>
      <c r="D1790" s="27" t="s">
        <v>14</v>
      </c>
      <c r="E1790" s="55" t="s">
        <v>4562</v>
      </c>
      <c r="F1790" s="27" t="s">
        <v>62</v>
      </c>
      <c r="G1790" s="27">
        <v>3012169901</v>
      </c>
      <c r="H1790" s="27" t="s">
        <v>4564</v>
      </c>
      <c r="I1790" s="27" t="s">
        <v>7359</v>
      </c>
      <c r="J1790" s="45" t="s">
        <v>16</v>
      </c>
      <c r="K1790" s="45">
        <v>211</v>
      </c>
      <c r="L1790" s="45" t="s">
        <v>174</v>
      </c>
      <c r="M1790" s="29">
        <v>27274915</v>
      </c>
      <c r="N1790" s="49" t="s">
        <v>4349</v>
      </c>
      <c r="O1790" s="27" t="s">
        <v>4500</v>
      </c>
      <c r="P1790" s="27" t="s">
        <v>4501</v>
      </c>
      <c r="Q1790" s="27" t="s">
        <v>6261</v>
      </c>
      <c r="R1790" s="15"/>
      <c r="S1790" s="53"/>
    </row>
    <row r="1791" spans="2:19" ht="19.5" customHeight="1" x14ac:dyDescent="0.15">
      <c r="B1791" s="25">
        <v>2021</v>
      </c>
      <c r="C1791" s="27">
        <v>11</v>
      </c>
      <c r="D1791" s="27" t="s">
        <v>14</v>
      </c>
      <c r="E1791" s="55" t="s">
        <v>4633</v>
      </c>
      <c r="F1791" s="27" t="s">
        <v>64</v>
      </c>
      <c r="G1791" s="27">
        <v>5510151001</v>
      </c>
      <c r="H1791" s="27" t="s">
        <v>4634</v>
      </c>
      <c r="I1791" s="27" t="s">
        <v>7360</v>
      </c>
      <c r="J1791" s="45" t="s">
        <v>4635</v>
      </c>
      <c r="K1791" s="45">
        <v>1700</v>
      </c>
      <c r="L1791" s="45" t="s">
        <v>4636</v>
      </c>
      <c r="M1791" s="29">
        <v>18000000</v>
      </c>
      <c r="N1791" s="49" t="s">
        <v>4637</v>
      </c>
      <c r="O1791" s="27" t="s">
        <v>4638</v>
      </c>
      <c r="P1791" s="27" t="s">
        <v>4639</v>
      </c>
      <c r="Q1791" s="27" t="s">
        <v>6261</v>
      </c>
      <c r="R1791" s="15"/>
      <c r="S1791" s="53" t="s">
        <v>94</v>
      </c>
    </row>
    <row r="1792" spans="2:19" ht="19.5" customHeight="1" x14ac:dyDescent="0.15">
      <c r="B1792" s="25">
        <v>2021</v>
      </c>
      <c r="C1792" s="27">
        <v>11</v>
      </c>
      <c r="D1792" s="27" t="s">
        <v>14</v>
      </c>
      <c r="E1792" s="55" t="s">
        <v>3252</v>
      </c>
      <c r="F1792" s="27" t="s">
        <v>62</v>
      </c>
      <c r="G1792" s="27">
        <v>3011159701</v>
      </c>
      <c r="H1792" s="27" t="s">
        <v>679</v>
      </c>
      <c r="I1792" s="27" t="s">
        <v>6870</v>
      </c>
      <c r="J1792" s="45" t="s">
        <v>16</v>
      </c>
      <c r="K1792" s="45">
        <v>250</v>
      </c>
      <c r="L1792" s="45" t="s">
        <v>574</v>
      </c>
      <c r="M1792" s="29">
        <v>17167500</v>
      </c>
      <c r="N1792" s="49" t="s">
        <v>2985</v>
      </c>
      <c r="O1792" s="27" t="s">
        <v>2995</v>
      </c>
      <c r="P1792" s="27" t="s">
        <v>2996</v>
      </c>
      <c r="Q1792" s="27" t="s">
        <v>6261</v>
      </c>
      <c r="R1792" s="15"/>
      <c r="S1792" s="53"/>
    </row>
    <row r="1793" spans="2:19" ht="19.5" customHeight="1" x14ac:dyDescent="0.15">
      <c r="B1793" s="25">
        <v>2021</v>
      </c>
      <c r="C1793" s="27">
        <v>11</v>
      </c>
      <c r="D1793" s="27" t="s">
        <v>14</v>
      </c>
      <c r="E1793" s="55" t="s">
        <v>1280</v>
      </c>
      <c r="F1793" s="27" t="s">
        <v>62</v>
      </c>
      <c r="G1793" s="27">
        <v>3911160501</v>
      </c>
      <c r="H1793" s="27" t="s">
        <v>1212</v>
      </c>
      <c r="I1793" s="27" t="s">
        <v>7361</v>
      </c>
      <c r="J1793" s="45" t="s">
        <v>37</v>
      </c>
      <c r="K1793" s="45">
        <v>150</v>
      </c>
      <c r="L1793" s="45" t="s">
        <v>577</v>
      </c>
      <c r="M1793" s="29">
        <v>15000000</v>
      </c>
      <c r="N1793" s="49" t="s">
        <v>811</v>
      </c>
      <c r="O1793" s="27" t="s">
        <v>1052</v>
      </c>
      <c r="P1793" s="27" t="s">
        <v>1053</v>
      </c>
      <c r="Q1793" s="27" t="s">
        <v>6261</v>
      </c>
      <c r="R1793" s="15"/>
      <c r="S1793" s="53"/>
    </row>
    <row r="1794" spans="2:19" ht="19.5" customHeight="1" x14ac:dyDescent="0.15">
      <c r="B1794" s="25">
        <v>2021</v>
      </c>
      <c r="C1794" s="27">
        <v>11</v>
      </c>
      <c r="D1794" s="27" t="s">
        <v>14</v>
      </c>
      <c r="E1794" s="55" t="s">
        <v>1280</v>
      </c>
      <c r="F1794" s="27" t="s">
        <v>62</v>
      </c>
      <c r="G1794" s="27">
        <v>4010170101</v>
      </c>
      <c r="H1794" s="27" t="s">
        <v>1239</v>
      </c>
      <c r="I1794" s="27" t="s">
        <v>7197</v>
      </c>
      <c r="J1794" s="45" t="s">
        <v>17</v>
      </c>
      <c r="K1794" s="45">
        <v>1</v>
      </c>
      <c r="L1794" s="45" t="s">
        <v>223</v>
      </c>
      <c r="M1794" s="29">
        <v>13629000</v>
      </c>
      <c r="N1794" s="49" t="s">
        <v>811</v>
      </c>
      <c r="O1794" s="27" t="s">
        <v>1052</v>
      </c>
      <c r="P1794" s="27" t="s">
        <v>1053</v>
      </c>
      <c r="Q1794" s="27" t="s">
        <v>6261</v>
      </c>
      <c r="R1794" s="15"/>
      <c r="S1794" s="53"/>
    </row>
    <row r="1795" spans="2:19" ht="19.5" customHeight="1" x14ac:dyDescent="0.15">
      <c r="B1795" s="25">
        <v>2021</v>
      </c>
      <c r="C1795" s="27">
        <v>11</v>
      </c>
      <c r="D1795" s="27" t="s">
        <v>14</v>
      </c>
      <c r="E1795" s="55" t="s">
        <v>4572</v>
      </c>
      <c r="F1795" s="27" t="s">
        <v>215</v>
      </c>
      <c r="G1795" s="27">
        <v>4511170501</v>
      </c>
      <c r="H1795" s="27" t="s">
        <v>1221</v>
      </c>
      <c r="I1795" s="27"/>
      <c r="J1795" s="45" t="s">
        <v>38</v>
      </c>
      <c r="K1795" s="45">
        <v>1</v>
      </c>
      <c r="L1795" s="45" t="s">
        <v>223</v>
      </c>
      <c r="M1795" s="29">
        <v>11900000</v>
      </c>
      <c r="N1795" s="49" t="s">
        <v>4379</v>
      </c>
      <c r="O1795" s="27" t="s">
        <v>4402</v>
      </c>
      <c r="P1795" s="27" t="s">
        <v>4591</v>
      </c>
      <c r="Q1795" s="27" t="s">
        <v>6261</v>
      </c>
      <c r="R1795" s="15"/>
      <c r="S1795" s="53"/>
    </row>
    <row r="1796" spans="2:19" ht="19.5" customHeight="1" x14ac:dyDescent="0.15">
      <c r="B1796" s="25">
        <v>2021</v>
      </c>
      <c r="C1796" s="27">
        <v>11</v>
      </c>
      <c r="D1796" s="27" t="s">
        <v>14</v>
      </c>
      <c r="E1796" s="55" t="s">
        <v>4565</v>
      </c>
      <c r="F1796" s="27" t="s">
        <v>62</v>
      </c>
      <c r="G1796" s="27">
        <v>3010161901</v>
      </c>
      <c r="H1796" s="27" t="s">
        <v>218</v>
      </c>
      <c r="I1796" s="27" t="s">
        <v>7362</v>
      </c>
      <c r="J1796" s="45" t="s">
        <v>16</v>
      </c>
      <c r="K1796" s="45">
        <v>17</v>
      </c>
      <c r="L1796" s="45" t="s">
        <v>169</v>
      </c>
      <c r="M1796" s="29">
        <v>11532066</v>
      </c>
      <c r="N1796" s="49" t="s">
        <v>4349</v>
      </c>
      <c r="O1796" s="27" t="s">
        <v>4363</v>
      </c>
      <c r="P1796" s="27" t="s">
        <v>4364</v>
      </c>
      <c r="Q1796" s="27" t="s">
        <v>6261</v>
      </c>
      <c r="R1796" s="15"/>
      <c r="S1796" s="53"/>
    </row>
    <row r="1797" spans="2:19" ht="19.5" customHeight="1" x14ac:dyDescent="0.15">
      <c r="B1797" s="25">
        <v>2021</v>
      </c>
      <c r="C1797" s="27">
        <v>11</v>
      </c>
      <c r="D1797" s="27" t="s">
        <v>14</v>
      </c>
      <c r="E1797" s="55" t="s">
        <v>4572</v>
      </c>
      <c r="F1797" s="27" t="s">
        <v>215</v>
      </c>
      <c r="G1797" s="27">
        <v>3912110701</v>
      </c>
      <c r="H1797" s="27" t="s">
        <v>4589</v>
      </c>
      <c r="I1797" s="27"/>
      <c r="J1797" s="45" t="s">
        <v>37</v>
      </c>
      <c r="K1797" s="45">
        <v>2</v>
      </c>
      <c r="L1797" s="45" t="s">
        <v>1210</v>
      </c>
      <c r="M1797" s="29">
        <v>11000000</v>
      </c>
      <c r="N1797" s="49" t="s">
        <v>4379</v>
      </c>
      <c r="O1797" s="27" t="s">
        <v>4402</v>
      </c>
      <c r="P1797" s="27" t="s">
        <v>4590</v>
      </c>
      <c r="Q1797" s="27" t="s">
        <v>6261</v>
      </c>
      <c r="R1797" s="15"/>
      <c r="S1797" s="53"/>
    </row>
    <row r="1798" spans="2:19" ht="19.5" customHeight="1" x14ac:dyDescent="0.15">
      <c r="B1798" s="25">
        <v>2021</v>
      </c>
      <c r="C1798" s="27">
        <v>12</v>
      </c>
      <c r="D1798" s="27" t="s">
        <v>15</v>
      </c>
      <c r="E1798" s="55" t="s">
        <v>2152</v>
      </c>
      <c r="F1798" s="27" t="s">
        <v>62</v>
      </c>
      <c r="G1798" s="27">
        <v>2611160701</v>
      </c>
      <c r="H1798" s="27" t="s">
        <v>739</v>
      </c>
      <c r="I1798" s="27" t="s">
        <v>6444</v>
      </c>
      <c r="J1798" s="45" t="s">
        <v>2149</v>
      </c>
      <c r="K1798" s="45">
        <v>1</v>
      </c>
      <c r="L1798" s="45" t="s">
        <v>223</v>
      </c>
      <c r="M1798" s="29">
        <v>3981000000</v>
      </c>
      <c r="N1798" s="49" t="s">
        <v>1421</v>
      </c>
      <c r="O1798" s="27" t="s">
        <v>2150</v>
      </c>
      <c r="P1798" s="27" t="s">
        <v>2151</v>
      </c>
      <c r="Q1798" s="27" t="s">
        <v>6395</v>
      </c>
      <c r="R1798" s="15"/>
      <c r="S1798" s="53"/>
    </row>
    <row r="1799" spans="2:19" ht="19.5" customHeight="1" thickBot="1" x14ac:dyDescent="0.2">
      <c r="B1799" s="26">
        <v>2021</v>
      </c>
      <c r="C1799" s="28">
        <v>12</v>
      </c>
      <c r="D1799" s="28" t="s">
        <v>14</v>
      </c>
      <c r="E1799" s="69" t="s">
        <v>4565</v>
      </c>
      <c r="F1799" s="28" t="s">
        <v>62</v>
      </c>
      <c r="G1799" s="28">
        <v>3010161901</v>
      </c>
      <c r="H1799" s="28" t="s">
        <v>218</v>
      </c>
      <c r="I1799" s="28" t="s">
        <v>7363</v>
      </c>
      <c r="J1799" s="61" t="s">
        <v>16</v>
      </c>
      <c r="K1799" s="61">
        <v>112.23099999999999</v>
      </c>
      <c r="L1799" s="61" t="s">
        <v>169</v>
      </c>
      <c r="M1799" s="30">
        <v>75243029</v>
      </c>
      <c r="N1799" s="67" t="s">
        <v>4349</v>
      </c>
      <c r="O1799" s="28" t="s">
        <v>4363</v>
      </c>
      <c r="P1799" s="28" t="s">
        <v>4364</v>
      </c>
      <c r="Q1799" s="28" t="s">
        <v>6261</v>
      </c>
      <c r="R1799" s="16"/>
      <c r="S1799" s="92"/>
    </row>
  </sheetData>
  <phoneticPr fontId="2" type="noConversion"/>
  <dataValidations count="3">
    <dataValidation type="list" allowBlank="1" showInputMessage="1" showErrorMessage="1" sqref="Q411:Q413 Q625:Q653 Q1346:Q1491 Q1494:Q1799 Q982:Q1344 Q661:Q980 Q3:Q160">
      <formula1>"비협정,협정"</formula1>
    </dataValidation>
    <dataValidation type="list" allowBlank="1" showInputMessage="1" showErrorMessage="1" sqref="F625:F653 F1346:F1491 F1494:F1799 F661:F1344 F3:F160">
      <formula1>"일반경쟁,제한경쟁,수의계약,조달위탁,쇼핑몰"</formula1>
    </dataValidation>
    <dataValidation type="list" allowBlank="1" showInputMessage="1" showErrorMessage="1" sqref="D166 D214 D216 D251:D252 D259 D261 D264:D265 D268 D275 D375 D419 D423 D428 D440 D481 D500 D503 D525 D552 D580 D609 D611 D615:D616 D620 D625:D653 D1346:D1491 D1494:D1799 D661:D1344 D3:D160">
      <formula1>"자체조달,중앙조달"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50"/>
  <sheetViews>
    <sheetView zoomScale="85" zoomScaleNormal="85" workbookViewId="0">
      <pane ySplit="2" topLeftCell="A3" activePane="bottomLeft" state="frozen"/>
      <selection pane="bottomLeft" activeCell="B1" sqref="B1"/>
    </sheetView>
  </sheetViews>
  <sheetFormatPr defaultRowHeight="13.5" x14ac:dyDescent="0.1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8.21875" style="4" bestFit="1" customWidth="1"/>
    <col min="9" max="9" width="18.5546875" style="6" bestFit="1" customWidth="1"/>
    <col min="10" max="10" width="25.88671875" customWidth="1"/>
    <col min="12" max="12" width="14.5546875" customWidth="1"/>
    <col min="15" max="15" width="32.109375" customWidth="1"/>
  </cols>
  <sheetData>
    <row r="1" spans="2:15" ht="25.5" customHeight="1" thickBot="1" x14ac:dyDescent="0.2">
      <c r="B1" s="8" t="s">
        <v>35</v>
      </c>
      <c r="I1" s="9" t="s">
        <v>70</v>
      </c>
    </row>
    <row r="2" spans="2:15" ht="33.75" customHeight="1" x14ac:dyDescent="0.15">
      <c r="B2" s="86" t="s">
        <v>48</v>
      </c>
      <c r="C2" s="20" t="s">
        <v>49</v>
      </c>
      <c r="D2" s="32" t="s">
        <v>46</v>
      </c>
      <c r="E2" s="23" t="s">
        <v>50</v>
      </c>
      <c r="F2" s="87" t="s">
        <v>51</v>
      </c>
      <c r="G2" s="87" t="s">
        <v>52</v>
      </c>
      <c r="H2" s="87" t="s">
        <v>18</v>
      </c>
      <c r="I2" s="88" t="s">
        <v>74</v>
      </c>
      <c r="J2" s="23" t="s">
        <v>19</v>
      </c>
      <c r="K2" s="23" t="s">
        <v>20</v>
      </c>
      <c r="L2" s="23" t="s">
        <v>21</v>
      </c>
      <c r="M2" s="23" t="s">
        <v>22</v>
      </c>
      <c r="N2" s="23" t="s">
        <v>23</v>
      </c>
      <c r="O2" s="35" t="s">
        <v>69</v>
      </c>
    </row>
    <row r="3" spans="2:15" s="14" customFormat="1" ht="20.25" customHeight="1" x14ac:dyDescent="0.15">
      <c r="B3" s="25">
        <v>2021</v>
      </c>
      <c r="C3" s="27">
        <v>1</v>
      </c>
      <c r="D3" s="27" t="s">
        <v>14</v>
      </c>
      <c r="E3" s="17" t="s">
        <v>4648</v>
      </c>
      <c r="F3" s="19" t="s">
        <v>747</v>
      </c>
      <c r="G3" s="19" t="s">
        <v>40</v>
      </c>
      <c r="H3" s="19" t="s">
        <v>36</v>
      </c>
      <c r="I3" s="33">
        <v>14000000000</v>
      </c>
      <c r="J3" s="46" t="s">
        <v>4647</v>
      </c>
      <c r="K3" s="19" t="s">
        <v>4649</v>
      </c>
      <c r="L3" s="19" t="s">
        <v>4650</v>
      </c>
      <c r="M3" s="27" t="s">
        <v>24</v>
      </c>
      <c r="N3" s="17"/>
      <c r="O3" s="18"/>
    </row>
    <row r="4" spans="2:15" s="14" customFormat="1" ht="20.25" customHeight="1" x14ac:dyDescent="0.15">
      <c r="B4" s="25">
        <v>2021</v>
      </c>
      <c r="C4" s="27">
        <v>1</v>
      </c>
      <c r="D4" s="27" t="s">
        <v>14</v>
      </c>
      <c r="E4" s="17" t="s">
        <v>7364</v>
      </c>
      <c r="F4" s="19" t="s">
        <v>7365</v>
      </c>
      <c r="G4" s="19" t="s">
        <v>100</v>
      </c>
      <c r="H4" s="19" t="s">
        <v>36</v>
      </c>
      <c r="I4" s="33">
        <v>1830000000</v>
      </c>
      <c r="J4" s="46" t="s">
        <v>5265</v>
      </c>
      <c r="K4" s="19" t="s">
        <v>7366</v>
      </c>
      <c r="L4" s="19" t="s">
        <v>7367</v>
      </c>
      <c r="M4" s="27" t="s">
        <v>24</v>
      </c>
      <c r="N4" s="17"/>
      <c r="O4" s="18" t="s">
        <v>4632</v>
      </c>
    </row>
    <row r="5" spans="2:15" s="14" customFormat="1" ht="20.25" customHeight="1" x14ac:dyDescent="0.15">
      <c r="B5" s="25">
        <v>2021</v>
      </c>
      <c r="C5" s="27">
        <v>1</v>
      </c>
      <c r="D5" s="27" t="s">
        <v>14</v>
      </c>
      <c r="E5" s="17" t="s">
        <v>7368</v>
      </c>
      <c r="F5" s="19" t="s">
        <v>7365</v>
      </c>
      <c r="G5" s="19" t="s">
        <v>40</v>
      </c>
      <c r="H5" s="19" t="s">
        <v>101</v>
      </c>
      <c r="I5" s="33">
        <v>1469000000</v>
      </c>
      <c r="J5" s="46" t="s">
        <v>7369</v>
      </c>
      <c r="K5" s="19" t="s">
        <v>7370</v>
      </c>
      <c r="L5" s="19" t="s">
        <v>7371</v>
      </c>
      <c r="M5" s="27" t="s">
        <v>41</v>
      </c>
      <c r="N5" s="17"/>
      <c r="O5" s="18" t="s">
        <v>2173</v>
      </c>
    </row>
    <row r="6" spans="2:15" s="14" customFormat="1" ht="20.25" customHeight="1" x14ac:dyDescent="0.15">
      <c r="B6" s="25">
        <v>2021</v>
      </c>
      <c r="C6" s="27">
        <v>1</v>
      </c>
      <c r="D6" s="27" t="s">
        <v>14</v>
      </c>
      <c r="E6" s="17" t="s">
        <v>7372</v>
      </c>
      <c r="F6" s="19" t="s">
        <v>7365</v>
      </c>
      <c r="G6" s="19" t="s">
        <v>100</v>
      </c>
      <c r="H6" s="19" t="s">
        <v>36</v>
      </c>
      <c r="I6" s="33">
        <v>964000000</v>
      </c>
      <c r="J6" s="46" t="s">
        <v>7373</v>
      </c>
      <c r="K6" s="19" t="s">
        <v>7374</v>
      </c>
      <c r="L6" s="19" t="s">
        <v>7375</v>
      </c>
      <c r="M6" s="27" t="s">
        <v>24</v>
      </c>
      <c r="N6" s="17"/>
      <c r="O6" s="18"/>
    </row>
    <row r="7" spans="2:15" s="14" customFormat="1" ht="20.25" customHeight="1" x14ac:dyDescent="0.15">
      <c r="B7" s="25">
        <v>2021</v>
      </c>
      <c r="C7" s="27">
        <v>1</v>
      </c>
      <c r="D7" s="27" t="s">
        <v>15</v>
      </c>
      <c r="E7" s="17" t="s">
        <v>7376</v>
      </c>
      <c r="F7" s="19" t="s">
        <v>7365</v>
      </c>
      <c r="G7" s="19" t="s">
        <v>100</v>
      </c>
      <c r="H7" s="19" t="s">
        <v>36</v>
      </c>
      <c r="I7" s="33">
        <v>896371000</v>
      </c>
      <c r="J7" s="46" t="s">
        <v>7377</v>
      </c>
      <c r="K7" s="19" t="s">
        <v>7378</v>
      </c>
      <c r="L7" s="19" t="s">
        <v>7379</v>
      </c>
      <c r="M7" s="27" t="s">
        <v>24</v>
      </c>
      <c r="N7" s="17"/>
      <c r="O7" s="18"/>
    </row>
    <row r="8" spans="2:15" s="14" customFormat="1" ht="20.25" customHeight="1" x14ac:dyDescent="0.15">
      <c r="B8" s="25">
        <v>2021</v>
      </c>
      <c r="C8" s="27">
        <v>1</v>
      </c>
      <c r="D8" s="27" t="s">
        <v>14</v>
      </c>
      <c r="E8" s="17" t="s">
        <v>7380</v>
      </c>
      <c r="F8" s="19" t="s">
        <v>7365</v>
      </c>
      <c r="G8" s="19" t="s">
        <v>100</v>
      </c>
      <c r="H8" s="19" t="s">
        <v>36</v>
      </c>
      <c r="I8" s="33">
        <v>556000000</v>
      </c>
      <c r="J8" s="46" t="s">
        <v>7373</v>
      </c>
      <c r="K8" s="19" t="s">
        <v>7374</v>
      </c>
      <c r="L8" s="19" t="s">
        <v>7375</v>
      </c>
      <c r="M8" s="27" t="s">
        <v>24</v>
      </c>
      <c r="N8" s="17"/>
      <c r="O8" s="18"/>
    </row>
    <row r="9" spans="2:15" s="14" customFormat="1" ht="20.25" customHeight="1" x14ac:dyDescent="0.15">
      <c r="B9" s="25">
        <v>2021</v>
      </c>
      <c r="C9" s="27">
        <v>1</v>
      </c>
      <c r="D9" s="27" t="s">
        <v>14</v>
      </c>
      <c r="E9" s="17" t="s">
        <v>7381</v>
      </c>
      <c r="F9" s="19" t="s">
        <v>7365</v>
      </c>
      <c r="G9" s="19" t="s">
        <v>40</v>
      </c>
      <c r="H9" s="19" t="s">
        <v>1413</v>
      </c>
      <c r="I9" s="33">
        <v>500000000</v>
      </c>
      <c r="J9" s="46" t="s">
        <v>5268</v>
      </c>
      <c r="K9" s="19" t="s">
        <v>7382</v>
      </c>
      <c r="L9" s="19" t="s">
        <v>7383</v>
      </c>
      <c r="M9" s="27" t="s">
        <v>24</v>
      </c>
      <c r="N9" s="17"/>
      <c r="O9" s="18"/>
    </row>
    <row r="10" spans="2:15" s="14" customFormat="1" ht="20.25" customHeight="1" x14ac:dyDescent="0.15">
      <c r="B10" s="25">
        <v>2021</v>
      </c>
      <c r="C10" s="27">
        <v>1</v>
      </c>
      <c r="D10" s="27" t="s">
        <v>14</v>
      </c>
      <c r="E10" s="17" t="s">
        <v>7384</v>
      </c>
      <c r="F10" s="19" t="s">
        <v>7365</v>
      </c>
      <c r="G10" s="19" t="s">
        <v>40</v>
      </c>
      <c r="H10" s="19" t="s">
        <v>36</v>
      </c>
      <c r="I10" s="33">
        <v>500000000</v>
      </c>
      <c r="J10" s="46" t="s">
        <v>7385</v>
      </c>
      <c r="K10" s="19" t="s">
        <v>7386</v>
      </c>
      <c r="L10" s="19" t="s">
        <v>7387</v>
      </c>
      <c r="M10" s="27" t="s">
        <v>24</v>
      </c>
      <c r="N10" s="17"/>
      <c r="O10" s="18"/>
    </row>
    <row r="11" spans="2:15" s="14" customFormat="1" ht="20.25" customHeight="1" x14ac:dyDescent="0.15">
      <c r="B11" s="25">
        <v>2021</v>
      </c>
      <c r="C11" s="27">
        <v>1</v>
      </c>
      <c r="D11" s="27" t="s">
        <v>14</v>
      </c>
      <c r="E11" s="17" t="s">
        <v>7388</v>
      </c>
      <c r="F11" s="19" t="s">
        <v>7365</v>
      </c>
      <c r="G11" s="19" t="s">
        <v>40</v>
      </c>
      <c r="H11" s="19" t="s">
        <v>36</v>
      </c>
      <c r="I11" s="33">
        <v>470000000</v>
      </c>
      <c r="J11" s="46" t="s">
        <v>7389</v>
      </c>
      <c r="K11" s="19" t="s">
        <v>7390</v>
      </c>
      <c r="L11" s="19" t="s">
        <v>7391</v>
      </c>
      <c r="M11" s="27" t="s">
        <v>24</v>
      </c>
      <c r="N11" s="17"/>
      <c r="O11" s="18"/>
    </row>
    <row r="12" spans="2:15" s="14" customFormat="1" ht="20.25" customHeight="1" x14ac:dyDescent="0.15">
      <c r="B12" s="25">
        <v>2021</v>
      </c>
      <c r="C12" s="27">
        <v>1</v>
      </c>
      <c r="D12" s="27" t="s">
        <v>14</v>
      </c>
      <c r="E12" s="17" t="s">
        <v>7392</v>
      </c>
      <c r="F12" s="19" t="s">
        <v>7365</v>
      </c>
      <c r="G12" s="19" t="s">
        <v>100</v>
      </c>
      <c r="H12" s="19" t="s">
        <v>36</v>
      </c>
      <c r="I12" s="33">
        <v>440988000</v>
      </c>
      <c r="J12" s="46" t="s">
        <v>7393</v>
      </c>
      <c r="K12" s="19" t="s">
        <v>7394</v>
      </c>
      <c r="L12" s="19" t="s">
        <v>7395</v>
      </c>
      <c r="M12" s="27" t="s">
        <v>24</v>
      </c>
      <c r="N12" s="17"/>
      <c r="O12" s="18"/>
    </row>
    <row r="13" spans="2:15" s="14" customFormat="1" ht="20.25" customHeight="1" x14ac:dyDescent="0.15">
      <c r="B13" s="25">
        <v>2021</v>
      </c>
      <c r="C13" s="27">
        <v>1</v>
      </c>
      <c r="D13" s="27" t="s">
        <v>14</v>
      </c>
      <c r="E13" s="17" t="s">
        <v>7396</v>
      </c>
      <c r="F13" s="19" t="s">
        <v>7397</v>
      </c>
      <c r="G13" s="19" t="s">
        <v>100</v>
      </c>
      <c r="H13" s="19" t="s">
        <v>36</v>
      </c>
      <c r="I13" s="33">
        <v>402000000</v>
      </c>
      <c r="J13" s="46" t="s">
        <v>7398</v>
      </c>
      <c r="K13" s="19" t="s">
        <v>7399</v>
      </c>
      <c r="L13" s="19" t="s">
        <v>7400</v>
      </c>
      <c r="M13" s="27" t="s">
        <v>24</v>
      </c>
      <c r="N13" s="17"/>
      <c r="O13" s="18"/>
    </row>
    <row r="14" spans="2:15" s="14" customFormat="1" ht="20.25" customHeight="1" x14ac:dyDescent="0.15">
      <c r="B14" s="25">
        <v>2021</v>
      </c>
      <c r="C14" s="27">
        <v>1</v>
      </c>
      <c r="D14" s="27" t="s">
        <v>14</v>
      </c>
      <c r="E14" s="17" t="s">
        <v>7401</v>
      </c>
      <c r="F14" s="19" t="s">
        <v>7365</v>
      </c>
      <c r="G14" s="19" t="s">
        <v>100</v>
      </c>
      <c r="H14" s="19" t="s">
        <v>36</v>
      </c>
      <c r="I14" s="33">
        <v>376352000</v>
      </c>
      <c r="J14" s="46" t="s">
        <v>7402</v>
      </c>
      <c r="K14" s="19" t="s">
        <v>7403</v>
      </c>
      <c r="L14" s="19" t="s">
        <v>7404</v>
      </c>
      <c r="M14" s="27" t="s">
        <v>24</v>
      </c>
      <c r="N14" s="17"/>
      <c r="O14" s="18"/>
    </row>
    <row r="15" spans="2:15" s="14" customFormat="1" ht="20.25" customHeight="1" x14ac:dyDescent="0.15">
      <c r="B15" s="25">
        <v>2021</v>
      </c>
      <c r="C15" s="27">
        <v>1</v>
      </c>
      <c r="D15" s="27" t="s">
        <v>14</v>
      </c>
      <c r="E15" s="17" t="s">
        <v>7405</v>
      </c>
      <c r="F15" s="19" t="s">
        <v>7397</v>
      </c>
      <c r="G15" s="19" t="s">
        <v>100</v>
      </c>
      <c r="H15" s="19" t="s">
        <v>36</v>
      </c>
      <c r="I15" s="33">
        <v>352050000</v>
      </c>
      <c r="J15" s="46" t="s">
        <v>7398</v>
      </c>
      <c r="K15" s="19" t="s">
        <v>7406</v>
      </c>
      <c r="L15" s="19" t="s">
        <v>7407</v>
      </c>
      <c r="M15" s="27" t="s">
        <v>24</v>
      </c>
      <c r="N15" s="17"/>
      <c r="O15" s="18"/>
    </row>
    <row r="16" spans="2:15" s="14" customFormat="1" ht="20.25" customHeight="1" x14ac:dyDescent="0.15">
      <c r="B16" s="25">
        <v>2021</v>
      </c>
      <c r="C16" s="27">
        <v>1</v>
      </c>
      <c r="D16" s="27" t="s">
        <v>14</v>
      </c>
      <c r="E16" s="17" t="s">
        <v>7408</v>
      </c>
      <c r="F16" s="19" t="s">
        <v>7365</v>
      </c>
      <c r="G16" s="19" t="s">
        <v>100</v>
      </c>
      <c r="H16" s="19" t="s">
        <v>36</v>
      </c>
      <c r="I16" s="33">
        <v>352000000</v>
      </c>
      <c r="J16" s="46" t="s">
        <v>7409</v>
      </c>
      <c r="K16" s="19" t="s">
        <v>7410</v>
      </c>
      <c r="L16" s="19" t="s">
        <v>7411</v>
      </c>
      <c r="M16" s="27" t="s">
        <v>24</v>
      </c>
      <c r="N16" s="17"/>
      <c r="O16" s="18"/>
    </row>
    <row r="17" spans="2:15" s="14" customFormat="1" ht="20.25" customHeight="1" x14ac:dyDescent="0.15">
      <c r="B17" s="25">
        <v>2021</v>
      </c>
      <c r="C17" s="27">
        <v>1</v>
      </c>
      <c r="D17" s="27" t="s">
        <v>14</v>
      </c>
      <c r="E17" s="17" t="s">
        <v>7412</v>
      </c>
      <c r="F17" s="19" t="s">
        <v>7365</v>
      </c>
      <c r="G17" s="19" t="s">
        <v>100</v>
      </c>
      <c r="H17" s="19" t="s">
        <v>36</v>
      </c>
      <c r="I17" s="33">
        <v>350000000</v>
      </c>
      <c r="J17" s="46" t="s">
        <v>7413</v>
      </c>
      <c r="K17" s="19" t="s">
        <v>7414</v>
      </c>
      <c r="L17" s="19" t="s">
        <v>7415</v>
      </c>
      <c r="M17" s="27" t="s">
        <v>24</v>
      </c>
      <c r="N17" s="17"/>
      <c r="O17" s="18"/>
    </row>
    <row r="18" spans="2:15" s="14" customFormat="1" ht="20.25" customHeight="1" x14ac:dyDescent="0.15">
      <c r="B18" s="25">
        <v>2021</v>
      </c>
      <c r="C18" s="27">
        <v>1</v>
      </c>
      <c r="D18" s="27" t="s">
        <v>14</v>
      </c>
      <c r="E18" s="17" t="s">
        <v>7416</v>
      </c>
      <c r="F18" s="19" t="s">
        <v>7365</v>
      </c>
      <c r="G18" s="19" t="s">
        <v>100</v>
      </c>
      <c r="H18" s="19" t="s">
        <v>36</v>
      </c>
      <c r="I18" s="33">
        <v>350000000</v>
      </c>
      <c r="J18" s="46" t="s">
        <v>7413</v>
      </c>
      <c r="K18" s="19" t="s">
        <v>7414</v>
      </c>
      <c r="L18" s="19" t="s">
        <v>7415</v>
      </c>
      <c r="M18" s="27" t="s">
        <v>24</v>
      </c>
      <c r="N18" s="17"/>
      <c r="O18" s="18"/>
    </row>
    <row r="19" spans="2:15" s="14" customFormat="1" ht="20.25" customHeight="1" x14ac:dyDescent="0.15">
      <c r="B19" s="25">
        <v>2021</v>
      </c>
      <c r="C19" s="27">
        <v>1</v>
      </c>
      <c r="D19" s="27" t="s">
        <v>14</v>
      </c>
      <c r="E19" s="17" t="s">
        <v>7417</v>
      </c>
      <c r="F19" s="19" t="s">
        <v>7365</v>
      </c>
      <c r="G19" s="19" t="s">
        <v>100</v>
      </c>
      <c r="H19" s="19" t="s">
        <v>36</v>
      </c>
      <c r="I19" s="33">
        <v>345720000</v>
      </c>
      <c r="J19" s="46" t="s">
        <v>7418</v>
      </c>
      <c r="K19" s="19" t="s">
        <v>7419</v>
      </c>
      <c r="L19" s="19" t="s">
        <v>7420</v>
      </c>
      <c r="M19" s="27" t="s">
        <v>24</v>
      </c>
      <c r="N19" s="17"/>
      <c r="O19" s="18"/>
    </row>
    <row r="20" spans="2:15" s="14" customFormat="1" ht="20.25" customHeight="1" x14ac:dyDescent="0.15">
      <c r="B20" s="25">
        <v>2021</v>
      </c>
      <c r="C20" s="27">
        <v>1</v>
      </c>
      <c r="D20" s="27" t="s">
        <v>14</v>
      </c>
      <c r="E20" s="17" t="s">
        <v>7421</v>
      </c>
      <c r="F20" s="19" t="s">
        <v>7365</v>
      </c>
      <c r="G20" s="19" t="s">
        <v>100</v>
      </c>
      <c r="H20" s="19" t="s">
        <v>36</v>
      </c>
      <c r="I20" s="33">
        <v>343024000</v>
      </c>
      <c r="J20" s="46" t="s">
        <v>7422</v>
      </c>
      <c r="K20" s="19" t="s">
        <v>7423</v>
      </c>
      <c r="L20" s="19" t="s">
        <v>7424</v>
      </c>
      <c r="M20" s="27" t="s">
        <v>24</v>
      </c>
      <c r="N20" s="17"/>
      <c r="O20" s="18"/>
    </row>
    <row r="21" spans="2:15" s="14" customFormat="1" ht="20.25" customHeight="1" x14ac:dyDescent="0.15">
      <c r="B21" s="25">
        <v>2021</v>
      </c>
      <c r="C21" s="27">
        <v>1</v>
      </c>
      <c r="D21" s="27" t="s">
        <v>14</v>
      </c>
      <c r="E21" s="17" t="s">
        <v>7421</v>
      </c>
      <c r="F21" s="19" t="s">
        <v>7365</v>
      </c>
      <c r="G21" s="19" t="s">
        <v>100</v>
      </c>
      <c r="H21" s="19" t="s">
        <v>36</v>
      </c>
      <c r="I21" s="33">
        <v>343024000</v>
      </c>
      <c r="J21" s="46" t="s">
        <v>7422</v>
      </c>
      <c r="K21" s="19" t="s">
        <v>7423</v>
      </c>
      <c r="L21" s="19" t="s">
        <v>7424</v>
      </c>
      <c r="M21" s="27" t="s">
        <v>24</v>
      </c>
      <c r="N21" s="17"/>
      <c r="O21" s="18"/>
    </row>
    <row r="22" spans="2:15" s="14" customFormat="1" ht="20.25" customHeight="1" x14ac:dyDescent="0.15">
      <c r="B22" s="25">
        <v>2021</v>
      </c>
      <c r="C22" s="27">
        <v>1</v>
      </c>
      <c r="D22" s="27" t="s">
        <v>14</v>
      </c>
      <c r="E22" s="17" t="s">
        <v>7425</v>
      </c>
      <c r="F22" s="19" t="s">
        <v>7397</v>
      </c>
      <c r="G22" s="19" t="s">
        <v>100</v>
      </c>
      <c r="H22" s="19" t="s">
        <v>36</v>
      </c>
      <c r="I22" s="33">
        <v>341380000</v>
      </c>
      <c r="J22" s="46" t="s">
        <v>5271</v>
      </c>
      <c r="K22" s="19" t="s">
        <v>7426</v>
      </c>
      <c r="L22" s="19" t="s">
        <v>7427</v>
      </c>
      <c r="M22" s="27" t="s">
        <v>24</v>
      </c>
      <c r="N22" s="17"/>
      <c r="O22" s="18" t="s">
        <v>94</v>
      </c>
    </row>
    <row r="23" spans="2:15" s="14" customFormat="1" ht="20.25" customHeight="1" x14ac:dyDescent="0.15">
      <c r="B23" s="25">
        <v>2021</v>
      </c>
      <c r="C23" s="27">
        <v>1</v>
      </c>
      <c r="D23" s="27" t="s">
        <v>14</v>
      </c>
      <c r="E23" s="17" t="s">
        <v>7428</v>
      </c>
      <c r="F23" s="19" t="s">
        <v>7365</v>
      </c>
      <c r="G23" s="19" t="s">
        <v>100</v>
      </c>
      <c r="H23" s="19" t="s">
        <v>36</v>
      </c>
      <c r="I23" s="33">
        <v>326000000</v>
      </c>
      <c r="J23" s="46" t="s">
        <v>5267</v>
      </c>
      <c r="K23" s="19" t="s">
        <v>7429</v>
      </c>
      <c r="L23" s="19" t="s">
        <v>7430</v>
      </c>
      <c r="M23" s="27" t="s">
        <v>24</v>
      </c>
      <c r="N23" s="17"/>
      <c r="O23" s="18"/>
    </row>
    <row r="24" spans="2:15" s="14" customFormat="1" ht="20.25" customHeight="1" x14ac:dyDescent="0.15">
      <c r="B24" s="25">
        <v>2021</v>
      </c>
      <c r="C24" s="27">
        <v>1</v>
      </c>
      <c r="D24" s="27" t="s">
        <v>14</v>
      </c>
      <c r="E24" s="17" t="s">
        <v>7431</v>
      </c>
      <c r="F24" s="19" t="s">
        <v>7365</v>
      </c>
      <c r="G24" s="19" t="s">
        <v>40</v>
      </c>
      <c r="H24" s="19" t="s">
        <v>1413</v>
      </c>
      <c r="I24" s="33">
        <v>300000000</v>
      </c>
      <c r="J24" s="46" t="s">
        <v>5268</v>
      </c>
      <c r="K24" s="19" t="s">
        <v>7382</v>
      </c>
      <c r="L24" s="19" t="s">
        <v>7383</v>
      </c>
      <c r="M24" s="27" t="s">
        <v>24</v>
      </c>
      <c r="N24" s="17"/>
      <c r="O24" s="18"/>
    </row>
    <row r="25" spans="2:15" s="14" customFormat="1" ht="20.25" customHeight="1" x14ac:dyDescent="0.15">
      <c r="B25" s="25">
        <v>2021</v>
      </c>
      <c r="C25" s="27">
        <v>1</v>
      </c>
      <c r="D25" s="27" t="s">
        <v>14</v>
      </c>
      <c r="E25" s="17" t="s">
        <v>7432</v>
      </c>
      <c r="F25" s="19" t="s">
        <v>7365</v>
      </c>
      <c r="G25" s="19" t="s">
        <v>100</v>
      </c>
      <c r="H25" s="19" t="s">
        <v>36</v>
      </c>
      <c r="I25" s="33">
        <v>292826000</v>
      </c>
      <c r="J25" s="46" t="s">
        <v>7433</v>
      </c>
      <c r="K25" s="19" t="s">
        <v>7434</v>
      </c>
      <c r="L25" s="19" t="s">
        <v>7435</v>
      </c>
      <c r="M25" s="27" t="s">
        <v>24</v>
      </c>
      <c r="N25" s="17"/>
      <c r="O25" s="18"/>
    </row>
    <row r="26" spans="2:15" s="14" customFormat="1" ht="20.25" customHeight="1" x14ac:dyDescent="0.15">
      <c r="B26" s="25">
        <v>2021</v>
      </c>
      <c r="C26" s="27">
        <v>1</v>
      </c>
      <c r="D26" s="27" t="s">
        <v>14</v>
      </c>
      <c r="E26" s="17" t="s">
        <v>7436</v>
      </c>
      <c r="F26" s="19" t="s">
        <v>7365</v>
      </c>
      <c r="G26" s="19" t="s">
        <v>100</v>
      </c>
      <c r="H26" s="19" t="s">
        <v>36</v>
      </c>
      <c r="I26" s="33">
        <v>287200000</v>
      </c>
      <c r="J26" s="46" t="s">
        <v>7437</v>
      </c>
      <c r="K26" s="19" t="s">
        <v>7438</v>
      </c>
      <c r="L26" s="19" t="s">
        <v>7439</v>
      </c>
      <c r="M26" s="27" t="s">
        <v>24</v>
      </c>
      <c r="N26" s="17"/>
      <c r="O26" s="18"/>
    </row>
    <row r="27" spans="2:15" s="14" customFormat="1" ht="20.25" customHeight="1" x14ac:dyDescent="0.15">
      <c r="B27" s="25">
        <v>2021</v>
      </c>
      <c r="C27" s="27">
        <v>1</v>
      </c>
      <c r="D27" s="27" t="s">
        <v>15</v>
      </c>
      <c r="E27" s="17" t="s">
        <v>7440</v>
      </c>
      <c r="F27" s="19" t="s">
        <v>7365</v>
      </c>
      <c r="G27" s="19" t="s">
        <v>100</v>
      </c>
      <c r="H27" s="19" t="s">
        <v>36</v>
      </c>
      <c r="I27" s="33">
        <v>284000000</v>
      </c>
      <c r="J27" s="46" t="s">
        <v>7441</v>
      </c>
      <c r="K27" s="19" t="s">
        <v>7442</v>
      </c>
      <c r="L27" s="19" t="s">
        <v>7443</v>
      </c>
      <c r="M27" s="27" t="s">
        <v>24</v>
      </c>
      <c r="N27" s="17"/>
      <c r="O27" s="18"/>
    </row>
    <row r="28" spans="2:15" s="14" customFormat="1" ht="20.25" customHeight="1" x14ac:dyDescent="0.15">
      <c r="B28" s="25">
        <v>2021</v>
      </c>
      <c r="C28" s="27">
        <v>1</v>
      </c>
      <c r="D28" s="27" t="s">
        <v>14</v>
      </c>
      <c r="E28" s="17" t="s">
        <v>7444</v>
      </c>
      <c r="F28" s="19" t="s">
        <v>7397</v>
      </c>
      <c r="G28" s="19" t="s">
        <v>100</v>
      </c>
      <c r="H28" s="19" t="s">
        <v>36</v>
      </c>
      <c r="I28" s="33">
        <v>275344000</v>
      </c>
      <c r="J28" s="46" t="s">
        <v>7398</v>
      </c>
      <c r="K28" s="19" t="s">
        <v>7445</v>
      </c>
      <c r="L28" s="19" t="s">
        <v>7446</v>
      </c>
      <c r="M28" s="27" t="s">
        <v>24</v>
      </c>
      <c r="N28" s="17"/>
      <c r="O28" s="18"/>
    </row>
    <row r="29" spans="2:15" s="14" customFormat="1" ht="20.25" customHeight="1" x14ac:dyDescent="0.15">
      <c r="B29" s="25">
        <v>2021</v>
      </c>
      <c r="C29" s="27">
        <v>1</v>
      </c>
      <c r="D29" s="27" t="s">
        <v>14</v>
      </c>
      <c r="E29" s="17" t="s">
        <v>7447</v>
      </c>
      <c r="F29" s="19" t="s">
        <v>7397</v>
      </c>
      <c r="G29" s="19" t="s">
        <v>100</v>
      </c>
      <c r="H29" s="19" t="s">
        <v>36</v>
      </c>
      <c r="I29" s="33">
        <v>274000000</v>
      </c>
      <c r="J29" s="46" t="s">
        <v>7398</v>
      </c>
      <c r="K29" s="19" t="s">
        <v>7399</v>
      </c>
      <c r="L29" s="19" t="s">
        <v>7400</v>
      </c>
      <c r="M29" s="27" t="s">
        <v>24</v>
      </c>
      <c r="N29" s="17"/>
      <c r="O29" s="18"/>
    </row>
    <row r="30" spans="2:15" s="14" customFormat="1" ht="20.25" customHeight="1" x14ac:dyDescent="0.15">
      <c r="B30" s="25">
        <v>2021</v>
      </c>
      <c r="C30" s="27">
        <v>1</v>
      </c>
      <c r="D30" s="27" t="s">
        <v>14</v>
      </c>
      <c r="E30" s="17" t="s">
        <v>7448</v>
      </c>
      <c r="F30" s="19" t="s">
        <v>7365</v>
      </c>
      <c r="G30" s="19" t="s">
        <v>40</v>
      </c>
      <c r="H30" s="19" t="s">
        <v>36</v>
      </c>
      <c r="I30" s="33">
        <v>268127000</v>
      </c>
      <c r="J30" s="46" t="s">
        <v>7449</v>
      </c>
      <c r="K30" s="19" t="s">
        <v>7450</v>
      </c>
      <c r="L30" s="19" t="s">
        <v>7451</v>
      </c>
      <c r="M30" s="27" t="s">
        <v>24</v>
      </c>
      <c r="N30" s="17"/>
      <c r="O30" s="18"/>
    </row>
    <row r="31" spans="2:15" s="14" customFormat="1" ht="20.25" customHeight="1" x14ac:dyDescent="0.15">
      <c r="B31" s="25">
        <v>2021</v>
      </c>
      <c r="C31" s="27">
        <v>1</v>
      </c>
      <c r="D31" s="27" t="s">
        <v>14</v>
      </c>
      <c r="E31" s="17" t="s">
        <v>7452</v>
      </c>
      <c r="F31" s="19" t="s">
        <v>7453</v>
      </c>
      <c r="G31" s="19" t="s">
        <v>100</v>
      </c>
      <c r="H31" s="19" t="s">
        <v>36</v>
      </c>
      <c r="I31" s="33">
        <v>247000000</v>
      </c>
      <c r="J31" s="46" t="s">
        <v>7454</v>
      </c>
      <c r="K31" s="19" t="s">
        <v>7455</v>
      </c>
      <c r="L31" s="19" t="s">
        <v>7456</v>
      </c>
      <c r="M31" s="27" t="s">
        <v>24</v>
      </c>
      <c r="N31" s="17"/>
      <c r="O31" s="18"/>
    </row>
    <row r="32" spans="2:15" s="14" customFormat="1" ht="20.25" customHeight="1" x14ac:dyDescent="0.15">
      <c r="B32" s="25">
        <v>2021</v>
      </c>
      <c r="C32" s="27">
        <v>1</v>
      </c>
      <c r="D32" s="27" t="s">
        <v>14</v>
      </c>
      <c r="E32" s="17" t="s">
        <v>7457</v>
      </c>
      <c r="F32" s="19" t="s">
        <v>7453</v>
      </c>
      <c r="G32" s="19" t="s">
        <v>100</v>
      </c>
      <c r="H32" s="19" t="s">
        <v>36</v>
      </c>
      <c r="I32" s="33">
        <v>239000000</v>
      </c>
      <c r="J32" s="46" t="s">
        <v>7458</v>
      </c>
      <c r="K32" s="19" t="s">
        <v>7459</v>
      </c>
      <c r="L32" s="19" t="s">
        <v>7460</v>
      </c>
      <c r="M32" s="27" t="s">
        <v>24</v>
      </c>
      <c r="N32" s="17"/>
      <c r="O32" s="18"/>
    </row>
    <row r="33" spans="2:15" s="14" customFormat="1" ht="20.25" customHeight="1" x14ac:dyDescent="0.15">
      <c r="B33" s="25">
        <v>2021</v>
      </c>
      <c r="C33" s="27">
        <v>1</v>
      </c>
      <c r="D33" s="27" t="s">
        <v>14</v>
      </c>
      <c r="E33" s="17" t="s">
        <v>7461</v>
      </c>
      <c r="F33" s="19" t="s">
        <v>7462</v>
      </c>
      <c r="G33" s="19" t="s">
        <v>100</v>
      </c>
      <c r="H33" s="19" t="s">
        <v>36</v>
      </c>
      <c r="I33" s="33">
        <v>226000000</v>
      </c>
      <c r="J33" s="46" t="s">
        <v>7458</v>
      </c>
      <c r="K33" s="19" t="s">
        <v>7463</v>
      </c>
      <c r="L33" s="19" t="s">
        <v>7464</v>
      </c>
      <c r="M33" s="27" t="s">
        <v>24</v>
      </c>
      <c r="N33" s="17"/>
      <c r="O33" s="18"/>
    </row>
    <row r="34" spans="2:15" s="14" customFormat="1" ht="20.25" customHeight="1" x14ac:dyDescent="0.15">
      <c r="B34" s="25">
        <v>2021</v>
      </c>
      <c r="C34" s="27">
        <v>1</v>
      </c>
      <c r="D34" s="27" t="s">
        <v>14</v>
      </c>
      <c r="E34" s="17" t="s">
        <v>7465</v>
      </c>
      <c r="F34" s="19" t="s">
        <v>7453</v>
      </c>
      <c r="G34" s="19" t="s">
        <v>100</v>
      </c>
      <c r="H34" s="19" t="s">
        <v>36</v>
      </c>
      <c r="I34" s="33">
        <v>208640000</v>
      </c>
      <c r="J34" s="46" t="s">
        <v>7466</v>
      </c>
      <c r="K34" s="19" t="s">
        <v>7467</v>
      </c>
      <c r="L34" s="19" t="s">
        <v>7468</v>
      </c>
      <c r="M34" s="27" t="s">
        <v>24</v>
      </c>
      <c r="N34" s="17"/>
      <c r="O34" s="18"/>
    </row>
    <row r="35" spans="2:15" s="14" customFormat="1" ht="20.25" customHeight="1" x14ac:dyDescent="0.15">
      <c r="B35" s="25">
        <v>2021</v>
      </c>
      <c r="C35" s="27">
        <v>1</v>
      </c>
      <c r="D35" s="27" t="s">
        <v>14</v>
      </c>
      <c r="E35" s="17" t="s">
        <v>7469</v>
      </c>
      <c r="F35" s="19" t="s">
        <v>7453</v>
      </c>
      <c r="G35" s="19" t="s">
        <v>100</v>
      </c>
      <c r="H35" s="19" t="s">
        <v>36</v>
      </c>
      <c r="I35" s="33">
        <v>206043200</v>
      </c>
      <c r="J35" s="46" t="s">
        <v>7470</v>
      </c>
      <c r="K35" s="19" t="s">
        <v>7471</v>
      </c>
      <c r="L35" s="19" t="s">
        <v>7472</v>
      </c>
      <c r="M35" s="27" t="s">
        <v>24</v>
      </c>
      <c r="N35" s="17"/>
      <c r="O35" s="18"/>
    </row>
    <row r="36" spans="2:15" s="14" customFormat="1" ht="20.25" customHeight="1" x14ac:dyDescent="0.15">
      <c r="B36" s="25">
        <v>2021</v>
      </c>
      <c r="C36" s="27">
        <v>1</v>
      </c>
      <c r="D36" s="27" t="s">
        <v>14</v>
      </c>
      <c r="E36" s="17" t="s">
        <v>7473</v>
      </c>
      <c r="F36" s="19" t="s">
        <v>7474</v>
      </c>
      <c r="G36" s="19" t="s">
        <v>100</v>
      </c>
      <c r="H36" s="19" t="s">
        <v>36</v>
      </c>
      <c r="I36" s="33">
        <v>200000000</v>
      </c>
      <c r="J36" s="46" t="s">
        <v>7475</v>
      </c>
      <c r="K36" s="19" t="s">
        <v>7476</v>
      </c>
      <c r="L36" s="19" t="s">
        <v>7477</v>
      </c>
      <c r="M36" s="27" t="s">
        <v>24</v>
      </c>
      <c r="N36" s="17"/>
      <c r="O36" s="18"/>
    </row>
    <row r="37" spans="2:15" s="14" customFormat="1" ht="20.25" customHeight="1" x14ac:dyDescent="0.15">
      <c r="B37" s="25">
        <v>2021</v>
      </c>
      <c r="C37" s="27">
        <v>1</v>
      </c>
      <c r="D37" s="27" t="s">
        <v>15</v>
      </c>
      <c r="E37" s="17" t="s">
        <v>7478</v>
      </c>
      <c r="F37" s="19" t="s">
        <v>7479</v>
      </c>
      <c r="G37" s="19" t="s">
        <v>40</v>
      </c>
      <c r="H37" s="19" t="s">
        <v>36</v>
      </c>
      <c r="I37" s="33">
        <v>200000000</v>
      </c>
      <c r="J37" s="46" t="s">
        <v>7480</v>
      </c>
      <c r="K37" s="19" t="s">
        <v>7481</v>
      </c>
      <c r="L37" s="19" t="s">
        <v>7482</v>
      </c>
      <c r="M37" s="27" t="s">
        <v>24</v>
      </c>
      <c r="N37" s="17"/>
      <c r="O37" s="18"/>
    </row>
    <row r="38" spans="2:15" s="14" customFormat="1" ht="20.25" customHeight="1" x14ac:dyDescent="0.15">
      <c r="B38" s="25">
        <v>2021</v>
      </c>
      <c r="C38" s="27">
        <v>1</v>
      </c>
      <c r="D38" s="27" t="s">
        <v>14</v>
      </c>
      <c r="E38" s="17" t="s">
        <v>7483</v>
      </c>
      <c r="F38" s="19" t="s">
        <v>7484</v>
      </c>
      <c r="G38" s="19" t="s">
        <v>100</v>
      </c>
      <c r="H38" s="19" t="s">
        <v>36</v>
      </c>
      <c r="I38" s="33">
        <v>200000000</v>
      </c>
      <c r="J38" s="46" t="s">
        <v>7485</v>
      </c>
      <c r="K38" s="19" t="s">
        <v>7486</v>
      </c>
      <c r="L38" s="19" t="s">
        <v>7487</v>
      </c>
      <c r="M38" s="27" t="s">
        <v>24</v>
      </c>
      <c r="N38" s="17"/>
      <c r="O38" s="18"/>
    </row>
    <row r="39" spans="2:15" s="14" customFormat="1" ht="20.25" customHeight="1" x14ac:dyDescent="0.15">
      <c r="B39" s="25">
        <v>2021</v>
      </c>
      <c r="C39" s="27">
        <v>1</v>
      </c>
      <c r="D39" s="27" t="s">
        <v>14</v>
      </c>
      <c r="E39" s="17" t="s">
        <v>7488</v>
      </c>
      <c r="F39" s="19" t="s">
        <v>7484</v>
      </c>
      <c r="G39" s="19" t="s">
        <v>100</v>
      </c>
      <c r="H39" s="19" t="s">
        <v>36</v>
      </c>
      <c r="I39" s="33">
        <v>200000000</v>
      </c>
      <c r="J39" s="46" t="s">
        <v>7485</v>
      </c>
      <c r="K39" s="19" t="s">
        <v>7486</v>
      </c>
      <c r="L39" s="19" t="s">
        <v>7487</v>
      </c>
      <c r="M39" s="27" t="s">
        <v>24</v>
      </c>
      <c r="N39" s="17"/>
      <c r="O39" s="18"/>
    </row>
    <row r="40" spans="2:15" s="14" customFormat="1" ht="20.25" customHeight="1" x14ac:dyDescent="0.15">
      <c r="B40" s="25">
        <v>2021</v>
      </c>
      <c r="C40" s="27">
        <v>1</v>
      </c>
      <c r="D40" s="27" t="s">
        <v>15</v>
      </c>
      <c r="E40" s="17" t="s">
        <v>7489</v>
      </c>
      <c r="F40" s="19" t="s">
        <v>7490</v>
      </c>
      <c r="G40" s="19" t="s">
        <v>40</v>
      </c>
      <c r="H40" s="19" t="s">
        <v>36</v>
      </c>
      <c r="I40" s="33">
        <v>196940000</v>
      </c>
      <c r="J40" s="46" t="s">
        <v>7491</v>
      </c>
      <c r="K40" s="19" t="s">
        <v>7492</v>
      </c>
      <c r="L40" s="19" t="s">
        <v>7493</v>
      </c>
      <c r="M40" s="27" t="s">
        <v>24</v>
      </c>
      <c r="N40" s="17"/>
      <c r="O40" s="18"/>
    </row>
    <row r="41" spans="2:15" s="14" customFormat="1" ht="20.25" customHeight="1" x14ac:dyDescent="0.15">
      <c r="B41" s="25">
        <v>2021</v>
      </c>
      <c r="C41" s="27">
        <v>1</v>
      </c>
      <c r="D41" s="27" t="s">
        <v>14</v>
      </c>
      <c r="E41" s="17" t="s">
        <v>7494</v>
      </c>
      <c r="F41" s="19" t="s">
        <v>7490</v>
      </c>
      <c r="G41" s="19" t="s">
        <v>100</v>
      </c>
      <c r="H41" s="19" t="s">
        <v>36</v>
      </c>
      <c r="I41" s="33">
        <v>190420000</v>
      </c>
      <c r="J41" s="46" t="s">
        <v>7495</v>
      </c>
      <c r="K41" s="19" t="s">
        <v>7496</v>
      </c>
      <c r="L41" s="19" t="s">
        <v>7497</v>
      </c>
      <c r="M41" s="27" t="s">
        <v>24</v>
      </c>
      <c r="N41" s="17"/>
      <c r="O41" s="18"/>
    </row>
    <row r="42" spans="2:15" s="14" customFormat="1" ht="20.25" customHeight="1" x14ac:dyDescent="0.15">
      <c r="B42" s="25">
        <v>2021</v>
      </c>
      <c r="C42" s="27">
        <v>1</v>
      </c>
      <c r="D42" s="27" t="s">
        <v>14</v>
      </c>
      <c r="E42" s="17" t="s">
        <v>7498</v>
      </c>
      <c r="F42" s="19" t="s">
        <v>7484</v>
      </c>
      <c r="G42" s="19" t="s">
        <v>100</v>
      </c>
      <c r="H42" s="19" t="s">
        <v>36</v>
      </c>
      <c r="I42" s="33">
        <v>190000000</v>
      </c>
      <c r="J42" s="46" t="s">
        <v>7499</v>
      </c>
      <c r="K42" s="19" t="s">
        <v>7500</v>
      </c>
      <c r="L42" s="19" t="s">
        <v>7501</v>
      </c>
      <c r="M42" s="27" t="s">
        <v>24</v>
      </c>
      <c r="N42" s="17"/>
      <c r="O42" s="18"/>
    </row>
    <row r="43" spans="2:15" s="14" customFormat="1" ht="20.25" customHeight="1" x14ac:dyDescent="0.15">
      <c r="B43" s="25">
        <v>2021</v>
      </c>
      <c r="C43" s="27">
        <v>1</v>
      </c>
      <c r="D43" s="27" t="s">
        <v>14</v>
      </c>
      <c r="E43" s="17" t="s">
        <v>7502</v>
      </c>
      <c r="F43" s="19" t="s">
        <v>7484</v>
      </c>
      <c r="G43" s="19" t="s">
        <v>100</v>
      </c>
      <c r="H43" s="19" t="s">
        <v>36</v>
      </c>
      <c r="I43" s="33">
        <v>187830000</v>
      </c>
      <c r="J43" s="46" t="s">
        <v>7503</v>
      </c>
      <c r="K43" s="19" t="s">
        <v>7504</v>
      </c>
      <c r="L43" s="19" t="s">
        <v>7505</v>
      </c>
      <c r="M43" s="27" t="s">
        <v>24</v>
      </c>
      <c r="N43" s="17"/>
      <c r="O43" s="18"/>
    </row>
    <row r="44" spans="2:15" s="14" customFormat="1" ht="20.25" customHeight="1" x14ac:dyDescent="0.15">
      <c r="B44" s="25">
        <v>2021</v>
      </c>
      <c r="C44" s="27">
        <v>1</v>
      </c>
      <c r="D44" s="27" t="s">
        <v>14</v>
      </c>
      <c r="E44" s="17" t="s">
        <v>7506</v>
      </c>
      <c r="F44" s="19" t="s">
        <v>7484</v>
      </c>
      <c r="G44" s="19" t="s">
        <v>100</v>
      </c>
      <c r="H44" s="19" t="s">
        <v>36</v>
      </c>
      <c r="I44" s="33">
        <v>185000000</v>
      </c>
      <c r="J44" s="46" t="s">
        <v>7507</v>
      </c>
      <c r="K44" s="19" t="s">
        <v>7508</v>
      </c>
      <c r="L44" s="19" t="s">
        <v>7509</v>
      </c>
      <c r="M44" s="27" t="s">
        <v>24</v>
      </c>
      <c r="N44" s="17"/>
      <c r="O44" s="18"/>
    </row>
    <row r="45" spans="2:15" s="14" customFormat="1" ht="20.25" customHeight="1" x14ac:dyDescent="0.15">
      <c r="B45" s="25">
        <v>2021</v>
      </c>
      <c r="C45" s="27">
        <v>1</v>
      </c>
      <c r="D45" s="27" t="s">
        <v>14</v>
      </c>
      <c r="E45" s="17" t="s">
        <v>7510</v>
      </c>
      <c r="F45" s="19" t="s">
        <v>7484</v>
      </c>
      <c r="G45" s="19" t="s">
        <v>40</v>
      </c>
      <c r="H45" s="19" t="s">
        <v>36</v>
      </c>
      <c r="I45" s="33">
        <v>180000000</v>
      </c>
      <c r="J45" s="46" t="s">
        <v>7511</v>
      </c>
      <c r="K45" s="19" t="s">
        <v>7512</v>
      </c>
      <c r="L45" s="19" t="s">
        <v>7513</v>
      </c>
      <c r="M45" s="27" t="s">
        <v>24</v>
      </c>
      <c r="N45" s="17"/>
      <c r="O45" s="18"/>
    </row>
    <row r="46" spans="2:15" s="14" customFormat="1" ht="20.25" customHeight="1" x14ac:dyDescent="0.15">
      <c r="B46" s="25">
        <v>2021</v>
      </c>
      <c r="C46" s="27">
        <v>1</v>
      </c>
      <c r="D46" s="27" t="s">
        <v>14</v>
      </c>
      <c r="E46" s="17" t="s">
        <v>7514</v>
      </c>
      <c r="F46" s="19" t="s">
        <v>7484</v>
      </c>
      <c r="G46" s="19" t="s">
        <v>100</v>
      </c>
      <c r="H46" s="19" t="s">
        <v>36</v>
      </c>
      <c r="I46" s="33">
        <v>177845000</v>
      </c>
      <c r="J46" s="46" t="s">
        <v>7515</v>
      </c>
      <c r="K46" s="19" t="s">
        <v>7516</v>
      </c>
      <c r="L46" s="19" t="s">
        <v>7517</v>
      </c>
      <c r="M46" s="27" t="s">
        <v>24</v>
      </c>
      <c r="N46" s="17"/>
      <c r="O46" s="18"/>
    </row>
    <row r="47" spans="2:15" s="14" customFormat="1" ht="20.25" customHeight="1" x14ac:dyDescent="0.15">
      <c r="B47" s="25">
        <v>2021</v>
      </c>
      <c r="C47" s="27">
        <v>1</v>
      </c>
      <c r="D47" s="27" t="s">
        <v>14</v>
      </c>
      <c r="E47" s="17" t="s">
        <v>7518</v>
      </c>
      <c r="F47" s="19" t="s">
        <v>7519</v>
      </c>
      <c r="G47" s="19" t="s">
        <v>40</v>
      </c>
      <c r="H47" s="19" t="s">
        <v>36</v>
      </c>
      <c r="I47" s="33">
        <v>177794000</v>
      </c>
      <c r="J47" s="46" t="s">
        <v>7520</v>
      </c>
      <c r="K47" s="19" t="s">
        <v>7521</v>
      </c>
      <c r="L47" s="19" t="s">
        <v>7522</v>
      </c>
      <c r="M47" s="27" t="s">
        <v>24</v>
      </c>
      <c r="N47" s="17"/>
      <c r="O47" s="18"/>
    </row>
    <row r="48" spans="2:15" s="14" customFormat="1" ht="20.25" customHeight="1" x14ac:dyDescent="0.15">
      <c r="B48" s="25">
        <v>2021</v>
      </c>
      <c r="C48" s="27">
        <v>1</v>
      </c>
      <c r="D48" s="27" t="s">
        <v>14</v>
      </c>
      <c r="E48" s="17" t="s">
        <v>7523</v>
      </c>
      <c r="F48" s="19" t="s">
        <v>7519</v>
      </c>
      <c r="G48" s="19" t="s">
        <v>100</v>
      </c>
      <c r="H48" s="19" t="s">
        <v>36</v>
      </c>
      <c r="I48" s="33">
        <v>176315000</v>
      </c>
      <c r="J48" s="46" t="s">
        <v>7524</v>
      </c>
      <c r="K48" s="19" t="s">
        <v>7525</v>
      </c>
      <c r="L48" s="19" t="s">
        <v>7526</v>
      </c>
      <c r="M48" s="27" t="s">
        <v>24</v>
      </c>
      <c r="N48" s="17"/>
      <c r="O48" s="18"/>
    </row>
    <row r="49" spans="2:15" s="14" customFormat="1" ht="20.25" customHeight="1" x14ac:dyDescent="0.15">
      <c r="B49" s="25">
        <v>2021</v>
      </c>
      <c r="C49" s="27">
        <v>1</v>
      </c>
      <c r="D49" s="27" t="s">
        <v>14</v>
      </c>
      <c r="E49" s="17" t="s">
        <v>7527</v>
      </c>
      <c r="F49" s="19" t="s">
        <v>7519</v>
      </c>
      <c r="G49" s="19" t="s">
        <v>100</v>
      </c>
      <c r="H49" s="19" t="s">
        <v>36</v>
      </c>
      <c r="I49" s="33">
        <v>170587000</v>
      </c>
      <c r="J49" s="46" t="s">
        <v>7528</v>
      </c>
      <c r="K49" s="19" t="s">
        <v>7529</v>
      </c>
      <c r="L49" s="19" t="s">
        <v>7530</v>
      </c>
      <c r="M49" s="27" t="s">
        <v>24</v>
      </c>
      <c r="N49" s="17"/>
      <c r="O49" s="18"/>
    </row>
    <row r="50" spans="2:15" s="14" customFormat="1" ht="20.25" customHeight="1" x14ac:dyDescent="0.15">
      <c r="B50" s="25">
        <v>2021</v>
      </c>
      <c r="C50" s="27">
        <v>1</v>
      </c>
      <c r="D50" s="27" t="s">
        <v>14</v>
      </c>
      <c r="E50" s="17" t="s">
        <v>7527</v>
      </c>
      <c r="F50" s="19" t="s">
        <v>7519</v>
      </c>
      <c r="G50" s="19" t="s">
        <v>100</v>
      </c>
      <c r="H50" s="19" t="s">
        <v>36</v>
      </c>
      <c r="I50" s="33">
        <v>170587000</v>
      </c>
      <c r="J50" s="46" t="s">
        <v>7528</v>
      </c>
      <c r="K50" s="19" t="s">
        <v>7529</v>
      </c>
      <c r="L50" s="19" t="s">
        <v>7530</v>
      </c>
      <c r="M50" s="27" t="s">
        <v>24</v>
      </c>
      <c r="N50" s="17"/>
      <c r="O50" s="18"/>
    </row>
    <row r="51" spans="2:15" s="14" customFormat="1" ht="20.25" customHeight="1" x14ac:dyDescent="0.15">
      <c r="B51" s="25">
        <v>2021</v>
      </c>
      <c r="C51" s="27">
        <v>1</v>
      </c>
      <c r="D51" s="27" t="s">
        <v>14</v>
      </c>
      <c r="E51" s="17" t="s">
        <v>7531</v>
      </c>
      <c r="F51" s="19" t="s">
        <v>7519</v>
      </c>
      <c r="G51" s="19" t="s">
        <v>100</v>
      </c>
      <c r="H51" s="19" t="s">
        <v>36</v>
      </c>
      <c r="I51" s="33">
        <v>163000000</v>
      </c>
      <c r="J51" s="46" t="s">
        <v>5578</v>
      </c>
      <c r="K51" s="19" t="s">
        <v>7532</v>
      </c>
      <c r="L51" s="19" t="s">
        <v>7533</v>
      </c>
      <c r="M51" s="27" t="s">
        <v>24</v>
      </c>
      <c r="N51" s="17"/>
      <c r="O51" s="18"/>
    </row>
    <row r="52" spans="2:15" s="14" customFormat="1" ht="20.25" customHeight="1" x14ac:dyDescent="0.15">
      <c r="B52" s="25">
        <v>2021</v>
      </c>
      <c r="C52" s="27">
        <v>1</v>
      </c>
      <c r="D52" s="27" t="s">
        <v>14</v>
      </c>
      <c r="E52" s="17" t="s">
        <v>7534</v>
      </c>
      <c r="F52" s="19" t="s">
        <v>7535</v>
      </c>
      <c r="G52" s="19" t="s">
        <v>100</v>
      </c>
      <c r="H52" s="19" t="s">
        <v>36</v>
      </c>
      <c r="I52" s="33">
        <v>162586000</v>
      </c>
      <c r="J52" s="46" t="s">
        <v>5736</v>
      </c>
      <c r="K52" s="19" t="s">
        <v>7536</v>
      </c>
      <c r="L52" s="19" t="s">
        <v>7537</v>
      </c>
      <c r="M52" s="27" t="s">
        <v>24</v>
      </c>
      <c r="N52" s="17"/>
      <c r="O52" s="18"/>
    </row>
    <row r="53" spans="2:15" s="14" customFormat="1" ht="20.25" customHeight="1" x14ac:dyDescent="0.15">
      <c r="B53" s="25">
        <v>2021</v>
      </c>
      <c r="C53" s="27">
        <v>1</v>
      </c>
      <c r="D53" s="27" t="s">
        <v>14</v>
      </c>
      <c r="E53" s="17" t="s">
        <v>7538</v>
      </c>
      <c r="F53" s="19" t="s">
        <v>7519</v>
      </c>
      <c r="G53" s="19" t="s">
        <v>100</v>
      </c>
      <c r="H53" s="19" t="s">
        <v>36</v>
      </c>
      <c r="I53" s="33">
        <v>160666000</v>
      </c>
      <c r="J53" s="46" t="s">
        <v>7539</v>
      </c>
      <c r="K53" s="19" t="s">
        <v>7540</v>
      </c>
      <c r="L53" s="19" t="s">
        <v>7541</v>
      </c>
      <c r="M53" s="27" t="s">
        <v>24</v>
      </c>
      <c r="N53" s="17"/>
      <c r="O53" s="18"/>
    </row>
    <row r="54" spans="2:15" s="14" customFormat="1" ht="20.25" customHeight="1" x14ac:dyDescent="0.15">
      <c r="B54" s="25">
        <v>2021</v>
      </c>
      <c r="C54" s="27">
        <v>1</v>
      </c>
      <c r="D54" s="27" t="s">
        <v>15</v>
      </c>
      <c r="E54" s="17" t="s">
        <v>7542</v>
      </c>
      <c r="F54" s="19" t="s">
        <v>7543</v>
      </c>
      <c r="G54" s="19" t="s">
        <v>40</v>
      </c>
      <c r="H54" s="19" t="s">
        <v>36</v>
      </c>
      <c r="I54" s="33">
        <v>160255000</v>
      </c>
      <c r="J54" s="46" t="s">
        <v>7544</v>
      </c>
      <c r="K54" s="19" t="s">
        <v>7545</v>
      </c>
      <c r="L54" s="19" t="s">
        <v>7546</v>
      </c>
      <c r="M54" s="27" t="s">
        <v>24</v>
      </c>
      <c r="N54" s="17"/>
      <c r="O54" s="18"/>
    </row>
    <row r="55" spans="2:15" s="14" customFormat="1" ht="20.25" customHeight="1" x14ac:dyDescent="0.15">
      <c r="B55" s="25">
        <v>2021</v>
      </c>
      <c r="C55" s="27">
        <v>1</v>
      </c>
      <c r="D55" s="27" t="s">
        <v>14</v>
      </c>
      <c r="E55" s="17" t="s">
        <v>7547</v>
      </c>
      <c r="F55" s="19" t="s">
        <v>7548</v>
      </c>
      <c r="G55" s="19" t="s">
        <v>100</v>
      </c>
      <c r="H55" s="19" t="s">
        <v>1413</v>
      </c>
      <c r="I55" s="33">
        <v>158000000</v>
      </c>
      <c r="J55" s="46" t="s">
        <v>7549</v>
      </c>
      <c r="K55" s="19" t="s">
        <v>7550</v>
      </c>
      <c r="L55" s="19" t="s">
        <v>7551</v>
      </c>
      <c r="M55" s="27" t="s">
        <v>24</v>
      </c>
      <c r="N55" s="17"/>
      <c r="O55" s="18"/>
    </row>
    <row r="56" spans="2:15" s="14" customFormat="1" ht="20.25" customHeight="1" x14ac:dyDescent="0.15">
      <c r="B56" s="25">
        <v>2021</v>
      </c>
      <c r="C56" s="27">
        <v>1</v>
      </c>
      <c r="D56" s="27" t="s">
        <v>14</v>
      </c>
      <c r="E56" s="17" t="s">
        <v>7552</v>
      </c>
      <c r="F56" s="19" t="s">
        <v>7543</v>
      </c>
      <c r="G56" s="19" t="s">
        <v>100</v>
      </c>
      <c r="H56" s="19" t="s">
        <v>36</v>
      </c>
      <c r="I56" s="33">
        <v>154880000</v>
      </c>
      <c r="J56" s="46" t="s">
        <v>7553</v>
      </c>
      <c r="K56" s="19" t="s">
        <v>7554</v>
      </c>
      <c r="L56" s="19" t="s">
        <v>7555</v>
      </c>
      <c r="M56" s="27" t="s">
        <v>24</v>
      </c>
      <c r="N56" s="17"/>
      <c r="O56" s="18"/>
    </row>
    <row r="57" spans="2:15" s="14" customFormat="1" ht="20.25" customHeight="1" x14ac:dyDescent="0.15">
      <c r="B57" s="25">
        <v>2021</v>
      </c>
      <c r="C57" s="27">
        <v>1</v>
      </c>
      <c r="D57" s="27" t="s">
        <v>14</v>
      </c>
      <c r="E57" s="17" t="s">
        <v>7556</v>
      </c>
      <c r="F57" s="19" t="s">
        <v>7543</v>
      </c>
      <c r="G57" s="19" t="s">
        <v>2927</v>
      </c>
      <c r="H57" s="19" t="s">
        <v>2928</v>
      </c>
      <c r="I57" s="33">
        <v>150510000</v>
      </c>
      <c r="J57" s="46" t="s">
        <v>7557</v>
      </c>
      <c r="K57" s="19" t="s">
        <v>7558</v>
      </c>
      <c r="L57" s="19" t="s">
        <v>7559</v>
      </c>
      <c r="M57" s="27" t="s">
        <v>24</v>
      </c>
      <c r="N57" s="17"/>
      <c r="O57" s="18"/>
    </row>
    <row r="58" spans="2:15" s="14" customFormat="1" ht="20.25" customHeight="1" x14ac:dyDescent="0.15">
      <c r="B58" s="25">
        <v>2021</v>
      </c>
      <c r="C58" s="27">
        <v>1</v>
      </c>
      <c r="D58" s="27" t="s">
        <v>14</v>
      </c>
      <c r="E58" s="17" t="s">
        <v>7560</v>
      </c>
      <c r="F58" s="19" t="s">
        <v>7543</v>
      </c>
      <c r="G58" s="19" t="s">
        <v>100</v>
      </c>
      <c r="H58" s="19" t="s">
        <v>36</v>
      </c>
      <c r="I58" s="33">
        <v>150000000</v>
      </c>
      <c r="J58" s="46" t="s">
        <v>7561</v>
      </c>
      <c r="K58" s="19" t="s">
        <v>7562</v>
      </c>
      <c r="L58" s="19" t="s">
        <v>7563</v>
      </c>
      <c r="M58" s="27" t="s">
        <v>24</v>
      </c>
      <c r="N58" s="17"/>
      <c r="O58" s="18"/>
    </row>
    <row r="59" spans="2:15" s="14" customFormat="1" ht="20.25" customHeight="1" x14ac:dyDescent="0.15">
      <c r="B59" s="25">
        <v>2021</v>
      </c>
      <c r="C59" s="27">
        <v>1</v>
      </c>
      <c r="D59" s="27" t="s">
        <v>14</v>
      </c>
      <c r="E59" s="17" t="s">
        <v>7564</v>
      </c>
      <c r="F59" s="19" t="s">
        <v>7548</v>
      </c>
      <c r="G59" s="19" t="s">
        <v>40</v>
      </c>
      <c r="H59" s="19" t="s">
        <v>1413</v>
      </c>
      <c r="I59" s="33">
        <v>150000000</v>
      </c>
      <c r="J59" s="46" t="s">
        <v>7549</v>
      </c>
      <c r="K59" s="19" t="s">
        <v>7550</v>
      </c>
      <c r="L59" s="19" t="s">
        <v>7551</v>
      </c>
      <c r="M59" s="27" t="s">
        <v>24</v>
      </c>
      <c r="N59" s="17"/>
      <c r="O59" s="18"/>
    </row>
    <row r="60" spans="2:15" s="14" customFormat="1" ht="20.25" customHeight="1" x14ac:dyDescent="0.15">
      <c r="B60" s="25">
        <v>2021</v>
      </c>
      <c r="C60" s="27">
        <v>1</v>
      </c>
      <c r="D60" s="27" t="s">
        <v>14</v>
      </c>
      <c r="E60" s="17" t="s">
        <v>7565</v>
      </c>
      <c r="F60" s="19" t="s">
        <v>7548</v>
      </c>
      <c r="G60" s="19" t="s">
        <v>40</v>
      </c>
      <c r="H60" s="19" t="s">
        <v>1413</v>
      </c>
      <c r="I60" s="33">
        <v>150000000</v>
      </c>
      <c r="J60" s="46" t="s">
        <v>7549</v>
      </c>
      <c r="K60" s="19" t="s">
        <v>7550</v>
      </c>
      <c r="L60" s="19" t="s">
        <v>7551</v>
      </c>
      <c r="M60" s="27" t="s">
        <v>24</v>
      </c>
      <c r="N60" s="17"/>
      <c r="O60" s="18"/>
    </row>
    <row r="61" spans="2:15" s="14" customFormat="1" ht="20.25" customHeight="1" x14ac:dyDescent="0.15">
      <c r="B61" s="25">
        <v>2021</v>
      </c>
      <c r="C61" s="27">
        <v>1</v>
      </c>
      <c r="D61" s="27" t="s">
        <v>14</v>
      </c>
      <c r="E61" s="17" t="s">
        <v>7566</v>
      </c>
      <c r="F61" s="19" t="s">
        <v>7548</v>
      </c>
      <c r="G61" s="19" t="s">
        <v>40</v>
      </c>
      <c r="H61" s="19" t="s">
        <v>1413</v>
      </c>
      <c r="I61" s="33">
        <v>150000000</v>
      </c>
      <c r="J61" s="46" t="s">
        <v>7549</v>
      </c>
      <c r="K61" s="19" t="s">
        <v>7550</v>
      </c>
      <c r="L61" s="19" t="s">
        <v>7551</v>
      </c>
      <c r="M61" s="27" t="s">
        <v>24</v>
      </c>
      <c r="N61" s="17"/>
      <c r="O61" s="18"/>
    </row>
    <row r="62" spans="2:15" s="14" customFormat="1" ht="20.25" customHeight="1" x14ac:dyDescent="0.15">
      <c r="B62" s="25">
        <v>2021</v>
      </c>
      <c r="C62" s="27">
        <v>1</v>
      </c>
      <c r="D62" s="27" t="s">
        <v>15</v>
      </c>
      <c r="E62" s="17" t="s">
        <v>7567</v>
      </c>
      <c r="F62" s="19" t="s">
        <v>7548</v>
      </c>
      <c r="G62" s="19" t="s">
        <v>100</v>
      </c>
      <c r="H62" s="19" t="s">
        <v>36</v>
      </c>
      <c r="I62" s="33">
        <v>148697000</v>
      </c>
      <c r="J62" s="46" t="s">
        <v>7568</v>
      </c>
      <c r="K62" s="19" t="s">
        <v>7569</v>
      </c>
      <c r="L62" s="19" t="s">
        <v>7570</v>
      </c>
      <c r="M62" s="27" t="s">
        <v>24</v>
      </c>
      <c r="N62" s="17"/>
      <c r="O62" s="18"/>
    </row>
    <row r="63" spans="2:15" s="14" customFormat="1" ht="20.25" customHeight="1" x14ac:dyDescent="0.15">
      <c r="B63" s="25">
        <v>2021</v>
      </c>
      <c r="C63" s="27">
        <v>1</v>
      </c>
      <c r="D63" s="27" t="s">
        <v>14</v>
      </c>
      <c r="E63" s="17" t="s">
        <v>7571</v>
      </c>
      <c r="F63" s="19" t="s">
        <v>7543</v>
      </c>
      <c r="G63" s="19" t="s">
        <v>100</v>
      </c>
      <c r="H63" s="19" t="s">
        <v>36</v>
      </c>
      <c r="I63" s="33">
        <v>146642000</v>
      </c>
      <c r="J63" s="46" t="s">
        <v>7572</v>
      </c>
      <c r="K63" s="19" t="s">
        <v>7573</v>
      </c>
      <c r="L63" s="19" t="s">
        <v>7574</v>
      </c>
      <c r="M63" s="27" t="s">
        <v>24</v>
      </c>
      <c r="N63" s="17"/>
      <c r="O63" s="18"/>
    </row>
    <row r="64" spans="2:15" s="14" customFormat="1" ht="20.25" customHeight="1" x14ac:dyDescent="0.15">
      <c r="B64" s="25">
        <v>2021</v>
      </c>
      <c r="C64" s="27">
        <v>1</v>
      </c>
      <c r="D64" s="27" t="s">
        <v>14</v>
      </c>
      <c r="E64" s="17" t="s">
        <v>7575</v>
      </c>
      <c r="F64" s="19" t="s">
        <v>7543</v>
      </c>
      <c r="G64" s="19" t="s">
        <v>100</v>
      </c>
      <c r="H64" s="19" t="s">
        <v>36</v>
      </c>
      <c r="I64" s="33">
        <v>143880000</v>
      </c>
      <c r="J64" s="46" t="s">
        <v>7576</v>
      </c>
      <c r="K64" s="19" t="s">
        <v>7577</v>
      </c>
      <c r="L64" s="19" t="s">
        <v>7578</v>
      </c>
      <c r="M64" s="27" t="s">
        <v>24</v>
      </c>
      <c r="N64" s="17"/>
      <c r="O64" s="18"/>
    </row>
    <row r="65" spans="2:15" s="14" customFormat="1" ht="20.25" customHeight="1" x14ac:dyDescent="0.15">
      <c r="B65" s="25">
        <v>2021</v>
      </c>
      <c r="C65" s="27">
        <v>1</v>
      </c>
      <c r="D65" s="27" t="s">
        <v>752</v>
      </c>
      <c r="E65" s="17" t="s">
        <v>7579</v>
      </c>
      <c r="F65" s="19" t="s">
        <v>7535</v>
      </c>
      <c r="G65" s="19" t="s">
        <v>2926</v>
      </c>
      <c r="H65" s="19" t="s">
        <v>2928</v>
      </c>
      <c r="I65" s="33">
        <v>142792000</v>
      </c>
      <c r="J65" s="46" t="s">
        <v>7580</v>
      </c>
      <c r="K65" s="19" t="s">
        <v>7581</v>
      </c>
      <c r="L65" s="19" t="s">
        <v>7582</v>
      </c>
      <c r="M65" s="27" t="s">
        <v>24</v>
      </c>
      <c r="N65" s="17"/>
      <c r="O65" s="18"/>
    </row>
    <row r="66" spans="2:15" s="14" customFormat="1" ht="20.25" customHeight="1" x14ac:dyDescent="0.15">
      <c r="B66" s="25">
        <v>2021</v>
      </c>
      <c r="C66" s="27">
        <v>1</v>
      </c>
      <c r="D66" s="27" t="s">
        <v>14</v>
      </c>
      <c r="E66" s="17" t="s">
        <v>7583</v>
      </c>
      <c r="F66" s="19" t="s">
        <v>7548</v>
      </c>
      <c r="G66" s="19" t="s">
        <v>100</v>
      </c>
      <c r="H66" s="19" t="s">
        <v>36</v>
      </c>
      <c r="I66" s="33">
        <v>140205000</v>
      </c>
      <c r="J66" s="46" t="s">
        <v>7584</v>
      </c>
      <c r="K66" s="19" t="s">
        <v>7585</v>
      </c>
      <c r="L66" s="19" t="s">
        <v>7586</v>
      </c>
      <c r="M66" s="27" t="s">
        <v>24</v>
      </c>
      <c r="N66" s="17"/>
      <c r="O66" s="18"/>
    </row>
    <row r="67" spans="2:15" s="14" customFormat="1" ht="20.25" customHeight="1" x14ac:dyDescent="0.15">
      <c r="B67" s="25">
        <v>2021</v>
      </c>
      <c r="C67" s="27">
        <v>1</v>
      </c>
      <c r="D67" s="27" t="s">
        <v>14</v>
      </c>
      <c r="E67" s="17" t="s">
        <v>7587</v>
      </c>
      <c r="F67" s="19" t="s">
        <v>7548</v>
      </c>
      <c r="G67" s="19" t="s">
        <v>100</v>
      </c>
      <c r="H67" s="19" t="s">
        <v>36</v>
      </c>
      <c r="I67" s="33">
        <v>134709000</v>
      </c>
      <c r="J67" s="46" t="s">
        <v>7588</v>
      </c>
      <c r="K67" s="19" t="s">
        <v>7589</v>
      </c>
      <c r="L67" s="19" t="s">
        <v>7590</v>
      </c>
      <c r="M67" s="27" t="s">
        <v>24</v>
      </c>
      <c r="N67" s="17"/>
      <c r="O67" s="18"/>
    </row>
    <row r="68" spans="2:15" s="14" customFormat="1" ht="20.25" customHeight="1" x14ac:dyDescent="0.15">
      <c r="B68" s="25">
        <v>2021</v>
      </c>
      <c r="C68" s="27">
        <v>1</v>
      </c>
      <c r="D68" s="27" t="s">
        <v>14</v>
      </c>
      <c r="E68" s="17" t="s">
        <v>7591</v>
      </c>
      <c r="F68" s="19" t="s">
        <v>7543</v>
      </c>
      <c r="G68" s="19" t="s">
        <v>100</v>
      </c>
      <c r="H68" s="19" t="s">
        <v>36</v>
      </c>
      <c r="I68" s="33">
        <v>130092000</v>
      </c>
      <c r="J68" s="46" t="s">
        <v>7592</v>
      </c>
      <c r="K68" s="19" t="s">
        <v>7593</v>
      </c>
      <c r="L68" s="19" t="s">
        <v>7594</v>
      </c>
      <c r="M68" s="27" t="s">
        <v>24</v>
      </c>
      <c r="N68" s="17"/>
      <c r="O68" s="18"/>
    </row>
    <row r="69" spans="2:15" s="14" customFormat="1" ht="20.25" customHeight="1" x14ac:dyDescent="0.15">
      <c r="B69" s="25">
        <v>2021</v>
      </c>
      <c r="C69" s="27">
        <v>1</v>
      </c>
      <c r="D69" s="27" t="s">
        <v>14</v>
      </c>
      <c r="E69" s="17" t="s">
        <v>7595</v>
      </c>
      <c r="F69" s="19" t="s">
        <v>7548</v>
      </c>
      <c r="G69" s="19" t="s">
        <v>100</v>
      </c>
      <c r="H69" s="19" t="s">
        <v>36</v>
      </c>
      <c r="I69" s="33">
        <v>127259400</v>
      </c>
      <c r="J69" s="46" t="s">
        <v>7596</v>
      </c>
      <c r="K69" s="19" t="s">
        <v>7597</v>
      </c>
      <c r="L69" s="19" t="s">
        <v>7598</v>
      </c>
      <c r="M69" s="27" t="s">
        <v>24</v>
      </c>
      <c r="N69" s="17"/>
      <c r="O69" s="18"/>
    </row>
    <row r="70" spans="2:15" s="14" customFormat="1" ht="20.25" customHeight="1" x14ac:dyDescent="0.15">
      <c r="B70" s="25">
        <v>2021</v>
      </c>
      <c r="C70" s="27">
        <v>1</v>
      </c>
      <c r="D70" s="27" t="s">
        <v>14</v>
      </c>
      <c r="E70" s="17" t="s">
        <v>7599</v>
      </c>
      <c r="F70" s="19" t="s">
        <v>7543</v>
      </c>
      <c r="G70" s="19" t="s">
        <v>100</v>
      </c>
      <c r="H70" s="19" t="s">
        <v>36</v>
      </c>
      <c r="I70" s="33">
        <v>124570000</v>
      </c>
      <c r="J70" s="46" t="s">
        <v>7600</v>
      </c>
      <c r="K70" s="19" t="s">
        <v>7601</v>
      </c>
      <c r="L70" s="19" t="s">
        <v>7602</v>
      </c>
      <c r="M70" s="27" t="s">
        <v>24</v>
      </c>
      <c r="N70" s="17"/>
      <c r="O70" s="18"/>
    </row>
    <row r="71" spans="2:15" s="14" customFormat="1" ht="20.25" customHeight="1" x14ac:dyDescent="0.15">
      <c r="B71" s="25">
        <v>2021</v>
      </c>
      <c r="C71" s="27">
        <v>1</v>
      </c>
      <c r="D71" s="27" t="s">
        <v>14</v>
      </c>
      <c r="E71" s="17" t="s">
        <v>7603</v>
      </c>
      <c r="F71" s="19" t="s">
        <v>7604</v>
      </c>
      <c r="G71" s="19" t="s">
        <v>100</v>
      </c>
      <c r="H71" s="19" t="s">
        <v>36</v>
      </c>
      <c r="I71" s="33">
        <v>124080000</v>
      </c>
      <c r="J71" s="46" t="s">
        <v>7605</v>
      </c>
      <c r="K71" s="19" t="s">
        <v>7606</v>
      </c>
      <c r="L71" s="19" t="s">
        <v>7607</v>
      </c>
      <c r="M71" s="27" t="s">
        <v>24</v>
      </c>
      <c r="N71" s="17"/>
      <c r="O71" s="18"/>
    </row>
    <row r="72" spans="2:15" s="14" customFormat="1" ht="20.25" customHeight="1" x14ac:dyDescent="0.15">
      <c r="B72" s="25">
        <v>2021</v>
      </c>
      <c r="C72" s="27">
        <v>1</v>
      </c>
      <c r="D72" s="27" t="s">
        <v>14</v>
      </c>
      <c r="E72" s="17" t="s">
        <v>7608</v>
      </c>
      <c r="F72" s="19" t="s">
        <v>7609</v>
      </c>
      <c r="G72" s="19" t="s">
        <v>100</v>
      </c>
      <c r="H72" s="19" t="s">
        <v>36</v>
      </c>
      <c r="I72" s="33">
        <v>120000000</v>
      </c>
      <c r="J72" s="46" t="s">
        <v>7610</v>
      </c>
      <c r="K72" s="19" t="s">
        <v>7611</v>
      </c>
      <c r="L72" s="19" t="s">
        <v>7612</v>
      </c>
      <c r="M72" s="27" t="s">
        <v>24</v>
      </c>
      <c r="N72" s="17"/>
      <c r="O72" s="18"/>
    </row>
    <row r="73" spans="2:15" s="14" customFormat="1" ht="20.25" customHeight="1" x14ac:dyDescent="0.15">
      <c r="B73" s="25">
        <v>2021</v>
      </c>
      <c r="C73" s="27">
        <v>1</v>
      </c>
      <c r="D73" s="27" t="s">
        <v>14</v>
      </c>
      <c r="E73" s="17" t="s">
        <v>7613</v>
      </c>
      <c r="F73" s="19" t="s">
        <v>7614</v>
      </c>
      <c r="G73" s="19" t="s">
        <v>100</v>
      </c>
      <c r="H73" s="19" t="s">
        <v>36</v>
      </c>
      <c r="I73" s="33">
        <v>118514000</v>
      </c>
      <c r="J73" s="46" t="s">
        <v>7615</v>
      </c>
      <c r="K73" s="19" t="s">
        <v>7616</v>
      </c>
      <c r="L73" s="19" t="s">
        <v>7617</v>
      </c>
      <c r="M73" s="27" t="s">
        <v>24</v>
      </c>
      <c r="N73" s="17"/>
      <c r="O73" s="18"/>
    </row>
    <row r="74" spans="2:15" s="14" customFormat="1" ht="20.25" customHeight="1" x14ac:dyDescent="0.15">
      <c r="B74" s="25">
        <v>2021</v>
      </c>
      <c r="C74" s="27">
        <v>1</v>
      </c>
      <c r="D74" s="27" t="s">
        <v>14</v>
      </c>
      <c r="E74" s="17" t="s">
        <v>7618</v>
      </c>
      <c r="F74" s="19" t="s">
        <v>7543</v>
      </c>
      <c r="G74" s="19" t="s">
        <v>40</v>
      </c>
      <c r="H74" s="19" t="s">
        <v>36</v>
      </c>
      <c r="I74" s="33">
        <v>117200000</v>
      </c>
      <c r="J74" s="46" t="s">
        <v>7619</v>
      </c>
      <c r="K74" s="19" t="s">
        <v>7620</v>
      </c>
      <c r="L74" s="19" t="s">
        <v>7621</v>
      </c>
      <c r="M74" s="27" t="s">
        <v>24</v>
      </c>
      <c r="N74" s="17"/>
      <c r="O74" s="18"/>
    </row>
    <row r="75" spans="2:15" s="14" customFormat="1" ht="20.25" customHeight="1" x14ac:dyDescent="0.15">
      <c r="B75" s="25">
        <v>2021</v>
      </c>
      <c r="C75" s="27">
        <v>1</v>
      </c>
      <c r="D75" s="27" t="s">
        <v>14</v>
      </c>
      <c r="E75" s="17" t="s">
        <v>7622</v>
      </c>
      <c r="F75" s="19" t="s">
        <v>7548</v>
      </c>
      <c r="G75" s="19" t="s">
        <v>100</v>
      </c>
      <c r="H75" s="19" t="s">
        <v>36</v>
      </c>
      <c r="I75" s="33">
        <v>116058000</v>
      </c>
      <c r="J75" s="46" t="s">
        <v>7623</v>
      </c>
      <c r="K75" s="19" t="s">
        <v>7624</v>
      </c>
      <c r="L75" s="19" t="s">
        <v>7625</v>
      </c>
      <c r="M75" s="27" t="s">
        <v>24</v>
      </c>
      <c r="N75" s="17"/>
      <c r="O75" s="18"/>
    </row>
    <row r="76" spans="2:15" s="14" customFormat="1" ht="20.25" customHeight="1" x14ac:dyDescent="0.15">
      <c r="B76" s="25">
        <v>2021</v>
      </c>
      <c r="C76" s="27">
        <v>1</v>
      </c>
      <c r="D76" s="27" t="s">
        <v>14</v>
      </c>
      <c r="E76" s="17" t="s">
        <v>7626</v>
      </c>
      <c r="F76" s="19" t="s">
        <v>7543</v>
      </c>
      <c r="G76" s="19" t="s">
        <v>40</v>
      </c>
      <c r="H76" s="19" t="s">
        <v>36</v>
      </c>
      <c r="I76" s="33">
        <v>116000000</v>
      </c>
      <c r="J76" s="46" t="s">
        <v>7627</v>
      </c>
      <c r="K76" s="19" t="s">
        <v>7628</v>
      </c>
      <c r="L76" s="19" t="s">
        <v>7629</v>
      </c>
      <c r="M76" s="27" t="s">
        <v>24</v>
      </c>
      <c r="N76" s="17"/>
      <c r="O76" s="18"/>
    </row>
    <row r="77" spans="2:15" s="14" customFormat="1" ht="20.25" customHeight="1" x14ac:dyDescent="0.15">
      <c r="B77" s="25">
        <v>2021</v>
      </c>
      <c r="C77" s="27">
        <v>1</v>
      </c>
      <c r="D77" s="27" t="s">
        <v>14</v>
      </c>
      <c r="E77" s="17" t="s">
        <v>7630</v>
      </c>
      <c r="F77" s="19" t="s">
        <v>7548</v>
      </c>
      <c r="G77" s="19" t="s">
        <v>100</v>
      </c>
      <c r="H77" s="19" t="s">
        <v>36</v>
      </c>
      <c r="I77" s="33">
        <v>112836000</v>
      </c>
      <c r="J77" s="46" t="s">
        <v>7631</v>
      </c>
      <c r="K77" s="19" t="s">
        <v>7632</v>
      </c>
      <c r="L77" s="19" t="s">
        <v>7633</v>
      </c>
      <c r="M77" s="27" t="s">
        <v>24</v>
      </c>
      <c r="N77" s="17"/>
      <c r="O77" s="18"/>
    </row>
    <row r="78" spans="2:15" s="14" customFormat="1" ht="20.25" customHeight="1" x14ac:dyDescent="0.15">
      <c r="B78" s="25">
        <v>2021</v>
      </c>
      <c r="C78" s="27">
        <v>1</v>
      </c>
      <c r="D78" s="27" t="s">
        <v>752</v>
      </c>
      <c r="E78" s="17" t="s">
        <v>7634</v>
      </c>
      <c r="F78" s="19" t="s">
        <v>7614</v>
      </c>
      <c r="G78" s="19" t="s">
        <v>2927</v>
      </c>
      <c r="H78" s="19" t="s">
        <v>2928</v>
      </c>
      <c r="I78" s="33">
        <v>111540000</v>
      </c>
      <c r="J78" s="46" t="s">
        <v>7635</v>
      </c>
      <c r="K78" s="19" t="s">
        <v>7581</v>
      </c>
      <c r="L78" s="19" t="s">
        <v>7582</v>
      </c>
      <c r="M78" s="27" t="s">
        <v>24</v>
      </c>
      <c r="N78" s="17"/>
      <c r="O78" s="18"/>
    </row>
    <row r="79" spans="2:15" s="14" customFormat="1" ht="20.25" customHeight="1" x14ac:dyDescent="0.15">
      <c r="B79" s="25">
        <v>2021</v>
      </c>
      <c r="C79" s="27">
        <v>1</v>
      </c>
      <c r="D79" s="27" t="s">
        <v>14</v>
      </c>
      <c r="E79" s="17" t="s">
        <v>7636</v>
      </c>
      <c r="F79" s="19" t="s">
        <v>7548</v>
      </c>
      <c r="G79" s="19" t="s">
        <v>100</v>
      </c>
      <c r="H79" s="19" t="s">
        <v>36</v>
      </c>
      <c r="I79" s="33">
        <v>105767000</v>
      </c>
      <c r="J79" s="46" t="s">
        <v>7596</v>
      </c>
      <c r="K79" s="19" t="s">
        <v>7637</v>
      </c>
      <c r="L79" s="19" t="s">
        <v>7638</v>
      </c>
      <c r="M79" s="27" t="s">
        <v>24</v>
      </c>
      <c r="N79" s="17"/>
      <c r="O79" s="18"/>
    </row>
    <row r="80" spans="2:15" s="14" customFormat="1" ht="20.25" customHeight="1" x14ac:dyDescent="0.15">
      <c r="B80" s="25">
        <v>2021</v>
      </c>
      <c r="C80" s="27">
        <v>1</v>
      </c>
      <c r="D80" s="27" t="s">
        <v>14</v>
      </c>
      <c r="E80" s="17" t="s">
        <v>7639</v>
      </c>
      <c r="F80" s="19" t="s">
        <v>7543</v>
      </c>
      <c r="G80" s="19" t="s">
        <v>100</v>
      </c>
      <c r="H80" s="19" t="s">
        <v>36</v>
      </c>
      <c r="I80" s="33">
        <v>103554000</v>
      </c>
      <c r="J80" s="46" t="s">
        <v>7640</v>
      </c>
      <c r="K80" s="19" t="s">
        <v>7641</v>
      </c>
      <c r="L80" s="19" t="s">
        <v>7642</v>
      </c>
      <c r="M80" s="27" t="s">
        <v>24</v>
      </c>
      <c r="N80" s="17"/>
      <c r="O80" s="18"/>
    </row>
    <row r="81" spans="2:15" s="14" customFormat="1" ht="20.25" customHeight="1" x14ac:dyDescent="0.15">
      <c r="B81" s="25">
        <v>2021</v>
      </c>
      <c r="C81" s="27">
        <v>1</v>
      </c>
      <c r="D81" s="27" t="s">
        <v>14</v>
      </c>
      <c r="E81" s="17" t="s">
        <v>7643</v>
      </c>
      <c r="F81" s="19" t="s">
        <v>7548</v>
      </c>
      <c r="G81" s="19" t="s">
        <v>100</v>
      </c>
      <c r="H81" s="19" t="s">
        <v>36</v>
      </c>
      <c r="I81" s="33">
        <v>100701000</v>
      </c>
      <c r="J81" s="46" t="s">
        <v>7596</v>
      </c>
      <c r="K81" s="19" t="s">
        <v>7644</v>
      </c>
      <c r="L81" s="19" t="s">
        <v>7645</v>
      </c>
      <c r="M81" s="27" t="s">
        <v>24</v>
      </c>
      <c r="N81" s="17"/>
      <c r="O81" s="18"/>
    </row>
    <row r="82" spans="2:15" s="14" customFormat="1" ht="20.25" customHeight="1" x14ac:dyDescent="0.15">
      <c r="B82" s="25">
        <v>2021</v>
      </c>
      <c r="C82" s="27">
        <v>1</v>
      </c>
      <c r="D82" s="27" t="s">
        <v>14</v>
      </c>
      <c r="E82" s="17" t="s">
        <v>7646</v>
      </c>
      <c r="F82" s="19" t="s">
        <v>7543</v>
      </c>
      <c r="G82" s="19" t="s">
        <v>100</v>
      </c>
      <c r="H82" s="19" t="s">
        <v>36</v>
      </c>
      <c r="I82" s="33">
        <v>100520000</v>
      </c>
      <c r="J82" s="46" t="s">
        <v>7647</v>
      </c>
      <c r="K82" s="19" t="s">
        <v>7648</v>
      </c>
      <c r="L82" s="19" t="s">
        <v>7649</v>
      </c>
      <c r="M82" s="27" t="s">
        <v>24</v>
      </c>
      <c r="N82" s="17"/>
      <c r="O82" s="18"/>
    </row>
    <row r="83" spans="2:15" s="14" customFormat="1" ht="20.25" customHeight="1" x14ac:dyDescent="0.15">
      <c r="B83" s="25">
        <v>2021</v>
      </c>
      <c r="C83" s="27">
        <v>1</v>
      </c>
      <c r="D83" s="27" t="s">
        <v>14</v>
      </c>
      <c r="E83" s="17" t="s">
        <v>7650</v>
      </c>
      <c r="F83" s="19" t="s">
        <v>7548</v>
      </c>
      <c r="G83" s="19" t="s">
        <v>100</v>
      </c>
      <c r="H83" s="19" t="s">
        <v>36</v>
      </c>
      <c r="I83" s="33">
        <v>100000000</v>
      </c>
      <c r="J83" s="46" t="s">
        <v>7640</v>
      </c>
      <c r="K83" s="19" t="s">
        <v>7651</v>
      </c>
      <c r="L83" s="19" t="s">
        <v>7652</v>
      </c>
      <c r="M83" s="27" t="s">
        <v>24</v>
      </c>
      <c r="N83" s="17"/>
      <c r="O83" s="18"/>
    </row>
    <row r="84" spans="2:15" s="14" customFormat="1" ht="20.25" customHeight="1" x14ac:dyDescent="0.15">
      <c r="B84" s="25">
        <v>2021</v>
      </c>
      <c r="C84" s="27">
        <v>1</v>
      </c>
      <c r="D84" s="27" t="s">
        <v>14</v>
      </c>
      <c r="E84" s="17" t="s">
        <v>7653</v>
      </c>
      <c r="F84" s="19" t="s">
        <v>7543</v>
      </c>
      <c r="G84" s="19" t="s">
        <v>40</v>
      </c>
      <c r="H84" s="19" t="s">
        <v>36</v>
      </c>
      <c r="I84" s="33">
        <v>100000000</v>
      </c>
      <c r="J84" s="46" t="s">
        <v>7654</v>
      </c>
      <c r="K84" s="19" t="s">
        <v>7655</v>
      </c>
      <c r="L84" s="19" t="s">
        <v>7656</v>
      </c>
      <c r="M84" s="27" t="s">
        <v>24</v>
      </c>
      <c r="N84" s="17"/>
      <c r="O84" s="18"/>
    </row>
    <row r="85" spans="2:15" s="14" customFormat="1" ht="20.25" customHeight="1" x14ac:dyDescent="0.15">
      <c r="B85" s="25">
        <v>2021</v>
      </c>
      <c r="C85" s="27">
        <v>1</v>
      </c>
      <c r="D85" s="27" t="s">
        <v>14</v>
      </c>
      <c r="E85" s="17" t="s">
        <v>7657</v>
      </c>
      <c r="F85" s="19" t="s">
        <v>7543</v>
      </c>
      <c r="G85" s="19" t="s">
        <v>40</v>
      </c>
      <c r="H85" s="19" t="s">
        <v>36</v>
      </c>
      <c r="I85" s="33">
        <v>100000000</v>
      </c>
      <c r="J85" s="46" t="s">
        <v>7654</v>
      </c>
      <c r="K85" s="19" t="s">
        <v>7655</v>
      </c>
      <c r="L85" s="19" t="s">
        <v>7656</v>
      </c>
      <c r="M85" s="27" t="s">
        <v>24</v>
      </c>
      <c r="N85" s="17"/>
      <c r="O85" s="18"/>
    </row>
    <row r="86" spans="2:15" s="14" customFormat="1" ht="20.25" customHeight="1" x14ac:dyDescent="0.15">
      <c r="B86" s="25">
        <v>2021</v>
      </c>
      <c r="C86" s="27">
        <v>1</v>
      </c>
      <c r="D86" s="27" t="s">
        <v>14</v>
      </c>
      <c r="E86" s="17" t="s">
        <v>7658</v>
      </c>
      <c r="F86" s="19" t="s">
        <v>7548</v>
      </c>
      <c r="G86" s="19" t="s">
        <v>100</v>
      </c>
      <c r="H86" s="19" t="s">
        <v>36</v>
      </c>
      <c r="I86" s="33">
        <v>100000000</v>
      </c>
      <c r="J86" s="46" t="s">
        <v>7588</v>
      </c>
      <c r="K86" s="19" t="s">
        <v>7659</v>
      </c>
      <c r="L86" s="19" t="s">
        <v>7660</v>
      </c>
      <c r="M86" s="27" t="s">
        <v>24</v>
      </c>
      <c r="N86" s="17"/>
      <c r="O86" s="18"/>
    </row>
    <row r="87" spans="2:15" s="14" customFormat="1" ht="20.25" customHeight="1" x14ac:dyDescent="0.15">
      <c r="B87" s="25">
        <v>2021</v>
      </c>
      <c r="C87" s="27">
        <v>1</v>
      </c>
      <c r="D87" s="27" t="s">
        <v>14</v>
      </c>
      <c r="E87" s="17" t="s">
        <v>7661</v>
      </c>
      <c r="F87" s="19" t="s">
        <v>7543</v>
      </c>
      <c r="G87" s="19" t="s">
        <v>40</v>
      </c>
      <c r="H87" s="19" t="s">
        <v>36</v>
      </c>
      <c r="I87" s="33">
        <v>100000000</v>
      </c>
      <c r="J87" s="46" t="s">
        <v>7662</v>
      </c>
      <c r="K87" s="19" t="s">
        <v>7663</v>
      </c>
      <c r="L87" s="19" t="s">
        <v>7664</v>
      </c>
      <c r="M87" s="27" t="s">
        <v>24</v>
      </c>
      <c r="N87" s="17"/>
      <c r="O87" s="18"/>
    </row>
    <row r="88" spans="2:15" s="14" customFormat="1" ht="20.25" customHeight="1" x14ac:dyDescent="0.15">
      <c r="B88" s="25">
        <v>2021</v>
      </c>
      <c r="C88" s="27">
        <v>1</v>
      </c>
      <c r="D88" s="27" t="s">
        <v>14</v>
      </c>
      <c r="E88" s="17" t="s">
        <v>7665</v>
      </c>
      <c r="F88" s="19" t="s">
        <v>7543</v>
      </c>
      <c r="G88" s="19" t="s">
        <v>40</v>
      </c>
      <c r="H88" s="19" t="s">
        <v>36</v>
      </c>
      <c r="I88" s="33">
        <v>100000000</v>
      </c>
      <c r="J88" s="46" t="s">
        <v>7662</v>
      </c>
      <c r="K88" s="19" t="s">
        <v>7666</v>
      </c>
      <c r="L88" s="19" t="s">
        <v>7667</v>
      </c>
      <c r="M88" s="27" t="s">
        <v>24</v>
      </c>
      <c r="N88" s="17"/>
      <c r="O88" s="18"/>
    </row>
    <row r="89" spans="2:15" s="14" customFormat="1" ht="20.25" customHeight="1" x14ac:dyDescent="0.15">
      <c r="B89" s="25">
        <v>2021</v>
      </c>
      <c r="C89" s="27">
        <v>1</v>
      </c>
      <c r="D89" s="27" t="s">
        <v>14</v>
      </c>
      <c r="E89" s="17" t="s">
        <v>7668</v>
      </c>
      <c r="F89" s="19" t="s">
        <v>7548</v>
      </c>
      <c r="G89" s="19" t="s">
        <v>2927</v>
      </c>
      <c r="H89" s="19" t="s">
        <v>36</v>
      </c>
      <c r="I89" s="33">
        <v>99470000</v>
      </c>
      <c r="J89" s="46" t="s">
        <v>7635</v>
      </c>
      <c r="K89" s="19" t="s">
        <v>7669</v>
      </c>
      <c r="L89" s="19" t="s">
        <v>7670</v>
      </c>
      <c r="M89" s="27" t="s">
        <v>24</v>
      </c>
      <c r="N89" s="17"/>
      <c r="O89" s="18"/>
    </row>
    <row r="90" spans="2:15" s="14" customFormat="1" ht="20.25" customHeight="1" x14ac:dyDescent="0.15">
      <c r="B90" s="25">
        <v>2021</v>
      </c>
      <c r="C90" s="27">
        <v>1</v>
      </c>
      <c r="D90" s="27" t="s">
        <v>14</v>
      </c>
      <c r="E90" s="17" t="s">
        <v>7671</v>
      </c>
      <c r="F90" s="19" t="s">
        <v>7543</v>
      </c>
      <c r="G90" s="19" t="s">
        <v>5256</v>
      </c>
      <c r="H90" s="19" t="s">
        <v>36</v>
      </c>
      <c r="I90" s="33">
        <v>95000000</v>
      </c>
      <c r="J90" s="46" t="s">
        <v>7672</v>
      </c>
      <c r="K90" s="19" t="s">
        <v>7673</v>
      </c>
      <c r="L90" s="19" t="s">
        <v>7674</v>
      </c>
      <c r="M90" s="27" t="s">
        <v>24</v>
      </c>
      <c r="N90" s="17"/>
      <c r="O90" s="18"/>
    </row>
    <row r="91" spans="2:15" s="14" customFormat="1" ht="20.25" customHeight="1" x14ac:dyDescent="0.15">
      <c r="B91" s="25">
        <v>2021</v>
      </c>
      <c r="C91" s="27">
        <v>1</v>
      </c>
      <c r="D91" s="27" t="s">
        <v>14</v>
      </c>
      <c r="E91" s="17" t="s">
        <v>7675</v>
      </c>
      <c r="F91" s="19" t="s">
        <v>7479</v>
      </c>
      <c r="G91" s="19" t="s">
        <v>40</v>
      </c>
      <c r="H91" s="19" t="s">
        <v>36</v>
      </c>
      <c r="I91" s="33">
        <v>91900000</v>
      </c>
      <c r="J91" s="46" t="s">
        <v>7676</v>
      </c>
      <c r="K91" s="19" t="s">
        <v>7677</v>
      </c>
      <c r="L91" s="19" t="s">
        <v>7678</v>
      </c>
      <c r="M91" s="27" t="s">
        <v>24</v>
      </c>
      <c r="N91" s="17"/>
      <c r="O91" s="18"/>
    </row>
    <row r="92" spans="2:15" s="14" customFormat="1" ht="20.25" customHeight="1" x14ac:dyDescent="0.15">
      <c r="B92" s="25">
        <v>2021</v>
      </c>
      <c r="C92" s="27">
        <v>1</v>
      </c>
      <c r="D92" s="27" t="s">
        <v>14</v>
      </c>
      <c r="E92" s="17" t="s">
        <v>7679</v>
      </c>
      <c r="F92" s="19" t="s">
        <v>7474</v>
      </c>
      <c r="G92" s="19" t="s">
        <v>100</v>
      </c>
      <c r="H92" s="19" t="s">
        <v>36</v>
      </c>
      <c r="I92" s="33">
        <v>91220000</v>
      </c>
      <c r="J92" s="46" t="s">
        <v>7680</v>
      </c>
      <c r="K92" s="19" t="s">
        <v>7681</v>
      </c>
      <c r="L92" s="19" t="s">
        <v>7682</v>
      </c>
      <c r="M92" s="27" t="s">
        <v>24</v>
      </c>
      <c r="N92" s="17"/>
      <c r="O92" s="18"/>
    </row>
    <row r="93" spans="2:15" s="14" customFormat="1" ht="20.25" customHeight="1" x14ac:dyDescent="0.15">
      <c r="B93" s="25">
        <v>2021</v>
      </c>
      <c r="C93" s="27">
        <v>1</v>
      </c>
      <c r="D93" s="27" t="s">
        <v>14</v>
      </c>
      <c r="E93" s="17" t="s">
        <v>7683</v>
      </c>
      <c r="F93" s="19" t="s">
        <v>7479</v>
      </c>
      <c r="G93" s="19" t="s">
        <v>100</v>
      </c>
      <c r="H93" s="19" t="s">
        <v>36</v>
      </c>
      <c r="I93" s="33">
        <v>86476000</v>
      </c>
      <c r="J93" s="46" t="s">
        <v>7684</v>
      </c>
      <c r="K93" s="19" t="s">
        <v>7685</v>
      </c>
      <c r="L93" s="19" t="s">
        <v>7686</v>
      </c>
      <c r="M93" s="27" t="s">
        <v>24</v>
      </c>
      <c r="N93" s="17"/>
      <c r="O93" s="18"/>
    </row>
    <row r="94" spans="2:15" s="14" customFormat="1" ht="20.25" customHeight="1" x14ac:dyDescent="0.15">
      <c r="B94" s="25">
        <v>2021</v>
      </c>
      <c r="C94" s="27">
        <v>1</v>
      </c>
      <c r="D94" s="27" t="s">
        <v>15</v>
      </c>
      <c r="E94" s="17" t="s">
        <v>7687</v>
      </c>
      <c r="F94" s="19" t="s">
        <v>7474</v>
      </c>
      <c r="G94" s="19" t="s">
        <v>100</v>
      </c>
      <c r="H94" s="19" t="s">
        <v>36</v>
      </c>
      <c r="I94" s="33">
        <v>81247000</v>
      </c>
      <c r="J94" s="46" t="s">
        <v>7568</v>
      </c>
      <c r="K94" s="19" t="s">
        <v>7688</v>
      </c>
      <c r="L94" s="19" t="s">
        <v>7689</v>
      </c>
      <c r="M94" s="27" t="s">
        <v>24</v>
      </c>
      <c r="N94" s="17"/>
      <c r="O94" s="18"/>
    </row>
    <row r="95" spans="2:15" s="14" customFormat="1" ht="20.25" customHeight="1" x14ac:dyDescent="0.15">
      <c r="B95" s="25">
        <v>2021</v>
      </c>
      <c r="C95" s="27">
        <v>1</v>
      </c>
      <c r="D95" s="27" t="s">
        <v>14</v>
      </c>
      <c r="E95" s="17" t="s">
        <v>7690</v>
      </c>
      <c r="F95" s="19" t="s">
        <v>7479</v>
      </c>
      <c r="G95" s="19" t="s">
        <v>40</v>
      </c>
      <c r="H95" s="19" t="s">
        <v>36</v>
      </c>
      <c r="I95" s="33">
        <v>80000000</v>
      </c>
      <c r="J95" s="46" t="s">
        <v>7691</v>
      </c>
      <c r="K95" s="19" t="s">
        <v>7692</v>
      </c>
      <c r="L95" s="19" t="s">
        <v>7693</v>
      </c>
      <c r="M95" s="27" t="s">
        <v>24</v>
      </c>
      <c r="N95" s="17"/>
      <c r="O95" s="18"/>
    </row>
    <row r="96" spans="2:15" s="14" customFormat="1" ht="20.25" customHeight="1" x14ac:dyDescent="0.15">
      <c r="B96" s="25">
        <v>2021</v>
      </c>
      <c r="C96" s="27">
        <v>1</v>
      </c>
      <c r="D96" s="27" t="s">
        <v>14</v>
      </c>
      <c r="E96" s="17" t="s">
        <v>7694</v>
      </c>
      <c r="F96" s="19" t="s">
        <v>7535</v>
      </c>
      <c r="G96" s="19" t="s">
        <v>40</v>
      </c>
      <c r="H96" s="19" t="s">
        <v>36</v>
      </c>
      <c r="I96" s="33">
        <v>79780000</v>
      </c>
      <c r="J96" s="46" t="s">
        <v>7695</v>
      </c>
      <c r="K96" s="19" t="s">
        <v>7696</v>
      </c>
      <c r="L96" s="19" t="s">
        <v>7697</v>
      </c>
      <c r="M96" s="27" t="s">
        <v>24</v>
      </c>
      <c r="N96" s="17"/>
      <c r="O96" s="18"/>
    </row>
    <row r="97" spans="2:15" s="14" customFormat="1" ht="20.25" customHeight="1" x14ac:dyDescent="0.15">
      <c r="B97" s="25">
        <v>2021</v>
      </c>
      <c r="C97" s="27">
        <v>1</v>
      </c>
      <c r="D97" s="27" t="s">
        <v>14</v>
      </c>
      <c r="E97" s="17" t="s">
        <v>7698</v>
      </c>
      <c r="F97" s="19" t="s">
        <v>7519</v>
      </c>
      <c r="G97" s="19" t="s">
        <v>100</v>
      </c>
      <c r="H97" s="19" t="s">
        <v>36</v>
      </c>
      <c r="I97" s="33">
        <v>78453000</v>
      </c>
      <c r="J97" s="46" t="s">
        <v>7699</v>
      </c>
      <c r="K97" s="19" t="s">
        <v>7700</v>
      </c>
      <c r="L97" s="19" t="s">
        <v>7701</v>
      </c>
      <c r="M97" s="27" t="s">
        <v>24</v>
      </c>
      <c r="N97" s="17"/>
      <c r="O97" s="18"/>
    </row>
    <row r="98" spans="2:15" s="14" customFormat="1" ht="20.25" customHeight="1" x14ac:dyDescent="0.15">
      <c r="B98" s="25">
        <v>2021</v>
      </c>
      <c r="C98" s="27">
        <v>1</v>
      </c>
      <c r="D98" s="27" t="s">
        <v>14</v>
      </c>
      <c r="E98" s="17" t="s">
        <v>7702</v>
      </c>
      <c r="F98" s="19" t="s">
        <v>7519</v>
      </c>
      <c r="G98" s="19" t="s">
        <v>100</v>
      </c>
      <c r="H98" s="19" t="s">
        <v>36</v>
      </c>
      <c r="I98" s="33">
        <v>75391000</v>
      </c>
      <c r="J98" s="46" t="s">
        <v>7524</v>
      </c>
      <c r="K98" s="19" t="s">
        <v>7703</v>
      </c>
      <c r="L98" s="19" t="s">
        <v>7704</v>
      </c>
      <c r="M98" s="27" t="s">
        <v>24</v>
      </c>
      <c r="N98" s="17"/>
      <c r="O98" s="18"/>
    </row>
    <row r="99" spans="2:15" s="14" customFormat="1" ht="20.25" customHeight="1" x14ac:dyDescent="0.15">
      <c r="B99" s="25">
        <v>2021</v>
      </c>
      <c r="C99" s="27">
        <v>1</v>
      </c>
      <c r="D99" s="27" t="s">
        <v>14</v>
      </c>
      <c r="E99" s="17" t="s">
        <v>7705</v>
      </c>
      <c r="F99" s="19" t="s">
        <v>7519</v>
      </c>
      <c r="G99" s="19" t="s">
        <v>100</v>
      </c>
      <c r="H99" s="19" t="s">
        <v>36</v>
      </c>
      <c r="I99" s="33">
        <v>74237000</v>
      </c>
      <c r="J99" s="46" t="s">
        <v>7706</v>
      </c>
      <c r="K99" s="19" t="s">
        <v>7707</v>
      </c>
      <c r="L99" s="19" t="s">
        <v>7708</v>
      </c>
      <c r="M99" s="27" t="s">
        <v>24</v>
      </c>
      <c r="N99" s="17"/>
      <c r="O99" s="18"/>
    </row>
    <row r="100" spans="2:15" s="14" customFormat="1" ht="20.25" customHeight="1" x14ac:dyDescent="0.15">
      <c r="B100" s="25">
        <v>2021</v>
      </c>
      <c r="C100" s="27">
        <v>1</v>
      </c>
      <c r="D100" s="27" t="s">
        <v>15</v>
      </c>
      <c r="E100" s="17" t="s">
        <v>7709</v>
      </c>
      <c r="F100" s="19" t="s">
        <v>7535</v>
      </c>
      <c r="G100" s="19" t="s">
        <v>100</v>
      </c>
      <c r="H100" s="19" t="s">
        <v>36</v>
      </c>
      <c r="I100" s="33">
        <v>73579000</v>
      </c>
      <c r="J100" s="46" t="s">
        <v>5340</v>
      </c>
      <c r="K100" s="19" t="s">
        <v>7710</v>
      </c>
      <c r="L100" s="19" t="s">
        <v>7711</v>
      </c>
      <c r="M100" s="27" t="s">
        <v>24</v>
      </c>
      <c r="N100" s="17"/>
      <c r="O100" s="18"/>
    </row>
    <row r="101" spans="2:15" s="14" customFormat="1" ht="20.25" customHeight="1" x14ac:dyDescent="0.15">
      <c r="B101" s="25">
        <v>2021</v>
      </c>
      <c r="C101" s="27">
        <v>1</v>
      </c>
      <c r="D101" s="27" t="s">
        <v>14</v>
      </c>
      <c r="E101" s="17" t="s">
        <v>7712</v>
      </c>
      <c r="F101" s="19" t="s">
        <v>7519</v>
      </c>
      <c r="G101" s="19" t="s">
        <v>40</v>
      </c>
      <c r="H101" s="19" t="s">
        <v>36</v>
      </c>
      <c r="I101" s="33">
        <v>72660000</v>
      </c>
      <c r="J101" s="46" t="s">
        <v>7713</v>
      </c>
      <c r="K101" s="19" t="s">
        <v>7714</v>
      </c>
      <c r="L101" s="19" t="s">
        <v>7715</v>
      </c>
      <c r="M101" s="27" t="s">
        <v>24</v>
      </c>
      <c r="N101" s="17"/>
      <c r="O101" s="18"/>
    </row>
    <row r="102" spans="2:15" s="14" customFormat="1" ht="20.25" customHeight="1" x14ac:dyDescent="0.15">
      <c r="B102" s="25">
        <v>2021</v>
      </c>
      <c r="C102" s="27">
        <v>1</v>
      </c>
      <c r="D102" s="27" t="s">
        <v>14</v>
      </c>
      <c r="E102" s="17" t="s">
        <v>7716</v>
      </c>
      <c r="F102" s="19" t="s">
        <v>7519</v>
      </c>
      <c r="G102" s="19" t="s">
        <v>40</v>
      </c>
      <c r="H102" s="19" t="s">
        <v>36</v>
      </c>
      <c r="I102" s="33">
        <v>72608000</v>
      </c>
      <c r="J102" s="46" t="s">
        <v>5412</v>
      </c>
      <c r="K102" s="19" t="s">
        <v>7717</v>
      </c>
      <c r="L102" s="19" t="s">
        <v>7718</v>
      </c>
      <c r="M102" s="27" t="s">
        <v>24</v>
      </c>
      <c r="N102" s="17"/>
      <c r="O102" s="18"/>
    </row>
    <row r="103" spans="2:15" s="14" customFormat="1" ht="20.25" customHeight="1" x14ac:dyDescent="0.15">
      <c r="B103" s="25">
        <v>2021</v>
      </c>
      <c r="C103" s="27">
        <v>1</v>
      </c>
      <c r="D103" s="27" t="s">
        <v>14</v>
      </c>
      <c r="E103" s="17" t="s">
        <v>7719</v>
      </c>
      <c r="F103" s="19" t="s">
        <v>7519</v>
      </c>
      <c r="G103" s="19" t="s">
        <v>40</v>
      </c>
      <c r="H103" s="19" t="s">
        <v>36</v>
      </c>
      <c r="I103" s="33">
        <v>70000000</v>
      </c>
      <c r="J103" s="46" t="s">
        <v>7720</v>
      </c>
      <c r="K103" s="19" t="s">
        <v>7721</v>
      </c>
      <c r="L103" s="19" t="s">
        <v>7722</v>
      </c>
      <c r="M103" s="27" t="s">
        <v>24</v>
      </c>
      <c r="N103" s="17"/>
      <c r="O103" s="18"/>
    </row>
    <row r="104" spans="2:15" s="14" customFormat="1" ht="20.25" customHeight="1" x14ac:dyDescent="0.15">
      <c r="B104" s="25">
        <v>2021</v>
      </c>
      <c r="C104" s="27">
        <v>1</v>
      </c>
      <c r="D104" s="27" t="s">
        <v>14</v>
      </c>
      <c r="E104" s="17" t="s">
        <v>7723</v>
      </c>
      <c r="F104" s="19" t="s">
        <v>7535</v>
      </c>
      <c r="G104" s="19" t="s">
        <v>100</v>
      </c>
      <c r="H104" s="19" t="s">
        <v>36</v>
      </c>
      <c r="I104" s="33">
        <v>70000000</v>
      </c>
      <c r="J104" s="46" t="s">
        <v>7724</v>
      </c>
      <c r="K104" s="19" t="s">
        <v>7725</v>
      </c>
      <c r="L104" s="19" t="s">
        <v>7726</v>
      </c>
      <c r="M104" s="27" t="s">
        <v>24</v>
      </c>
      <c r="N104" s="17"/>
      <c r="O104" s="18"/>
    </row>
    <row r="105" spans="2:15" s="14" customFormat="1" ht="20.25" customHeight="1" x14ac:dyDescent="0.15">
      <c r="B105" s="25">
        <v>2021</v>
      </c>
      <c r="C105" s="27">
        <v>1</v>
      </c>
      <c r="D105" s="27" t="s">
        <v>14</v>
      </c>
      <c r="E105" s="17" t="s">
        <v>7727</v>
      </c>
      <c r="F105" s="19" t="s">
        <v>7728</v>
      </c>
      <c r="G105" s="19" t="s">
        <v>40</v>
      </c>
      <c r="H105" s="19" t="s">
        <v>36</v>
      </c>
      <c r="I105" s="33">
        <v>70000000</v>
      </c>
      <c r="J105" s="46" t="s">
        <v>5805</v>
      </c>
      <c r="K105" s="19" t="s">
        <v>7729</v>
      </c>
      <c r="L105" s="19" t="s">
        <v>7730</v>
      </c>
      <c r="M105" s="27" t="s">
        <v>24</v>
      </c>
      <c r="N105" s="17"/>
      <c r="O105" s="18"/>
    </row>
    <row r="106" spans="2:15" s="14" customFormat="1" ht="20.25" customHeight="1" x14ac:dyDescent="0.15">
      <c r="B106" s="25">
        <v>2021</v>
      </c>
      <c r="C106" s="27">
        <v>1</v>
      </c>
      <c r="D106" s="27" t="s">
        <v>14</v>
      </c>
      <c r="E106" s="17" t="s">
        <v>7731</v>
      </c>
      <c r="F106" s="19" t="s">
        <v>7728</v>
      </c>
      <c r="G106" s="19" t="s">
        <v>100</v>
      </c>
      <c r="H106" s="19" t="s">
        <v>36</v>
      </c>
      <c r="I106" s="33">
        <v>70000000</v>
      </c>
      <c r="J106" s="46" t="s">
        <v>5362</v>
      </c>
      <c r="K106" s="19" t="s">
        <v>7732</v>
      </c>
      <c r="L106" s="19" t="s">
        <v>7733</v>
      </c>
      <c r="M106" s="27" t="s">
        <v>24</v>
      </c>
      <c r="N106" s="17"/>
      <c r="O106" s="18"/>
    </row>
    <row r="107" spans="2:15" s="14" customFormat="1" ht="20.25" customHeight="1" x14ac:dyDescent="0.15">
      <c r="B107" s="25">
        <v>2021</v>
      </c>
      <c r="C107" s="27">
        <v>1</v>
      </c>
      <c r="D107" s="27" t="s">
        <v>14</v>
      </c>
      <c r="E107" s="17" t="s">
        <v>7734</v>
      </c>
      <c r="F107" s="19" t="s">
        <v>7735</v>
      </c>
      <c r="G107" s="19" t="s">
        <v>100</v>
      </c>
      <c r="H107" s="19" t="s">
        <v>36</v>
      </c>
      <c r="I107" s="33">
        <v>68899000</v>
      </c>
      <c r="J107" s="46" t="s">
        <v>7736</v>
      </c>
      <c r="K107" s="19" t="s">
        <v>7737</v>
      </c>
      <c r="L107" s="19" t="s">
        <v>7738</v>
      </c>
      <c r="M107" s="27" t="s">
        <v>24</v>
      </c>
      <c r="N107" s="17"/>
      <c r="O107" s="18"/>
    </row>
    <row r="108" spans="2:15" s="14" customFormat="1" ht="20.25" customHeight="1" x14ac:dyDescent="0.15">
      <c r="B108" s="25">
        <v>2021</v>
      </c>
      <c r="C108" s="27">
        <v>1</v>
      </c>
      <c r="D108" s="27" t="s">
        <v>14</v>
      </c>
      <c r="E108" s="17" t="s">
        <v>7739</v>
      </c>
      <c r="F108" s="19" t="s">
        <v>7728</v>
      </c>
      <c r="G108" s="19" t="s">
        <v>40</v>
      </c>
      <c r="H108" s="19" t="s">
        <v>36</v>
      </c>
      <c r="I108" s="33">
        <v>68000000</v>
      </c>
      <c r="J108" s="46" t="s">
        <v>7736</v>
      </c>
      <c r="K108" s="19" t="s">
        <v>7740</v>
      </c>
      <c r="L108" s="19" t="s">
        <v>7741</v>
      </c>
      <c r="M108" s="27" t="s">
        <v>24</v>
      </c>
      <c r="N108" s="17"/>
      <c r="O108" s="18"/>
    </row>
    <row r="109" spans="2:15" s="14" customFormat="1" ht="20.25" customHeight="1" x14ac:dyDescent="0.15">
      <c r="B109" s="25">
        <v>2021</v>
      </c>
      <c r="C109" s="27">
        <v>1</v>
      </c>
      <c r="D109" s="27" t="s">
        <v>14</v>
      </c>
      <c r="E109" s="17" t="s">
        <v>7742</v>
      </c>
      <c r="F109" s="19" t="s">
        <v>7728</v>
      </c>
      <c r="G109" s="19" t="s">
        <v>100</v>
      </c>
      <c r="H109" s="19" t="s">
        <v>36</v>
      </c>
      <c r="I109" s="33">
        <v>67941000</v>
      </c>
      <c r="J109" s="46" t="s">
        <v>7743</v>
      </c>
      <c r="K109" s="19" t="s">
        <v>7744</v>
      </c>
      <c r="L109" s="19" t="s">
        <v>7745</v>
      </c>
      <c r="M109" s="27" t="s">
        <v>24</v>
      </c>
      <c r="N109" s="17"/>
      <c r="O109" s="18"/>
    </row>
    <row r="110" spans="2:15" s="14" customFormat="1" ht="20.25" customHeight="1" x14ac:dyDescent="0.15">
      <c r="B110" s="25">
        <v>2021</v>
      </c>
      <c r="C110" s="27">
        <v>1</v>
      </c>
      <c r="D110" s="27" t="s">
        <v>14</v>
      </c>
      <c r="E110" s="17" t="s">
        <v>7742</v>
      </c>
      <c r="F110" s="19" t="s">
        <v>7728</v>
      </c>
      <c r="G110" s="19" t="s">
        <v>100</v>
      </c>
      <c r="H110" s="19" t="s">
        <v>36</v>
      </c>
      <c r="I110" s="33">
        <v>67941000</v>
      </c>
      <c r="J110" s="46" t="s">
        <v>7743</v>
      </c>
      <c r="K110" s="19" t="s">
        <v>7744</v>
      </c>
      <c r="L110" s="19" t="s">
        <v>7745</v>
      </c>
      <c r="M110" s="27" t="s">
        <v>24</v>
      </c>
      <c r="N110" s="17"/>
      <c r="O110" s="18"/>
    </row>
    <row r="111" spans="2:15" s="14" customFormat="1" ht="20.25" customHeight="1" x14ac:dyDescent="0.15">
      <c r="B111" s="25">
        <v>2021</v>
      </c>
      <c r="C111" s="27">
        <v>1</v>
      </c>
      <c r="D111" s="27" t="s">
        <v>14</v>
      </c>
      <c r="E111" s="17" t="s">
        <v>7746</v>
      </c>
      <c r="F111" s="19" t="s">
        <v>7735</v>
      </c>
      <c r="G111" s="19" t="s">
        <v>100</v>
      </c>
      <c r="H111" s="19" t="s">
        <v>36</v>
      </c>
      <c r="I111" s="33">
        <v>66959000</v>
      </c>
      <c r="J111" s="46" t="s">
        <v>7747</v>
      </c>
      <c r="K111" s="19" t="s">
        <v>7748</v>
      </c>
      <c r="L111" s="19" t="s">
        <v>7749</v>
      </c>
      <c r="M111" s="27" t="s">
        <v>24</v>
      </c>
      <c r="N111" s="17"/>
      <c r="O111" s="18"/>
    </row>
    <row r="112" spans="2:15" s="14" customFormat="1" ht="20.25" customHeight="1" x14ac:dyDescent="0.15">
      <c r="B112" s="25">
        <v>2021</v>
      </c>
      <c r="C112" s="27">
        <v>1</v>
      </c>
      <c r="D112" s="27" t="s">
        <v>14</v>
      </c>
      <c r="E112" s="17" t="s">
        <v>7750</v>
      </c>
      <c r="F112" s="19" t="s">
        <v>7728</v>
      </c>
      <c r="G112" s="19" t="s">
        <v>100</v>
      </c>
      <c r="H112" s="19" t="s">
        <v>36</v>
      </c>
      <c r="I112" s="33">
        <v>66011000</v>
      </c>
      <c r="J112" s="46" t="s">
        <v>7751</v>
      </c>
      <c r="K112" s="19" t="s">
        <v>7752</v>
      </c>
      <c r="L112" s="19" t="s">
        <v>7753</v>
      </c>
      <c r="M112" s="27" t="s">
        <v>24</v>
      </c>
      <c r="N112" s="17"/>
      <c r="O112" s="18"/>
    </row>
    <row r="113" spans="2:15" s="14" customFormat="1" ht="20.25" customHeight="1" x14ac:dyDescent="0.15">
      <c r="B113" s="25">
        <v>2021</v>
      </c>
      <c r="C113" s="27">
        <v>1</v>
      </c>
      <c r="D113" s="27" t="s">
        <v>14</v>
      </c>
      <c r="E113" s="17" t="s">
        <v>7754</v>
      </c>
      <c r="F113" s="19" t="s">
        <v>7728</v>
      </c>
      <c r="G113" s="19" t="s">
        <v>100</v>
      </c>
      <c r="H113" s="19" t="s">
        <v>36</v>
      </c>
      <c r="I113" s="33">
        <v>65000000</v>
      </c>
      <c r="J113" s="46" t="s">
        <v>5308</v>
      </c>
      <c r="K113" s="19" t="s">
        <v>7755</v>
      </c>
      <c r="L113" s="19" t="s">
        <v>7756</v>
      </c>
      <c r="M113" s="27" t="s">
        <v>24</v>
      </c>
      <c r="N113" s="17"/>
      <c r="O113" s="18"/>
    </row>
    <row r="114" spans="2:15" s="14" customFormat="1" ht="20.25" customHeight="1" x14ac:dyDescent="0.15">
      <c r="B114" s="25">
        <v>2021</v>
      </c>
      <c r="C114" s="27">
        <v>1</v>
      </c>
      <c r="D114" s="27" t="s">
        <v>14</v>
      </c>
      <c r="E114" s="17" t="s">
        <v>7757</v>
      </c>
      <c r="F114" s="19" t="s">
        <v>7735</v>
      </c>
      <c r="G114" s="19" t="s">
        <v>100</v>
      </c>
      <c r="H114" s="19" t="s">
        <v>36</v>
      </c>
      <c r="I114" s="33">
        <v>61609300</v>
      </c>
      <c r="J114" s="46" t="s">
        <v>7758</v>
      </c>
      <c r="K114" s="19" t="s">
        <v>7759</v>
      </c>
      <c r="L114" s="19" t="s">
        <v>7760</v>
      </c>
      <c r="M114" s="27" t="s">
        <v>24</v>
      </c>
      <c r="N114" s="17"/>
      <c r="O114" s="18" t="s">
        <v>94</v>
      </c>
    </row>
    <row r="115" spans="2:15" s="14" customFormat="1" ht="20.25" customHeight="1" x14ac:dyDescent="0.15">
      <c r="B115" s="25">
        <v>2021</v>
      </c>
      <c r="C115" s="27">
        <v>1</v>
      </c>
      <c r="D115" s="27" t="s">
        <v>14</v>
      </c>
      <c r="E115" s="17" t="s">
        <v>7761</v>
      </c>
      <c r="F115" s="19" t="s">
        <v>7728</v>
      </c>
      <c r="G115" s="19" t="s">
        <v>100</v>
      </c>
      <c r="H115" s="19" t="s">
        <v>36</v>
      </c>
      <c r="I115" s="33">
        <v>59513000</v>
      </c>
      <c r="J115" s="46" t="s">
        <v>7762</v>
      </c>
      <c r="K115" s="19" t="s">
        <v>7763</v>
      </c>
      <c r="L115" s="19" t="s">
        <v>7764</v>
      </c>
      <c r="M115" s="27" t="s">
        <v>24</v>
      </c>
      <c r="N115" s="17"/>
      <c r="O115" s="18"/>
    </row>
    <row r="116" spans="2:15" s="14" customFormat="1" ht="20.25" customHeight="1" x14ac:dyDescent="0.15">
      <c r="B116" s="25">
        <v>2021</v>
      </c>
      <c r="C116" s="27">
        <v>1</v>
      </c>
      <c r="D116" s="27" t="s">
        <v>752</v>
      </c>
      <c r="E116" s="17" t="s">
        <v>7765</v>
      </c>
      <c r="F116" s="19" t="s">
        <v>7535</v>
      </c>
      <c r="G116" s="19" t="s">
        <v>2927</v>
      </c>
      <c r="H116" s="19" t="s">
        <v>2928</v>
      </c>
      <c r="I116" s="33">
        <v>58460000</v>
      </c>
      <c r="J116" s="46" t="s">
        <v>7580</v>
      </c>
      <c r="K116" s="19" t="s">
        <v>7766</v>
      </c>
      <c r="L116" s="19" t="s">
        <v>7767</v>
      </c>
      <c r="M116" s="27" t="s">
        <v>24</v>
      </c>
      <c r="N116" s="17"/>
      <c r="O116" s="18"/>
    </row>
    <row r="117" spans="2:15" s="14" customFormat="1" ht="20.25" customHeight="1" x14ac:dyDescent="0.15">
      <c r="B117" s="25">
        <v>2021</v>
      </c>
      <c r="C117" s="27">
        <v>1</v>
      </c>
      <c r="D117" s="27" t="s">
        <v>14</v>
      </c>
      <c r="E117" s="17" t="s">
        <v>7768</v>
      </c>
      <c r="F117" s="19" t="s">
        <v>7728</v>
      </c>
      <c r="G117" s="19" t="s">
        <v>100</v>
      </c>
      <c r="H117" s="19" t="s">
        <v>36</v>
      </c>
      <c r="I117" s="33">
        <v>58333000</v>
      </c>
      <c r="J117" s="46" t="s">
        <v>7769</v>
      </c>
      <c r="K117" s="19" t="s">
        <v>7770</v>
      </c>
      <c r="L117" s="19" t="s">
        <v>7771</v>
      </c>
      <c r="M117" s="27" t="s">
        <v>24</v>
      </c>
      <c r="N117" s="17"/>
      <c r="O117" s="18"/>
    </row>
    <row r="118" spans="2:15" s="14" customFormat="1" ht="20.25" customHeight="1" x14ac:dyDescent="0.15">
      <c r="B118" s="25">
        <v>2021</v>
      </c>
      <c r="C118" s="27">
        <v>1</v>
      </c>
      <c r="D118" s="27" t="s">
        <v>14</v>
      </c>
      <c r="E118" s="17" t="s">
        <v>7772</v>
      </c>
      <c r="F118" s="19" t="s">
        <v>7735</v>
      </c>
      <c r="G118" s="19" t="s">
        <v>100</v>
      </c>
      <c r="H118" s="19" t="s">
        <v>36</v>
      </c>
      <c r="I118" s="33">
        <v>58071000</v>
      </c>
      <c r="J118" s="46" t="s">
        <v>7773</v>
      </c>
      <c r="K118" s="19" t="s">
        <v>7774</v>
      </c>
      <c r="L118" s="19" t="s">
        <v>7775</v>
      </c>
      <c r="M118" s="27" t="s">
        <v>24</v>
      </c>
      <c r="N118" s="17"/>
      <c r="O118" s="18"/>
    </row>
    <row r="119" spans="2:15" s="14" customFormat="1" ht="20.25" customHeight="1" x14ac:dyDescent="0.15">
      <c r="B119" s="25">
        <v>2021</v>
      </c>
      <c r="C119" s="27">
        <v>1</v>
      </c>
      <c r="D119" s="27" t="s">
        <v>14</v>
      </c>
      <c r="E119" s="17" t="s">
        <v>7776</v>
      </c>
      <c r="F119" s="19" t="s">
        <v>7735</v>
      </c>
      <c r="G119" s="19" t="s">
        <v>100</v>
      </c>
      <c r="H119" s="19" t="s">
        <v>36</v>
      </c>
      <c r="I119" s="33">
        <v>57498000</v>
      </c>
      <c r="J119" s="46" t="s">
        <v>7777</v>
      </c>
      <c r="K119" s="19" t="s">
        <v>7778</v>
      </c>
      <c r="L119" s="19" t="s">
        <v>7779</v>
      </c>
      <c r="M119" s="27" t="s">
        <v>24</v>
      </c>
      <c r="N119" s="17"/>
      <c r="O119" s="18"/>
    </row>
    <row r="120" spans="2:15" s="14" customFormat="1" ht="20.25" customHeight="1" x14ac:dyDescent="0.15">
      <c r="B120" s="25">
        <v>2021</v>
      </c>
      <c r="C120" s="27">
        <v>1</v>
      </c>
      <c r="D120" s="27" t="s">
        <v>14</v>
      </c>
      <c r="E120" s="17" t="s">
        <v>7780</v>
      </c>
      <c r="F120" s="19" t="s">
        <v>7735</v>
      </c>
      <c r="G120" s="19" t="s">
        <v>100</v>
      </c>
      <c r="H120" s="19" t="s">
        <v>36</v>
      </c>
      <c r="I120" s="33">
        <v>56864000</v>
      </c>
      <c r="J120" s="46" t="s">
        <v>7781</v>
      </c>
      <c r="K120" s="19" t="s">
        <v>7782</v>
      </c>
      <c r="L120" s="19" t="s">
        <v>7783</v>
      </c>
      <c r="M120" s="27" t="s">
        <v>24</v>
      </c>
      <c r="N120" s="17"/>
      <c r="O120" s="18"/>
    </row>
    <row r="121" spans="2:15" s="14" customFormat="1" ht="20.25" customHeight="1" x14ac:dyDescent="0.15">
      <c r="B121" s="25">
        <v>2021</v>
      </c>
      <c r="C121" s="27">
        <v>1</v>
      </c>
      <c r="D121" s="27" t="s">
        <v>14</v>
      </c>
      <c r="E121" s="17" t="s">
        <v>7784</v>
      </c>
      <c r="F121" s="19" t="s">
        <v>7609</v>
      </c>
      <c r="G121" s="19" t="s">
        <v>100</v>
      </c>
      <c r="H121" s="19" t="s">
        <v>36</v>
      </c>
      <c r="I121" s="33">
        <v>56265000</v>
      </c>
      <c r="J121" s="46" t="s">
        <v>7785</v>
      </c>
      <c r="K121" s="19" t="s">
        <v>7786</v>
      </c>
      <c r="L121" s="19" t="s">
        <v>7787</v>
      </c>
      <c r="M121" s="27" t="s">
        <v>24</v>
      </c>
      <c r="N121" s="17"/>
      <c r="O121" s="18"/>
    </row>
    <row r="122" spans="2:15" s="14" customFormat="1" ht="20.25" customHeight="1" x14ac:dyDescent="0.15">
      <c r="B122" s="25">
        <v>2021</v>
      </c>
      <c r="C122" s="27">
        <v>1</v>
      </c>
      <c r="D122" s="27" t="s">
        <v>14</v>
      </c>
      <c r="E122" s="17" t="s">
        <v>7788</v>
      </c>
      <c r="F122" s="19" t="s">
        <v>7604</v>
      </c>
      <c r="G122" s="19" t="s">
        <v>100</v>
      </c>
      <c r="H122" s="19" t="s">
        <v>36</v>
      </c>
      <c r="I122" s="33">
        <v>56000000</v>
      </c>
      <c r="J122" s="46" t="s">
        <v>7789</v>
      </c>
      <c r="K122" s="19" t="s">
        <v>7790</v>
      </c>
      <c r="L122" s="19" t="s">
        <v>7791</v>
      </c>
      <c r="M122" s="27" t="s">
        <v>24</v>
      </c>
      <c r="N122" s="17"/>
      <c r="O122" s="18"/>
    </row>
    <row r="123" spans="2:15" s="14" customFormat="1" ht="20.25" customHeight="1" x14ac:dyDescent="0.15">
      <c r="B123" s="25">
        <v>2021</v>
      </c>
      <c r="C123" s="27">
        <v>1</v>
      </c>
      <c r="D123" s="27" t="s">
        <v>14</v>
      </c>
      <c r="E123" s="17" t="s">
        <v>7792</v>
      </c>
      <c r="F123" s="19" t="s">
        <v>7604</v>
      </c>
      <c r="G123" s="19" t="s">
        <v>100</v>
      </c>
      <c r="H123" s="19" t="s">
        <v>36</v>
      </c>
      <c r="I123" s="33">
        <v>55000000</v>
      </c>
      <c r="J123" s="46" t="s">
        <v>7793</v>
      </c>
      <c r="K123" s="19" t="s">
        <v>7794</v>
      </c>
      <c r="L123" s="19" t="s">
        <v>7795</v>
      </c>
      <c r="M123" s="27" t="s">
        <v>24</v>
      </c>
      <c r="N123" s="17"/>
      <c r="O123" s="18"/>
    </row>
    <row r="124" spans="2:15" s="14" customFormat="1" ht="20.25" customHeight="1" x14ac:dyDescent="0.15">
      <c r="B124" s="25">
        <v>2021</v>
      </c>
      <c r="C124" s="27">
        <v>1</v>
      </c>
      <c r="D124" s="27" t="s">
        <v>14</v>
      </c>
      <c r="E124" s="17" t="s">
        <v>7796</v>
      </c>
      <c r="F124" s="19" t="s">
        <v>7609</v>
      </c>
      <c r="G124" s="19" t="s">
        <v>100</v>
      </c>
      <c r="H124" s="19" t="s">
        <v>36</v>
      </c>
      <c r="I124" s="33">
        <v>54979000</v>
      </c>
      <c r="J124" s="46" t="s">
        <v>7797</v>
      </c>
      <c r="K124" s="19" t="s">
        <v>7798</v>
      </c>
      <c r="L124" s="19" t="s">
        <v>7799</v>
      </c>
      <c r="M124" s="27" t="s">
        <v>24</v>
      </c>
      <c r="N124" s="17"/>
      <c r="O124" s="18"/>
    </row>
    <row r="125" spans="2:15" s="14" customFormat="1" ht="20.25" customHeight="1" x14ac:dyDescent="0.15">
      <c r="B125" s="25">
        <v>2021</v>
      </c>
      <c r="C125" s="27">
        <v>1</v>
      </c>
      <c r="D125" s="27" t="s">
        <v>14</v>
      </c>
      <c r="E125" s="17" t="s">
        <v>7800</v>
      </c>
      <c r="F125" s="19" t="s">
        <v>7604</v>
      </c>
      <c r="G125" s="19" t="s">
        <v>100</v>
      </c>
      <c r="H125" s="19" t="s">
        <v>36</v>
      </c>
      <c r="I125" s="33">
        <v>53000000</v>
      </c>
      <c r="J125" s="46" t="s">
        <v>7801</v>
      </c>
      <c r="K125" s="19" t="s">
        <v>7802</v>
      </c>
      <c r="L125" s="19" t="s">
        <v>7803</v>
      </c>
      <c r="M125" s="27" t="s">
        <v>24</v>
      </c>
      <c r="N125" s="17"/>
      <c r="O125" s="18"/>
    </row>
    <row r="126" spans="2:15" s="14" customFormat="1" ht="20.25" customHeight="1" x14ac:dyDescent="0.15">
      <c r="B126" s="25">
        <v>2021</v>
      </c>
      <c r="C126" s="27">
        <v>1</v>
      </c>
      <c r="D126" s="27" t="s">
        <v>14</v>
      </c>
      <c r="E126" s="17" t="s">
        <v>7804</v>
      </c>
      <c r="F126" s="19" t="s">
        <v>7604</v>
      </c>
      <c r="G126" s="19" t="s">
        <v>40</v>
      </c>
      <c r="H126" s="19" t="s">
        <v>101</v>
      </c>
      <c r="I126" s="33">
        <v>52414000</v>
      </c>
      <c r="J126" s="46" t="s">
        <v>7805</v>
      </c>
      <c r="K126" s="19" t="s">
        <v>7806</v>
      </c>
      <c r="L126" s="19" t="s">
        <v>7807</v>
      </c>
      <c r="M126" s="27" t="s">
        <v>24</v>
      </c>
      <c r="N126" s="17"/>
      <c r="O126" s="18"/>
    </row>
    <row r="127" spans="2:15" s="14" customFormat="1" ht="20.25" customHeight="1" x14ac:dyDescent="0.15">
      <c r="B127" s="25">
        <v>2021</v>
      </c>
      <c r="C127" s="27">
        <v>1</v>
      </c>
      <c r="D127" s="27" t="s">
        <v>14</v>
      </c>
      <c r="E127" s="17" t="s">
        <v>7808</v>
      </c>
      <c r="F127" s="19" t="s">
        <v>7609</v>
      </c>
      <c r="G127" s="19" t="s">
        <v>100</v>
      </c>
      <c r="H127" s="19" t="s">
        <v>36</v>
      </c>
      <c r="I127" s="33">
        <v>50960000</v>
      </c>
      <c r="J127" s="46" t="s">
        <v>7809</v>
      </c>
      <c r="K127" s="19" t="s">
        <v>7810</v>
      </c>
      <c r="L127" s="19" t="s">
        <v>7811</v>
      </c>
      <c r="M127" s="27" t="s">
        <v>24</v>
      </c>
      <c r="N127" s="17"/>
      <c r="O127" s="18"/>
    </row>
    <row r="128" spans="2:15" s="14" customFormat="1" ht="20.25" customHeight="1" x14ac:dyDescent="0.15">
      <c r="B128" s="25">
        <v>2021</v>
      </c>
      <c r="C128" s="27">
        <v>1</v>
      </c>
      <c r="D128" s="27" t="s">
        <v>14</v>
      </c>
      <c r="E128" s="17" t="s">
        <v>7812</v>
      </c>
      <c r="F128" s="19" t="s">
        <v>7609</v>
      </c>
      <c r="G128" s="19" t="s">
        <v>100</v>
      </c>
      <c r="H128" s="19" t="s">
        <v>36</v>
      </c>
      <c r="I128" s="33">
        <v>50000000</v>
      </c>
      <c r="J128" s="46" t="s">
        <v>7809</v>
      </c>
      <c r="K128" s="19" t="s">
        <v>7813</v>
      </c>
      <c r="L128" s="19" t="s">
        <v>7814</v>
      </c>
      <c r="M128" s="27" t="s">
        <v>24</v>
      </c>
      <c r="N128" s="17"/>
      <c r="O128" s="18"/>
    </row>
    <row r="129" spans="2:15" s="14" customFormat="1" ht="20.25" customHeight="1" x14ac:dyDescent="0.15">
      <c r="B129" s="25">
        <v>2021</v>
      </c>
      <c r="C129" s="27">
        <v>1</v>
      </c>
      <c r="D129" s="27" t="s">
        <v>14</v>
      </c>
      <c r="E129" s="17" t="s">
        <v>7815</v>
      </c>
      <c r="F129" s="19" t="s">
        <v>7604</v>
      </c>
      <c r="G129" s="19" t="s">
        <v>100</v>
      </c>
      <c r="H129" s="19" t="s">
        <v>101</v>
      </c>
      <c r="I129" s="33">
        <v>50000000</v>
      </c>
      <c r="J129" s="46" t="s">
        <v>7816</v>
      </c>
      <c r="K129" s="19" t="s">
        <v>7817</v>
      </c>
      <c r="L129" s="19" t="s">
        <v>7818</v>
      </c>
      <c r="M129" s="27" t="s">
        <v>24</v>
      </c>
      <c r="N129" s="17"/>
      <c r="O129" s="18" t="s">
        <v>94</v>
      </c>
    </row>
    <row r="130" spans="2:15" s="14" customFormat="1" ht="20.25" customHeight="1" x14ac:dyDescent="0.15">
      <c r="B130" s="25">
        <v>2021</v>
      </c>
      <c r="C130" s="27">
        <v>1</v>
      </c>
      <c r="D130" s="27" t="s">
        <v>14</v>
      </c>
      <c r="E130" s="17" t="s">
        <v>7819</v>
      </c>
      <c r="F130" s="19" t="s">
        <v>7604</v>
      </c>
      <c r="G130" s="19" t="s">
        <v>100</v>
      </c>
      <c r="H130" s="19" t="s">
        <v>36</v>
      </c>
      <c r="I130" s="33">
        <v>50000000</v>
      </c>
      <c r="J130" s="46" t="s">
        <v>7820</v>
      </c>
      <c r="K130" s="19" t="s">
        <v>7821</v>
      </c>
      <c r="L130" s="19" t="s">
        <v>7822</v>
      </c>
      <c r="M130" s="27" t="s">
        <v>24</v>
      </c>
      <c r="N130" s="17"/>
      <c r="O130" s="18"/>
    </row>
    <row r="131" spans="2:15" s="14" customFormat="1" ht="20.25" customHeight="1" x14ac:dyDescent="0.15">
      <c r="B131" s="25">
        <v>2021</v>
      </c>
      <c r="C131" s="27">
        <v>1</v>
      </c>
      <c r="D131" s="27" t="s">
        <v>14</v>
      </c>
      <c r="E131" s="17" t="s">
        <v>7823</v>
      </c>
      <c r="F131" s="19" t="s">
        <v>7604</v>
      </c>
      <c r="G131" s="19" t="s">
        <v>100</v>
      </c>
      <c r="H131" s="19" t="s">
        <v>101</v>
      </c>
      <c r="I131" s="33">
        <v>49327000</v>
      </c>
      <c r="J131" s="46" t="s">
        <v>7824</v>
      </c>
      <c r="K131" s="19" t="s">
        <v>7825</v>
      </c>
      <c r="L131" s="19" t="s">
        <v>7826</v>
      </c>
      <c r="M131" s="27" t="s">
        <v>24</v>
      </c>
      <c r="N131" s="17"/>
      <c r="O131" s="18" t="s">
        <v>1962</v>
      </c>
    </row>
    <row r="132" spans="2:15" s="14" customFormat="1" ht="20.25" customHeight="1" x14ac:dyDescent="0.15">
      <c r="B132" s="25">
        <v>2021</v>
      </c>
      <c r="C132" s="27">
        <v>1</v>
      </c>
      <c r="D132" s="27" t="s">
        <v>14</v>
      </c>
      <c r="E132" s="17" t="s">
        <v>7827</v>
      </c>
      <c r="F132" s="19" t="s">
        <v>7609</v>
      </c>
      <c r="G132" s="19" t="s">
        <v>100</v>
      </c>
      <c r="H132" s="19" t="s">
        <v>36</v>
      </c>
      <c r="I132" s="33">
        <v>49035000</v>
      </c>
      <c r="J132" s="46" t="s">
        <v>7828</v>
      </c>
      <c r="K132" s="19" t="s">
        <v>7829</v>
      </c>
      <c r="L132" s="19" t="s">
        <v>7830</v>
      </c>
      <c r="M132" s="27" t="s">
        <v>24</v>
      </c>
      <c r="N132" s="17"/>
      <c r="O132" s="18"/>
    </row>
    <row r="133" spans="2:15" s="14" customFormat="1" ht="20.25" customHeight="1" x14ac:dyDescent="0.15">
      <c r="B133" s="25">
        <v>2021</v>
      </c>
      <c r="C133" s="27">
        <v>1</v>
      </c>
      <c r="D133" s="27" t="s">
        <v>14</v>
      </c>
      <c r="E133" s="17" t="s">
        <v>7831</v>
      </c>
      <c r="F133" s="19" t="s">
        <v>7609</v>
      </c>
      <c r="G133" s="19" t="s">
        <v>100</v>
      </c>
      <c r="H133" s="19" t="s">
        <v>36</v>
      </c>
      <c r="I133" s="33">
        <v>49000000</v>
      </c>
      <c r="J133" s="46" t="s">
        <v>7832</v>
      </c>
      <c r="K133" s="19" t="s">
        <v>7833</v>
      </c>
      <c r="L133" s="19" t="s">
        <v>7834</v>
      </c>
      <c r="M133" s="27" t="s">
        <v>24</v>
      </c>
      <c r="N133" s="17"/>
      <c r="O133" s="18"/>
    </row>
    <row r="134" spans="2:15" s="14" customFormat="1" ht="20.25" customHeight="1" x14ac:dyDescent="0.15">
      <c r="B134" s="25">
        <v>2021</v>
      </c>
      <c r="C134" s="27">
        <v>1</v>
      </c>
      <c r="D134" s="27" t="s">
        <v>14</v>
      </c>
      <c r="E134" s="17" t="s">
        <v>7835</v>
      </c>
      <c r="F134" s="19" t="s">
        <v>7609</v>
      </c>
      <c r="G134" s="19" t="s">
        <v>100</v>
      </c>
      <c r="H134" s="19" t="s">
        <v>36</v>
      </c>
      <c r="I134" s="33">
        <v>48848900</v>
      </c>
      <c r="J134" s="46" t="s">
        <v>7785</v>
      </c>
      <c r="K134" s="19" t="s">
        <v>7836</v>
      </c>
      <c r="L134" s="19" t="s">
        <v>7837</v>
      </c>
      <c r="M134" s="27" t="s">
        <v>24</v>
      </c>
      <c r="N134" s="17"/>
      <c r="O134" s="18"/>
    </row>
    <row r="135" spans="2:15" s="14" customFormat="1" ht="20.25" customHeight="1" x14ac:dyDescent="0.15">
      <c r="B135" s="25">
        <v>2021</v>
      </c>
      <c r="C135" s="27">
        <v>1</v>
      </c>
      <c r="D135" s="27" t="s">
        <v>14</v>
      </c>
      <c r="E135" s="17" t="s">
        <v>7838</v>
      </c>
      <c r="F135" s="19" t="s">
        <v>7609</v>
      </c>
      <c r="G135" s="19" t="s">
        <v>100</v>
      </c>
      <c r="H135" s="19" t="s">
        <v>36</v>
      </c>
      <c r="I135" s="33">
        <v>48302000</v>
      </c>
      <c r="J135" s="46" t="s">
        <v>7832</v>
      </c>
      <c r="K135" s="19" t="s">
        <v>7833</v>
      </c>
      <c r="L135" s="19" t="s">
        <v>7834</v>
      </c>
      <c r="M135" s="27" t="s">
        <v>24</v>
      </c>
      <c r="N135" s="17"/>
      <c r="O135" s="18"/>
    </row>
    <row r="136" spans="2:15" s="14" customFormat="1" ht="20.25" customHeight="1" x14ac:dyDescent="0.15">
      <c r="B136" s="25">
        <v>2021</v>
      </c>
      <c r="C136" s="27">
        <v>1</v>
      </c>
      <c r="D136" s="27" t="s">
        <v>14</v>
      </c>
      <c r="E136" s="17" t="s">
        <v>7839</v>
      </c>
      <c r="F136" s="19" t="s">
        <v>7840</v>
      </c>
      <c r="G136" s="19" t="s">
        <v>100</v>
      </c>
      <c r="H136" s="19" t="s">
        <v>36</v>
      </c>
      <c r="I136" s="33">
        <v>48246000</v>
      </c>
      <c r="J136" s="46" t="s">
        <v>7841</v>
      </c>
      <c r="K136" s="19" t="s">
        <v>7842</v>
      </c>
      <c r="L136" s="19" t="s">
        <v>7843</v>
      </c>
      <c r="M136" s="27" t="s">
        <v>24</v>
      </c>
      <c r="N136" s="17"/>
      <c r="O136" s="18" t="s">
        <v>4315</v>
      </c>
    </row>
    <row r="137" spans="2:15" s="14" customFormat="1" ht="20.25" customHeight="1" x14ac:dyDescent="0.15">
      <c r="B137" s="25">
        <v>2021</v>
      </c>
      <c r="C137" s="27">
        <v>1</v>
      </c>
      <c r="D137" s="27" t="s">
        <v>14</v>
      </c>
      <c r="E137" s="17" t="s">
        <v>7844</v>
      </c>
      <c r="F137" s="19" t="s">
        <v>7845</v>
      </c>
      <c r="G137" s="19" t="s">
        <v>100</v>
      </c>
      <c r="H137" s="19" t="s">
        <v>36</v>
      </c>
      <c r="I137" s="33">
        <v>48000000</v>
      </c>
      <c r="J137" s="46" t="s">
        <v>7846</v>
      </c>
      <c r="K137" s="19" t="s">
        <v>7847</v>
      </c>
      <c r="L137" s="19" t="s">
        <v>7848</v>
      </c>
      <c r="M137" s="27" t="s">
        <v>24</v>
      </c>
      <c r="N137" s="17"/>
      <c r="O137" s="18"/>
    </row>
    <row r="138" spans="2:15" s="14" customFormat="1" ht="20.25" customHeight="1" x14ac:dyDescent="0.15">
      <c r="B138" s="25">
        <v>2021</v>
      </c>
      <c r="C138" s="27">
        <v>1</v>
      </c>
      <c r="D138" s="27" t="s">
        <v>14</v>
      </c>
      <c r="E138" s="17" t="s">
        <v>7849</v>
      </c>
      <c r="F138" s="19" t="s">
        <v>7840</v>
      </c>
      <c r="G138" s="19" t="s">
        <v>40</v>
      </c>
      <c r="H138" s="19" t="s">
        <v>36</v>
      </c>
      <c r="I138" s="33">
        <v>47822000</v>
      </c>
      <c r="J138" s="46" t="s">
        <v>7850</v>
      </c>
      <c r="K138" s="19" t="s">
        <v>7851</v>
      </c>
      <c r="L138" s="19" t="s">
        <v>7852</v>
      </c>
      <c r="M138" s="27" t="s">
        <v>24</v>
      </c>
      <c r="N138" s="17"/>
      <c r="O138" s="18"/>
    </row>
    <row r="139" spans="2:15" s="14" customFormat="1" ht="20.25" customHeight="1" x14ac:dyDescent="0.15">
      <c r="B139" s="25">
        <v>2021</v>
      </c>
      <c r="C139" s="27">
        <v>1</v>
      </c>
      <c r="D139" s="27" t="s">
        <v>752</v>
      </c>
      <c r="E139" s="17" t="s">
        <v>7853</v>
      </c>
      <c r="F139" s="19" t="s">
        <v>7609</v>
      </c>
      <c r="G139" s="19" t="s">
        <v>2927</v>
      </c>
      <c r="H139" s="19" t="s">
        <v>2928</v>
      </c>
      <c r="I139" s="33">
        <v>46000000</v>
      </c>
      <c r="J139" s="46" t="s">
        <v>7854</v>
      </c>
      <c r="K139" s="19" t="s">
        <v>7855</v>
      </c>
      <c r="L139" s="19" t="s">
        <v>7856</v>
      </c>
      <c r="M139" s="27" t="s">
        <v>24</v>
      </c>
      <c r="N139" s="17"/>
      <c r="O139" s="18"/>
    </row>
    <row r="140" spans="2:15" s="14" customFormat="1" ht="20.25" customHeight="1" x14ac:dyDescent="0.15">
      <c r="B140" s="25">
        <v>2021</v>
      </c>
      <c r="C140" s="27">
        <v>1</v>
      </c>
      <c r="D140" s="27" t="s">
        <v>14</v>
      </c>
      <c r="E140" s="17" t="s">
        <v>7857</v>
      </c>
      <c r="F140" s="19" t="s">
        <v>7845</v>
      </c>
      <c r="G140" s="19" t="s">
        <v>100</v>
      </c>
      <c r="H140" s="19" t="s">
        <v>36</v>
      </c>
      <c r="I140" s="33">
        <v>45600000</v>
      </c>
      <c r="J140" s="46" t="s">
        <v>7858</v>
      </c>
      <c r="K140" s="19" t="s">
        <v>7859</v>
      </c>
      <c r="L140" s="19" t="s">
        <v>7860</v>
      </c>
      <c r="M140" s="27" t="s">
        <v>24</v>
      </c>
      <c r="N140" s="17"/>
      <c r="O140" s="18"/>
    </row>
    <row r="141" spans="2:15" s="14" customFormat="1" ht="20.25" customHeight="1" x14ac:dyDescent="0.15">
      <c r="B141" s="25">
        <v>2021</v>
      </c>
      <c r="C141" s="27">
        <v>1</v>
      </c>
      <c r="D141" s="27" t="s">
        <v>14</v>
      </c>
      <c r="E141" s="17" t="s">
        <v>7861</v>
      </c>
      <c r="F141" s="19" t="s">
        <v>7862</v>
      </c>
      <c r="G141" s="19" t="s">
        <v>100</v>
      </c>
      <c r="H141" s="19" t="s">
        <v>36</v>
      </c>
      <c r="I141" s="33">
        <v>44629000</v>
      </c>
      <c r="J141" s="46" t="s">
        <v>7863</v>
      </c>
      <c r="K141" s="19" t="s">
        <v>7864</v>
      </c>
      <c r="L141" s="19" t="s">
        <v>7865</v>
      </c>
      <c r="M141" s="27" t="s">
        <v>24</v>
      </c>
      <c r="N141" s="17"/>
      <c r="O141" s="18"/>
    </row>
    <row r="142" spans="2:15" s="14" customFormat="1" ht="20.25" customHeight="1" x14ac:dyDescent="0.15">
      <c r="B142" s="25">
        <v>2021</v>
      </c>
      <c r="C142" s="27">
        <v>1</v>
      </c>
      <c r="D142" s="27" t="s">
        <v>14</v>
      </c>
      <c r="E142" s="17" t="s">
        <v>7866</v>
      </c>
      <c r="F142" s="19" t="s">
        <v>7862</v>
      </c>
      <c r="G142" s="19" t="s">
        <v>100</v>
      </c>
      <c r="H142" s="19" t="s">
        <v>101</v>
      </c>
      <c r="I142" s="33">
        <v>44570000</v>
      </c>
      <c r="J142" s="46" t="s">
        <v>7867</v>
      </c>
      <c r="K142" s="19" t="s">
        <v>7868</v>
      </c>
      <c r="L142" s="19" t="s">
        <v>7869</v>
      </c>
      <c r="M142" s="27" t="s">
        <v>24</v>
      </c>
      <c r="N142" s="17"/>
      <c r="O142" s="18" t="s">
        <v>1962</v>
      </c>
    </row>
    <row r="143" spans="2:15" s="14" customFormat="1" ht="20.25" customHeight="1" x14ac:dyDescent="0.15">
      <c r="B143" s="25">
        <v>2021</v>
      </c>
      <c r="C143" s="27">
        <v>1</v>
      </c>
      <c r="D143" s="27" t="s">
        <v>14</v>
      </c>
      <c r="E143" s="17" t="s">
        <v>7870</v>
      </c>
      <c r="F143" s="19" t="s">
        <v>7479</v>
      </c>
      <c r="G143" s="19" t="s">
        <v>40</v>
      </c>
      <c r="H143" s="19" t="s">
        <v>36</v>
      </c>
      <c r="I143" s="33">
        <v>44556000</v>
      </c>
      <c r="J143" s="46" t="s">
        <v>7676</v>
      </c>
      <c r="K143" s="19" t="s">
        <v>7871</v>
      </c>
      <c r="L143" s="19" t="s">
        <v>7872</v>
      </c>
      <c r="M143" s="27" t="s">
        <v>24</v>
      </c>
      <c r="N143" s="17"/>
      <c r="O143" s="18"/>
    </row>
    <row r="144" spans="2:15" s="14" customFormat="1" ht="20.25" customHeight="1" x14ac:dyDescent="0.15">
      <c r="B144" s="25">
        <v>2021</v>
      </c>
      <c r="C144" s="27">
        <v>1</v>
      </c>
      <c r="D144" s="27" t="s">
        <v>14</v>
      </c>
      <c r="E144" s="17" t="s">
        <v>7873</v>
      </c>
      <c r="F144" s="19" t="s">
        <v>7474</v>
      </c>
      <c r="G144" s="19" t="s">
        <v>100</v>
      </c>
      <c r="H144" s="19" t="s">
        <v>36</v>
      </c>
      <c r="I144" s="33">
        <v>42580000</v>
      </c>
      <c r="J144" s="46" t="s">
        <v>7874</v>
      </c>
      <c r="K144" s="19" t="s">
        <v>7875</v>
      </c>
      <c r="L144" s="19" t="s">
        <v>7876</v>
      </c>
      <c r="M144" s="27" t="s">
        <v>24</v>
      </c>
      <c r="N144" s="17"/>
      <c r="O144" s="18"/>
    </row>
    <row r="145" spans="2:15" s="14" customFormat="1" ht="20.25" customHeight="1" x14ac:dyDescent="0.15">
      <c r="B145" s="25">
        <v>2021</v>
      </c>
      <c r="C145" s="27">
        <v>1</v>
      </c>
      <c r="D145" s="27" t="s">
        <v>14</v>
      </c>
      <c r="E145" s="17" t="s">
        <v>7877</v>
      </c>
      <c r="F145" s="19" t="s">
        <v>7479</v>
      </c>
      <c r="G145" s="19" t="s">
        <v>40</v>
      </c>
      <c r="H145" s="19" t="s">
        <v>101</v>
      </c>
      <c r="I145" s="33">
        <v>42300000</v>
      </c>
      <c r="J145" s="46" t="s">
        <v>7878</v>
      </c>
      <c r="K145" s="19" t="s">
        <v>7879</v>
      </c>
      <c r="L145" s="19" t="s">
        <v>7880</v>
      </c>
      <c r="M145" s="27" t="s">
        <v>24</v>
      </c>
      <c r="N145" s="17"/>
      <c r="O145" s="18" t="s">
        <v>1962</v>
      </c>
    </row>
    <row r="146" spans="2:15" s="14" customFormat="1" ht="20.25" customHeight="1" x14ac:dyDescent="0.15">
      <c r="B146" s="25">
        <v>2021</v>
      </c>
      <c r="C146" s="27">
        <v>1</v>
      </c>
      <c r="D146" s="27" t="s">
        <v>14</v>
      </c>
      <c r="E146" s="17" t="s">
        <v>7881</v>
      </c>
      <c r="F146" s="19" t="s">
        <v>7474</v>
      </c>
      <c r="G146" s="19" t="s">
        <v>40</v>
      </c>
      <c r="H146" s="19" t="s">
        <v>36</v>
      </c>
      <c r="I146" s="33">
        <v>41960000</v>
      </c>
      <c r="J146" s="46" t="s">
        <v>7882</v>
      </c>
      <c r="K146" s="19" t="s">
        <v>7883</v>
      </c>
      <c r="L146" s="19" t="s">
        <v>7884</v>
      </c>
      <c r="M146" s="27" t="s">
        <v>24</v>
      </c>
      <c r="N146" s="17"/>
      <c r="O146" s="18"/>
    </row>
    <row r="147" spans="2:15" s="14" customFormat="1" ht="20.25" customHeight="1" x14ac:dyDescent="0.15">
      <c r="B147" s="25">
        <v>2021</v>
      </c>
      <c r="C147" s="27">
        <v>1</v>
      </c>
      <c r="D147" s="27" t="s">
        <v>14</v>
      </c>
      <c r="E147" s="17" t="s">
        <v>7885</v>
      </c>
      <c r="F147" s="19" t="s">
        <v>7479</v>
      </c>
      <c r="G147" s="19" t="s">
        <v>100</v>
      </c>
      <c r="H147" s="19" t="s">
        <v>36</v>
      </c>
      <c r="I147" s="33">
        <v>41074000</v>
      </c>
      <c r="J147" s="46" t="s">
        <v>7475</v>
      </c>
      <c r="K147" s="19" t="s">
        <v>7886</v>
      </c>
      <c r="L147" s="19" t="s">
        <v>7887</v>
      </c>
      <c r="M147" s="27" t="s">
        <v>24</v>
      </c>
      <c r="N147" s="17"/>
      <c r="O147" s="18" t="s">
        <v>4315</v>
      </c>
    </row>
    <row r="148" spans="2:15" s="14" customFormat="1" ht="20.25" customHeight="1" x14ac:dyDescent="0.15">
      <c r="B148" s="25">
        <v>2021</v>
      </c>
      <c r="C148" s="27">
        <v>1</v>
      </c>
      <c r="D148" s="27" t="s">
        <v>15</v>
      </c>
      <c r="E148" s="17" t="s">
        <v>7888</v>
      </c>
      <c r="F148" s="19" t="s">
        <v>7474</v>
      </c>
      <c r="G148" s="19" t="s">
        <v>100</v>
      </c>
      <c r="H148" s="19" t="s">
        <v>36</v>
      </c>
      <c r="I148" s="33">
        <v>40549000</v>
      </c>
      <c r="J148" s="46" t="s">
        <v>7889</v>
      </c>
      <c r="K148" s="19" t="s">
        <v>7890</v>
      </c>
      <c r="L148" s="19" t="s">
        <v>7891</v>
      </c>
      <c r="M148" s="27" t="s">
        <v>24</v>
      </c>
      <c r="N148" s="17"/>
      <c r="O148" s="18"/>
    </row>
    <row r="149" spans="2:15" s="14" customFormat="1" ht="20.25" customHeight="1" x14ac:dyDescent="0.15">
      <c r="B149" s="25">
        <v>2021</v>
      </c>
      <c r="C149" s="27">
        <v>1</v>
      </c>
      <c r="D149" s="27" t="s">
        <v>14</v>
      </c>
      <c r="E149" s="17" t="s">
        <v>7892</v>
      </c>
      <c r="F149" s="19" t="s">
        <v>7479</v>
      </c>
      <c r="G149" s="19" t="s">
        <v>40</v>
      </c>
      <c r="H149" s="19" t="s">
        <v>36</v>
      </c>
      <c r="I149" s="33">
        <v>40000000</v>
      </c>
      <c r="J149" s="46" t="s">
        <v>7893</v>
      </c>
      <c r="K149" s="19" t="s">
        <v>7894</v>
      </c>
      <c r="L149" s="19" t="s">
        <v>7895</v>
      </c>
      <c r="M149" s="27" t="s">
        <v>24</v>
      </c>
      <c r="N149" s="17"/>
      <c r="O149" s="18"/>
    </row>
    <row r="150" spans="2:15" s="14" customFormat="1" ht="20.25" customHeight="1" x14ac:dyDescent="0.15">
      <c r="B150" s="25">
        <v>2021</v>
      </c>
      <c r="C150" s="27">
        <v>1</v>
      </c>
      <c r="D150" s="27" t="s">
        <v>14</v>
      </c>
      <c r="E150" s="17" t="s">
        <v>7896</v>
      </c>
      <c r="F150" s="19" t="s">
        <v>7479</v>
      </c>
      <c r="G150" s="19" t="s">
        <v>100</v>
      </c>
      <c r="H150" s="19" t="s">
        <v>36</v>
      </c>
      <c r="I150" s="33">
        <v>39072000</v>
      </c>
      <c r="J150" s="46" t="s">
        <v>7475</v>
      </c>
      <c r="K150" s="19" t="s">
        <v>7886</v>
      </c>
      <c r="L150" s="19" t="s">
        <v>7887</v>
      </c>
      <c r="M150" s="27" t="s">
        <v>24</v>
      </c>
      <c r="N150" s="17"/>
      <c r="O150" s="18" t="s">
        <v>4315</v>
      </c>
    </row>
    <row r="151" spans="2:15" s="14" customFormat="1" ht="20.25" customHeight="1" x14ac:dyDescent="0.15">
      <c r="B151" s="25">
        <v>2021</v>
      </c>
      <c r="C151" s="27">
        <v>1</v>
      </c>
      <c r="D151" s="27" t="s">
        <v>14</v>
      </c>
      <c r="E151" s="17" t="s">
        <v>7897</v>
      </c>
      <c r="F151" s="19" t="s">
        <v>7474</v>
      </c>
      <c r="G151" s="19" t="s">
        <v>100</v>
      </c>
      <c r="H151" s="19" t="s">
        <v>36</v>
      </c>
      <c r="I151" s="33">
        <v>35952000</v>
      </c>
      <c r="J151" s="46" t="s">
        <v>7898</v>
      </c>
      <c r="K151" s="19" t="s">
        <v>7899</v>
      </c>
      <c r="L151" s="19" t="s">
        <v>7900</v>
      </c>
      <c r="M151" s="27" t="s">
        <v>24</v>
      </c>
      <c r="N151" s="17"/>
      <c r="O151" s="18"/>
    </row>
    <row r="152" spans="2:15" s="14" customFormat="1" ht="20.25" customHeight="1" x14ac:dyDescent="0.15">
      <c r="B152" s="25">
        <v>2021</v>
      </c>
      <c r="C152" s="27">
        <v>1</v>
      </c>
      <c r="D152" s="27" t="s">
        <v>14</v>
      </c>
      <c r="E152" s="17" t="s">
        <v>7901</v>
      </c>
      <c r="F152" s="19" t="s">
        <v>7862</v>
      </c>
      <c r="G152" s="19" t="s">
        <v>100</v>
      </c>
      <c r="H152" s="19" t="s">
        <v>36</v>
      </c>
      <c r="I152" s="33">
        <v>35926000</v>
      </c>
      <c r="J152" s="46" t="s">
        <v>7902</v>
      </c>
      <c r="K152" s="19" t="s">
        <v>7903</v>
      </c>
      <c r="L152" s="19" t="s">
        <v>7904</v>
      </c>
      <c r="M152" s="27" t="s">
        <v>24</v>
      </c>
      <c r="N152" s="17"/>
      <c r="O152" s="18"/>
    </row>
    <row r="153" spans="2:15" s="14" customFormat="1" ht="20.25" customHeight="1" x14ac:dyDescent="0.15">
      <c r="B153" s="25">
        <v>2021</v>
      </c>
      <c r="C153" s="27">
        <v>1</v>
      </c>
      <c r="D153" s="27" t="s">
        <v>14</v>
      </c>
      <c r="E153" s="17" t="s">
        <v>7905</v>
      </c>
      <c r="F153" s="19" t="s">
        <v>7862</v>
      </c>
      <c r="G153" s="19" t="s">
        <v>100</v>
      </c>
      <c r="H153" s="19" t="s">
        <v>101</v>
      </c>
      <c r="I153" s="33">
        <v>35640000</v>
      </c>
      <c r="J153" s="46" t="s">
        <v>7906</v>
      </c>
      <c r="K153" s="19" t="s">
        <v>7907</v>
      </c>
      <c r="L153" s="19" t="s">
        <v>7908</v>
      </c>
      <c r="M153" s="27" t="s">
        <v>24</v>
      </c>
      <c r="N153" s="17"/>
      <c r="O153" s="18"/>
    </row>
    <row r="154" spans="2:15" s="14" customFormat="1" ht="20.25" customHeight="1" x14ac:dyDescent="0.15">
      <c r="B154" s="25">
        <v>2021</v>
      </c>
      <c r="C154" s="27">
        <v>1</v>
      </c>
      <c r="D154" s="27" t="s">
        <v>15</v>
      </c>
      <c r="E154" s="17" t="s">
        <v>7909</v>
      </c>
      <c r="F154" s="19" t="s">
        <v>7519</v>
      </c>
      <c r="G154" s="19" t="s">
        <v>100</v>
      </c>
      <c r="H154" s="19" t="s">
        <v>36</v>
      </c>
      <c r="I154" s="33">
        <v>35000000</v>
      </c>
      <c r="J154" s="46" t="s">
        <v>7910</v>
      </c>
      <c r="K154" s="19" t="s">
        <v>7911</v>
      </c>
      <c r="L154" s="19" t="s">
        <v>7912</v>
      </c>
      <c r="M154" s="27" t="s">
        <v>24</v>
      </c>
      <c r="N154" s="17"/>
      <c r="O154" s="18"/>
    </row>
    <row r="155" spans="2:15" s="14" customFormat="1" ht="20.25" customHeight="1" x14ac:dyDescent="0.15">
      <c r="B155" s="25">
        <v>2021</v>
      </c>
      <c r="C155" s="27">
        <v>1</v>
      </c>
      <c r="D155" s="27" t="s">
        <v>14</v>
      </c>
      <c r="E155" s="17" t="s">
        <v>7913</v>
      </c>
      <c r="F155" s="19" t="s">
        <v>7535</v>
      </c>
      <c r="G155" s="19" t="s">
        <v>100</v>
      </c>
      <c r="H155" s="19" t="s">
        <v>36</v>
      </c>
      <c r="I155" s="33">
        <v>34636500</v>
      </c>
      <c r="J155" s="46" t="s">
        <v>5317</v>
      </c>
      <c r="K155" s="19" t="s">
        <v>7914</v>
      </c>
      <c r="L155" s="19" t="s">
        <v>7915</v>
      </c>
      <c r="M155" s="27" t="s">
        <v>24</v>
      </c>
      <c r="N155" s="17"/>
      <c r="O155" s="18"/>
    </row>
    <row r="156" spans="2:15" s="14" customFormat="1" ht="20.25" customHeight="1" x14ac:dyDescent="0.15">
      <c r="B156" s="25">
        <v>2021</v>
      </c>
      <c r="C156" s="27">
        <v>1</v>
      </c>
      <c r="D156" s="27" t="s">
        <v>14</v>
      </c>
      <c r="E156" s="17" t="s">
        <v>7916</v>
      </c>
      <c r="F156" s="19" t="s">
        <v>7535</v>
      </c>
      <c r="G156" s="19" t="s">
        <v>100</v>
      </c>
      <c r="H156" s="19" t="s">
        <v>36</v>
      </c>
      <c r="I156" s="33">
        <v>34487000</v>
      </c>
      <c r="J156" s="46" t="s">
        <v>7917</v>
      </c>
      <c r="K156" s="19" t="s">
        <v>7918</v>
      </c>
      <c r="L156" s="19" t="s">
        <v>7919</v>
      </c>
      <c r="M156" s="27" t="s">
        <v>24</v>
      </c>
      <c r="N156" s="17"/>
      <c r="O156" s="18"/>
    </row>
    <row r="157" spans="2:15" s="14" customFormat="1" ht="20.25" customHeight="1" x14ac:dyDescent="0.15">
      <c r="B157" s="25">
        <v>2021</v>
      </c>
      <c r="C157" s="27">
        <v>1</v>
      </c>
      <c r="D157" s="27" t="s">
        <v>14</v>
      </c>
      <c r="E157" s="17" t="s">
        <v>7920</v>
      </c>
      <c r="F157" s="19" t="s">
        <v>7535</v>
      </c>
      <c r="G157" s="19" t="s">
        <v>100</v>
      </c>
      <c r="H157" s="19" t="s">
        <v>36</v>
      </c>
      <c r="I157" s="33">
        <v>32799000</v>
      </c>
      <c r="J157" s="46" t="s">
        <v>7724</v>
      </c>
      <c r="K157" s="19" t="s">
        <v>7921</v>
      </c>
      <c r="L157" s="19" t="s">
        <v>7922</v>
      </c>
      <c r="M157" s="27" t="s">
        <v>24</v>
      </c>
      <c r="N157" s="17"/>
      <c r="O157" s="18"/>
    </row>
    <row r="158" spans="2:15" s="14" customFormat="1" ht="20.25" customHeight="1" x14ac:dyDescent="0.15">
      <c r="B158" s="25">
        <v>2021</v>
      </c>
      <c r="C158" s="27">
        <v>1</v>
      </c>
      <c r="D158" s="27" t="s">
        <v>14</v>
      </c>
      <c r="E158" s="17" t="s">
        <v>7923</v>
      </c>
      <c r="F158" s="19" t="s">
        <v>7535</v>
      </c>
      <c r="G158" s="19" t="s">
        <v>40</v>
      </c>
      <c r="H158" s="19" t="s">
        <v>36</v>
      </c>
      <c r="I158" s="33">
        <v>32569000</v>
      </c>
      <c r="J158" s="46" t="s">
        <v>7917</v>
      </c>
      <c r="K158" s="19" t="s">
        <v>7924</v>
      </c>
      <c r="L158" s="19" t="s">
        <v>7925</v>
      </c>
      <c r="M158" s="27" t="s">
        <v>24</v>
      </c>
      <c r="N158" s="17"/>
      <c r="O158" s="18"/>
    </row>
    <row r="159" spans="2:15" s="14" customFormat="1" ht="20.25" customHeight="1" x14ac:dyDescent="0.15">
      <c r="B159" s="25">
        <v>2021</v>
      </c>
      <c r="C159" s="27">
        <v>1</v>
      </c>
      <c r="D159" s="27" t="s">
        <v>14</v>
      </c>
      <c r="E159" s="17" t="s">
        <v>7926</v>
      </c>
      <c r="F159" s="19" t="s">
        <v>7479</v>
      </c>
      <c r="G159" s="19" t="s">
        <v>40</v>
      </c>
      <c r="H159" s="19" t="s">
        <v>36</v>
      </c>
      <c r="I159" s="33">
        <v>32046000</v>
      </c>
      <c r="J159" s="46" t="s">
        <v>7927</v>
      </c>
      <c r="K159" s="19" t="s">
        <v>7928</v>
      </c>
      <c r="L159" s="19" t="s">
        <v>7929</v>
      </c>
      <c r="M159" s="27" t="s">
        <v>24</v>
      </c>
      <c r="N159" s="17"/>
      <c r="O159" s="18"/>
    </row>
    <row r="160" spans="2:15" s="14" customFormat="1" ht="20.25" customHeight="1" x14ac:dyDescent="0.15">
      <c r="B160" s="25">
        <v>2021</v>
      </c>
      <c r="C160" s="27">
        <v>1</v>
      </c>
      <c r="D160" s="27" t="s">
        <v>14</v>
      </c>
      <c r="E160" s="17" t="s">
        <v>7930</v>
      </c>
      <c r="F160" s="19" t="s">
        <v>7535</v>
      </c>
      <c r="G160" s="19" t="s">
        <v>100</v>
      </c>
      <c r="H160" s="19" t="s">
        <v>36</v>
      </c>
      <c r="I160" s="33">
        <v>31100000</v>
      </c>
      <c r="J160" s="46" t="s">
        <v>5562</v>
      </c>
      <c r="K160" s="19" t="s">
        <v>7931</v>
      </c>
      <c r="L160" s="19" t="s">
        <v>7932</v>
      </c>
      <c r="M160" s="27" t="s">
        <v>24</v>
      </c>
      <c r="N160" s="17"/>
      <c r="O160" s="18"/>
    </row>
    <row r="161" spans="2:15" s="14" customFormat="1" ht="20.25" customHeight="1" x14ac:dyDescent="0.15">
      <c r="B161" s="25">
        <v>2021</v>
      </c>
      <c r="C161" s="27">
        <v>1</v>
      </c>
      <c r="D161" s="27" t="s">
        <v>14</v>
      </c>
      <c r="E161" s="17" t="s">
        <v>7933</v>
      </c>
      <c r="F161" s="19" t="s">
        <v>7519</v>
      </c>
      <c r="G161" s="19" t="s">
        <v>40</v>
      </c>
      <c r="H161" s="19" t="s">
        <v>36</v>
      </c>
      <c r="I161" s="33">
        <v>31000000</v>
      </c>
      <c r="J161" s="46" t="s">
        <v>7927</v>
      </c>
      <c r="K161" s="19" t="s">
        <v>7934</v>
      </c>
      <c r="L161" s="19" t="s">
        <v>7935</v>
      </c>
      <c r="M161" s="27" t="s">
        <v>24</v>
      </c>
      <c r="N161" s="17"/>
      <c r="O161" s="18"/>
    </row>
    <row r="162" spans="2:15" s="14" customFormat="1" ht="20.25" customHeight="1" x14ac:dyDescent="0.15">
      <c r="B162" s="25">
        <v>2021</v>
      </c>
      <c r="C162" s="27">
        <v>1</v>
      </c>
      <c r="D162" s="27" t="s">
        <v>14</v>
      </c>
      <c r="E162" s="17" t="s">
        <v>7936</v>
      </c>
      <c r="F162" s="19" t="s">
        <v>7535</v>
      </c>
      <c r="G162" s="19" t="s">
        <v>100</v>
      </c>
      <c r="H162" s="19" t="s">
        <v>36</v>
      </c>
      <c r="I162" s="33">
        <v>30060000</v>
      </c>
      <c r="J162" s="46" t="s">
        <v>7937</v>
      </c>
      <c r="K162" s="19" t="s">
        <v>7938</v>
      </c>
      <c r="L162" s="19" t="s">
        <v>7939</v>
      </c>
      <c r="M162" s="27" t="s">
        <v>24</v>
      </c>
      <c r="N162" s="17"/>
      <c r="O162" s="18"/>
    </row>
    <row r="163" spans="2:15" s="14" customFormat="1" ht="20.25" customHeight="1" x14ac:dyDescent="0.15">
      <c r="B163" s="25">
        <v>2021</v>
      </c>
      <c r="C163" s="27">
        <v>1</v>
      </c>
      <c r="D163" s="27" t="s">
        <v>14</v>
      </c>
      <c r="E163" s="17" t="s">
        <v>7940</v>
      </c>
      <c r="F163" s="19" t="s">
        <v>7519</v>
      </c>
      <c r="G163" s="19" t="s">
        <v>100</v>
      </c>
      <c r="H163" s="19" t="s">
        <v>36</v>
      </c>
      <c r="I163" s="33">
        <v>30000000</v>
      </c>
      <c r="J163" s="46" t="s">
        <v>7713</v>
      </c>
      <c r="K163" s="19" t="s">
        <v>7941</v>
      </c>
      <c r="L163" s="19" t="s">
        <v>7942</v>
      </c>
      <c r="M163" s="27" t="s">
        <v>24</v>
      </c>
      <c r="N163" s="17"/>
      <c r="O163" s="18" t="s">
        <v>1962</v>
      </c>
    </row>
    <row r="164" spans="2:15" s="14" customFormat="1" ht="20.25" customHeight="1" x14ac:dyDescent="0.15">
      <c r="B164" s="25">
        <v>2021</v>
      </c>
      <c r="C164" s="27">
        <v>1</v>
      </c>
      <c r="D164" s="27" t="s">
        <v>14</v>
      </c>
      <c r="E164" s="17" t="s">
        <v>7943</v>
      </c>
      <c r="F164" s="19" t="s">
        <v>7535</v>
      </c>
      <c r="G164" s="19" t="s">
        <v>100</v>
      </c>
      <c r="H164" s="19" t="s">
        <v>36</v>
      </c>
      <c r="I164" s="33">
        <v>30000000</v>
      </c>
      <c r="J164" s="46" t="s">
        <v>7695</v>
      </c>
      <c r="K164" s="19" t="s">
        <v>7944</v>
      </c>
      <c r="L164" s="19" t="s">
        <v>7945</v>
      </c>
      <c r="M164" s="27" t="s">
        <v>24</v>
      </c>
      <c r="N164" s="17"/>
      <c r="O164" s="18" t="s">
        <v>2179</v>
      </c>
    </row>
    <row r="165" spans="2:15" s="14" customFormat="1" ht="20.25" customHeight="1" x14ac:dyDescent="0.15">
      <c r="B165" s="25">
        <v>2021</v>
      </c>
      <c r="C165" s="27">
        <v>1</v>
      </c>
      <c r="D165" s="27" t="s">
        <v>14</v>
      </c>
      <c r="E165" s="17" t="s">
        <v>7946</v>
      </c>
      <c r="F165" s="19" t="s">
        <v>7519</v>
      </c>
      <c r="G165" s="19" t="s">
        <v>40</v>
      </c>
      <c r="H165" s="19" t="s">
        <v>36</v>
      </c>
      <c r="I165" s="33">
        <v>30000000</v>
      </c>
      <c r="J165" s="46" t="s">
        <v>5619</v>
      </c>
      <c r="K165" s="19" t="s">
        <v>7947</v>
      </c>
      <c r="L165" s="19" t="s">
        <v>7948</v>
      </c>
      <c r="M165" s="27" t="s">
        <v>24</v>
      </c>
      <c r="N165" s="17"/>
      <c r="O165" s="18"/>
    </row>
    <row r="166" spans="2:15" s="14" customFormat="1" ht="20.25" customHeight="1" x14ac:dyDescent="0.15">
      <c r="B166" s="25">
        <v>2021</v>
      </c>
      <c r="C166" s="27">
        <v>1</v>
      </c>
      <c r="D166" s="27" t="s">
        <v>14</v>
      </c>
      <c r="E166" s="17" t="s">
        <v>7949</v>
      </c>
      <c r="F166" s="19" t="s">
        <v>7519</v>
      </c>
      <c r="G166" s="19" t="s">
        <v>40</v>
      </c>
      <c r="H166" s="19" t="s">
        <v>36</v>
      </c>
      <c r="I166" s="33">
        <v>30000000</v>
      </c>
      <c r="J166" s="46" t="s">
        <v>5619</v>
      </c>
      <c r="K166" s="19" t="s">
        <v>7947</v>
      </c>
      <c r="L166" s="19" t="s">
        <v>7948</v>
      </c>
      <c r="M166" s="27" t="s">
        <v>24</v>
      </c>
      <c r="N166" s="17"/>
      <c r="O166" s="18"/>
    </row>
    <row r="167" spans="2:15" s="14" customFormat="1" ht="20.25" customHeight="1" x14ac:dyDescent="0.15">
      <c r="B167" s="25">
        <v>2021</v>
      </c>
      <c r="C167" s="27">
        <v>1</v>
      </c>
      <c r="D167" s="27" t="s">
        <v>14</v>
      </c>
      <c r="E167" s="17" t="s">
        <v>7950</v>
      </c>
      <c r="F167" s="19" t="s">
        <v>7535</v>
      </c>
      <c r="G167" s="19" t="s">
        <v>40</v>
      </c>
      <c r="H167" s="19" t="s">
        <v>36</v>
      </c>
      <c r="I167" s="33">
        <v>29316000</v>
      </c>
      <c r="J167" s="46" t="s">
        <v>5759</v>
      </c>
      <c r="K167" s="19" t="s">
        <v>7951</v>
      </c>
      <c r="L167" s="19" t="s">
        <v>7952</v>
      </c>
      <c r="M167" s="27" t="s">
        <v>24</v>
      </c>
      <c r="N167" s="17"/>
      <c r="O167" s="18"/>
    </row>
    <row r="168" spans="2:15" s="14" customFormat="1" ht="20.25" customHeight="1" x14ac:dyDescent="0.15">
      <c r="B168" s="25">
        <v>2021</v>
      </c>
      <c r="C168" s="27">
        <v>1</v>
      </c>
      <c r="D168" s="27" t="s">
        <v>14</v>
      </c>
      <c r="E168" s="17" t="s">
        <v>7953</v>
      </c>
      <c r="F168" s="19" t="s">
        <v>7535</v>
      </c>
      <c r="G168" s="19" t="s">
        <v>100</v>
      </c>
      <c r="H168" s="19" t="s">
        <v>36</v>
      </c>
      <c r="I168" s="33">
        <v>29080000</v>
      </c>
      <c r="J168" s="46" t="s">
        <v>7954</v>
      </c>
      <c r="K168" s="19" t="s">
        <v>7955</v>
      </c>
      <c r="L168" s="19" t="s">
        <v>7956</v>
      </c>
      <c r="M168" s="27" t="s">
        <v>24</v>
      </c>
      <c r="N168" s="17"/>
      <c r="O168" s="18"/>
    </row>
    <row r="169" spans="2:15" s="14" customFormat="1" ht="20.25" customHeight="1" x14ac:dyDescent="0.15">
      <c r="B169" s="25">
        <v>2021</v>
      </c>
      <c r="C169" s="27">
        <v>1</v>
      </c>
      <c r="D169" s="27" t="s">
        <v>14</v>
      </c>
      <c r="E169" s="17" t="s">
        <v>7957</v>
      </c>
      <c r="F169" s="19" t="s">
        <v>7519</v>
      </c>
      <c r="G169" s="19" t="s">
        <v>100</v>
      </c>
      <c r="H169" s="19" t="s">
        <v>101</v>
      </c>
      <c r="I169" s="33">
        <v>29000000</v>
      </c>
      <c r="J169" s="46" t="s">
        <v>7958</v>
      </c>
      <c r="K169" s="19" t="s">
        <v>7959</v>
      </c>
      <c r="L169" s="19" t="s">
        <v>7960</v>
      </c>
      <c r="M169" s="27" t="s">
        <v>24</v>
      </c>
      <c r="N169" s="17"/>
      <c r="O169" s="18" t="s">
        <v>1962</v>
      </c>
    </row>
    <row r="170" spans="2:15" s="14" customFormat="1" ht="20.25" customHeight="1" x14ac:dyDescent="0.15">
      <c r="B170" s="25">
        <v>2021</v>
      </c>
      <c r="C170" s="27">
        <v>1</v>
      </c>
      <c r="D170" s="27" t="s">
        <v>14</v>
      </c>
      <c r="E170" s="17" t="s">
        <v>7961</v>
      </c>
      <c r="F170" s="19" t="s">
        <v>7535</v>
      </c>
      <c r="G170" s="19" t="s">
        <v>100</v>
      </c>
      <c r="H170" s="19" t="s">
        <v>36</v>
      </c>
      <c r="I170" s="33">
        <v>28254130</v>
      </c>
      <c r="J170" s="46" t="s">
        <v>5759</v>
      </c>
      <c r="K170" s="19" t="s">
        <v>7962</v>
      </c>
      <c r="L170" s="19" t="s">
        <v>7963</v>
      </c>
      <c r="M170" s="27" t="s">
        <v>24</v>
      </c>
      <c r="N170" s="17"/>
      <c r="O170" s="18"/>
    </row>
    <row r="171" spans="2:15" s="14" customFormat="1" ht="20.25" customHeight="1" x14ac:dyDescent="0.15">
      <c r="B171" s="25">
        <v>2021</v>
      </c>
      <c r="C171" s="27">
        <v>1</v>
      </c>
      <c r="D171" s="27" t="s">
        <v>14</v>
      </c>
      <c r="E171" s="17" t="s">
        <v>7964</v>
      </c>
      <c r="F171" s="19" t="s">
        <v>7535</v>
      </c>
      <c r="G171" s="19" t="s">
        <v>100</v>
      </c>
      <c r="H171" s="19" t="s">
        <v>36</v>
      </c>
      <c r="I171" s="33">
        <v>25004000</v>
      </c>
      <c r="J171" s="46" t="s">
        <v>7965</v>
      </c>
      <c r="K171" s="19" t="s">
        <v>7966</v>
      </c>
      <c r="L171" s="19" t="s">
        <v>7967</v>
      </c>
      <c r="M171" s="27" t="s">
        <v>24</v>
      </c>
      <c r="N171" s="17"/>
      <c r="O171" s="18"/>
    </row>
    <row r="172" spans="2:15" s="14" customFormat="1" ht="20.25" customHeight="1" x14ac:dyDescent="0.15">
      <c r="B172" s="25">
        <v>2021</v>
      </c>
      <c r="C172" s="27">
        <v>1</v>
      </c>
      <c r="D172" s="27" t="s">
        <v>14</v>
      </c>
      <c r="E172" s="17" t="s">
        <v>7968</v>
      </c>
      <c r="F172" s="19" t="s">
        <v>7519</v>
      </c>
      <c r="G172" s="19" t="s">
        <v>100</v>
      </c>
      <c r="H172" s="19" t="s">
        <v>101</v>
      </c>
      <c r="I172" s="33">
        <v>25000000</v>
      </c>
      <c r="J172" s="46" t="s">
        <v>5455</v>
      </c>
      <c r="K172" s="19" t="s">
        <v>7969</v>
      </c>
      <c r="L172" s="19" t="s">
        <v>7970</v>
      </c>
      <c r="M172" s="27" t="s">
        <v>24</v>
      </c>
      <c r="N172" s="17"/>
      <c r="O172" s="18" t="s">
        <v>746</v>
      </c>
    </row>
    <row r="173" spans="2:15" s="14" customFormat="1" ht="20.25" customHeight="1" x14ac:dyDescent="0.15">
      <c r="B173" s="25">
        <v>2021</v>
      </c>
      <c r="C173" s="27">
        <v>1</v>
      </c>
      <c r="D173" s="27" t="s">
        <v>14</v>
      </c>
      <c r="E173" s="17" t="s">
        <v>7971</v>
      </c>
      <c r="F173" s="19" t="s">
        <v>7519</v>
      </c>
      <c r="G173" s="19" t="s">
        <v>100</v>
      </c>
      <c r="H173" s="19" t="s">
        <v>36</v>
      </c>
      <c r="I173" s="33">
        <v>25000000</v>
      </c>
      <c r="J173" s="46" t="s">
        <v>5741</v>
      </c>
      <c r="K173" s="19" t="s">
        <v>5810</v>
      </c>
      <c r="L173" s="19" t="s">
        <v>7972</v>
      </c>
      <c r="M173" s="27" t="s">
        <v>24</v>
      </c>
      <c r="N173" s="17"/>
      <c r="O173" s="18"/>
    </row>
    <row r="174" spans="2:15" s="14" customFormat="1" ht="20.25" customHeight="1" x14ac:dyDescent="0.15">
      <c r="B174" s="25">
        <v>2021</v>
      </c>
      <c r="C174" s="27">
        <v>1</v>
      </c>
      <c r="D174" s="27" t="s">
        <v>14</v>
      </c>
      <c r="E174" s="17" t="s">
        <v>7973</v>
      </c>
      <c r="F174" s="19" t="s">
        <v>7974</v>
      </c>
      <c r="G174" s="19" t="s">
        <v>100</v>
      </c>
      <c r="H174" s="19" t="s">
        <v>36</v>
      </c>
      <c r="I174" s="33">
        <v>25000000</v>
      </c>
      <c r="J174" s="46" t="s">
        <v>7975</v>
      </c>
      <c r="K174" s="19" t="s">
        <v>7976</v>
      </c>
      <c r="L174" s="19" t="s">
        <v>7977</v>
      </c>
      <c r="M174" s="27" t="s">
        <v>24</v>
      </c>
      <c r="N174" s="17"/>
      <c r="O174" s="18"/>
    </row>
    <row r="175" spans="2:15" s="14" customFormat="1" ht="20.25" customHeight="1" x14ac:dyDescent="0.15">
      <c r="B175" s="25">
        <v>2021</v>
      </c>
      <c r="C175" s="27">
        <v>1</v>
      </c>
      <c r="D175" s="27" t="s">
        <v>14</v>
      </c>
      <c r="E175" s="17" t="s">
        <v>7978</v>
      </c>
      <c r="F175" s="19" t="s">
        <v>7974</v>
      </c>
      <c r="G175" s="19" t="s">
        <v>100</v>
      </c>
      <c r="H175" s="19" t="s">
        <v>36</v>
      </c>
      <c r="I175" s="33">
        <v>25000000</v>
      </c>
      <c r="J175" s="46" t="s">
        <v>7979</v>
      </c>
      <c r="K175" s="19" t="s">
        <v>7980</v>
      </c>
      <c r="L175" s="19" t="s">
        <v>7981</v>
      </c>
      <c r="M175" s="27" t="s">
        <v>24</v>
      </c>
      <c r="N175" s="17"/>
      <c r="O175" s="18"/>
    </row>
    <row r="176" spans="2:15" s="14" customFormat="1" ht="20.25" customHeight="1" x14ac:dyDescent="0.15">
      <c r="B176" s="25">
        <v>2021</v>
      </c>
      <c r="C176" s="27">
        <v>1</v>
      </c>
      <c r="D176" s="27" t="s">
        <v>14</v>
      </c>
      <c r="E176" s="17" t="s">
        <v>7982</v>
      </c>
      <c r="F176" s="19" t="s">
        <v>7983</v>
      </c>
      <c r="G176" s="19" t="s">
        <v>40</v>
      </c>
      <c r="H176" s="19" t="s">
        <v>36</v>
      </c>
      <c r="I176" s="33">
        <v>25000000</v>
      </c>
      <c r="J176" s="46" t="s">
        <v>7984</v>
      </c>
      <c r="K176" s="19" t="s">
        <v>7985</v>
      </c>
      <c r="L176" s="19" t="s">
        <v>7986</v>
      </c>
      <c r="M176" s="27" t="s">
        <v>24</v>
      </c>
      <c r="N176" s="17"/>
      <c r="O176" s="18"/>
    </row>
    <row r="177" spans="2:15" s="14" customFormat="1" ht="20.25" customHeight="1" x14ac:dyDescent="0.15">
      <c r="B177" s="25">
        <v>2021</v>
      </c>
      <c r="C177" s="27">
        <v>1</v>
      </c>
      <c r="D177" s="27" t="s">
        <v>14</v>
      </c>
      <c r="E177" s="17" t="s">
        <v>7987</v>
      </c>
      <c r="F177" s="19" t="s">
        <v>7983</v>
      </c>
      <c r="G177" s="19" t="s">
        <v>40</v>
      </c>
      <c r="H177" s="19" t="s">
        <v>36</v>
      </c>
      <c r="I177" s="33">
        <v>24615000</v>
      </c>
      <c r="J177" s="46" t="s">
        <v>7988</v>
      </c>
      <c r="K177" s="19" t="s">
        <v>7989</v>
      </c>
      <c r="L177" s="19" t="s">
        <v>7990</v>
      </c>
      <c r="M177" s="27" t="s">
        <v>24</v>
      </c>
      <c r="N177" s="17"/>
      <c r="O177" s="18"/>
    </row>
    <row r="178" spans="2:15" s="14" customFormat="1" ht="20.25" customHeight="1" x14ac:dyDescent="0.15">
      <c r="B178" s="25">
        <v>2021</v>
      </c>
      <c r="C178" s="27">
        <v>1</v>
      </c>
      <c r="D178" s="27" t="s">
        <v>15</v>
      </c>
      <c r="E178" s="17" t="s">
        <v>7991</v>
      </c>
      <c r="F178" s="19" t="s">
        <v>7974</v>
      </c>
      <c r="G178" s="19" t="s">
        <v>100</v>
      </c>
      <c r="H178" s="19" t="s">
        <v>36</v>
      </c>
      <c r="I178" s="33">
        <v>23869000</v>
      </c>
      <c r="J178" s="46" t="s">
        <v>7992</v>
      </c>
      <c r="K178" s="19" t="s">
        <v>7993</v>
      </c>
      <c r="L178" s="19" t="s">
        <v>7994</v>
      </c>
      <c r="M178" s="27" t="s">
        <v>24</v>
      </c>
      <c r="N178" s="17"/>
      <c r="O178" s="18"/>
    </row>
    <row r="179" spans="2:15" s="14" customFormat="1" ht="20.25" customHeight="1" x14ac:dyDescent="0.15">
      <c r="B179" s="25">
        <v>2021</v>
      </c>
      <c r="C179" s="27">
        <v>1</v>
      </c>
      <c r="D179" s="27" t="s">
        <v>14</v>
      </c>
      <c r="E179" s="17" t="s">
        <v>7995</v>
      </c>
      <c r="F179" s="19" t="s">
        <v>7974</v>
      </c>
      <c r="G179" s="19" t="s">
        <v>40</v>
      </c>
      <c r="H179" s="19" t="s">
        <v>36</v>
      </c>
      <c r="I179" s="33">
        <v>22000000</v>
      </c>
      <c r="J179" s="46" t="s">
        <v>7996</v>
      </c>
      <c r="K179" s="19" t="s">
        <v>7997</v>
      </c>
      <c r="L179" s="19" t="s">
        <v>7998</v>
      </c>
      <c r="M179" s="27" t="s">
        <v>24</v>
      </c>
      <c r="N179" s="17"/>
      <c r="O179" s="18"/>
    </row>
    <row r="180" spans="2:15" s="14" customFormat="1" ht="20.25" customHeight="1" x14ac:dyDescent="0.15">
      <c r="B180" s="25">
        <v>2021</v>
      </c>
      <c r="C180" s="27">
        <v>1</v>
      </c>
      <c r="D180" s="27" t="s">
        <v>14</v>
      </c>
      <c r="E180" s="17" t="s">
        <v>7999</v>
      </c>
      <c r="F180" s="19" t="s">
        <v>7519</v>
      </c>
      <c r="G180" s="19" t="s">
        <v>5116</v>
      </c>
      <c r="H180" s="19" t="s">
        <v>5117</v>
      </c>
      <c r="I180" s="33">
        <v>22000000</v>
      </c>
      <c r="J180" s="46" t="s">
        <v>8000</v>
      </c>
      <c r="K180" s="19" t="s">
        <v>8001</v>
      </c>
      <c r="L180" s="19" t="s">
        <v>8002</v>
      </c>
      <c r="M180" s="27" t="s">
        <v>5114</v>
      </c>
      <c r="N180" s="17"/>
      <c r="O180" s="18"/>
    </row>
    <row r="181" spans="2:15" s="14" customFormat="1" ht="20.25" customHeight="1" x14ac:dyDescent="0.15">
      <c r="B181" s="25">
        <v>2021</v>
      </c>
      <c r="C181" s="27">
        <v>1</v>
      </c>
      <c r="D181" s="27" t="s">
        <v>14</v>
      </c>
      <c r="E181" s="17" t="s">
        <v>8003</v>
      </c>
      <c r="F181" s="19" t="s">
        <v>7519</v>
      </c>
      <c r="G181" s="19" t="s">
        <v>5116</v>
      </c>
      <c r="H181" s="19" t="s">
        <v>5117</v>
      </c>
      <c r="I181" s="33">
        <v>22000000</v>
      </c>
      <c r="J181" s="46" t="s">
        <v>8000</v>
      </c>
      <c r="K181" s="19" t="s">
        <v>8004</v>
      </c>
      <c r="L181" s="19" t="s">
        <v>8005</v>
      </c>
      <c r="M181" s="27" t="s">
        <v>5114</v>
      </c>
      <c r="N181" s="17"/>
      <c r="O181" s="18"/>
    </row>
    <row r="182" spans="2:15" s="14" customFormat="1" ht="20.25" customHeight="1" x14ac:dyDescent="0.15">
      <c r="B182" s="25">
        <v>2021</v>
      </c>
      <c r="C182" s="27">
        <v>1</v>
      </c>
      <c r="D182" s="27" t="s">
        <v>14</v>
      </c>
      <c r="E182" s="17" t="s">
        <v>8006</v>
      </c>
      <c r="F182" s="19" t="s">
        <v>7519</v>
      </c>
      <c r="G182" s="19" t="s">
        <v>5116</v>
      </c>
      <c r="H182" s="19" t="s">
        <v>5117</v>
      </c>
      <c r="I182" s="33">
        <v>22000000</v>
      </c>
      <c r="J182" s="46" t="s">
        <v>8000</v>
      </c>
      <c r="K182" s="19" t="s">
        <v>8007</v>
      </c>
      <c r="L182" s="19" t="s">
        <v>8008</v>
      </c>
      <c r="M182" s="27" t="s">
        <v>5114</v>
      </c>
      <c r="N182" s="17"/>
      <c r="O182" s="18"/>
    </row>
    <row r="183" spans="2:15" s="14" customFormat="1" ht="20.25" customHeight="1" x14ac:dyDescent="0.15">
      <c r="B183" s="25">
        <v>2021</v>
      </c>
      <c r="C183" s="27">
        <v>1</v>
      </c>
      <c r="D183" s="27" t="s">
        <v>14</v>
      </c>
      <c r="E183" s="17" t="s">
        <v>8009</v>
      </c>
      <c r="F183" s="19" t="s">
        <v>7519</v>
      </c>
      <c r="G183" s="19" t="s">
        <v>5116</v>
      </c>
      <c r="H183" s="19" t="s">
        <v>5117</v>
      </c>
      <c r="I183" s="33">
        <v>22000000</v>
      </c>
      <c r="J183" s="46" t="s">
        <v>8000</v>
      </c>
      <c r="K183" s="19" t="s">
        <v>5818</v>
      </c>
      <c r="L183" s="19" t="s">
        <v>8010</v>
      </c>
      <c r="M183" s="27" t="s">
        <v>5114</v>
      </c>
      <c r="N183" s="17"/>
      <c r="O183" s="18"/>
    </row>
    <row r="184" spans="2:15" s="14" customFormat="1" ht="20.25" customHeight="1" x14ac:dyDescent="0.15">
      <c r="B184" s="25">
        <v>2021</v>
      </c>
      <c r="C184" s="27">
        <v>1</v>
      </c>
      <c r="D184" s="27" t="s">
        <v>14</v>
      </c>
      <c r="E184" s="17" t="s">
        <v>8011</v>
      </c>
      <c r="F184" s="19" t="s">
        <v>7983</v>
      </c>
      <c r="G184" s="19" t="s">
        <v>5116</v>
      </c>
      <c r="H184" s="19" t="s">
        <v>5117</v>
      </c>
      <c r="I184" s="33">
        <v>22000000</v>
      </c>
      <c r="J184" s="46" t="s">
        <v>8012</v>
      </c>
      <c r="K184" s="19" t="s">
        <v>8013</v>
      </c>
      <c r="L184" s="19" t="s">
        <v>8014</v>
      </c>
      <c r="M184" s="27" t="s">
        <v>5114</v>
      </c>
      <c r="N184" s="17"/>
      <c r="O184" s="18"/>
    </row>
    <row r="185" spans="2:15" s="14" customFormat="1" ht="20.25" customHeight="1" x14ac:dyDescent="0.15">
      <c r="B185" s="25">
        <v>2021</v>
      </c>
      <c r="C185" s="27">
        <v>1</v>
      </c>
      <c r="D185" s="27" t="s">
        <v>14</v>
      </c>
      <c r="E185" s="17" t="s">
        <v>8015</v>
      </c>
      <c r="F185" s="19" t="s">
        <v>7474</v>
      </c>
      <c r="G185" s="19" t="s">
        <v>100</v>
      </c>
      <c r="H185" s="19" t="s">
        <v>101</v>
      </c>
      <c r="I185" s="33">
        <v>22000000</v>
      </c>
      <c r="J185" s="46" t="s">
        <v>8016</v>
      </c>
      <c r="K185" s="19" t="s">
        <v>8017</v>
      </c>
      <c r="L185" s="19" t="s">
        <v>8018</v>
      </c>
      <c r="M185" s="27" t="s">
        <v>24</v>
      </c>
      <c r="N185" s="17"/>
      <c r="O185" s="18" t="s">
        <v>94</v>
      </c>
    </row>
    <row r="186" spans="2:15" s="14" customFormat="1" ht="20.25" customHeight="1" x14ac:dyDescent="0.15">
      <c r="B186" s="25">
        <v>2021</v>
      </c>
      <c r="C186" s="27">
        <v>1</v>
      </c>
      <c r="D186" s="27" t="s">
        <v>14</v>
      </c>
      <c r="E186" s="17" t="s">
        <v>8019</v>
      </c>
      <c r="F186" s="19" t="s">
        <v>7519</v>
      </c>
      <c r="G186" s="19" t="s">
        <v>5116</v>
      </c>
      <c r="H186" s="19" t="s">
        <v>5117</v>
      </c>
      <c r="I186" s="33">
        <v>21881500</v>
      </c>
      <c r="J186" s="46" t="s">
        <v>8000</v>
      </c>
      <c r="K186" s="19" t="s">
        <v>8020</v>
      </c>
      <c r="L186" s="19" t="s">
        <v>8021</v>
      </c>
      <c r="M186" s="27" t="s">
        <v>5114</v>
      </c>
      <c r="N186" s="17"/>
      <c r="O186" s="18"/>
    </row>
    <row r="187" spans="2:15" s="14" customFormat="1" ht="20.25" customHeight="1" x14ac:dyDescent="0.15">
      <c r="B187" s="25">
        <v>2021</v>
      </c>
      <c r="C187" s="27">
        <v>1</v>
      </c>
      <c r="D187" s="27" t="s">
        <v>14</v>
      </c>
      <c r="E187" s="17" t="s">
        <v>8022</v>
      </c>
      <c r="F187" s="19" t="s">
        <v>7479</v>
      </c>
      <c r="G187" s="19" t="s">
        <v>40</v>
      </c>
      <c r="H187" s="19" t="s">
        <v>101</v>
      </c>
      <c r="I187" s="33">
        <v>21824000</v>
      </c>
      <c r="J187" s="46" t="s">
        <v>8023</v>
      </c>
      <c r="K187" s="19" t="s">
        <v>8024</v>
      </c>
      <c r="L187" s="19" t="s">
        <v>8025</v>
      </c>
      <c r="M187" s="27" t="s">
        <v>24</v>
      </c>
      <c r="N187" s="17"/>
      <c r="O187" s="18" t="s">
        <v>5101</v>
      </c>
    </row>
    <row r="188" spans="2:15" s="14" customFormat="1" ht="20.25" customHeight="1" x14ac:dyDescent="0.15">
      <c r="B188" s="25">
        <v>2021</v>
      </c>
      <c r="C188" s="27">
        <v>1</v>
      </c>
      <c r="D188" s="27" t="s">
        <v>14</v>
      </c>
      <c r="E188" s="17" t="s">
        <v>8026</v>
      </c>
      <c r="F188" s="19" t="s">
        <v>7479</v>
      </c>
      <c r="G188" s="19" t="s">
        <v>100</v>
      </c>
      <c r="H188" s="19" t="s">
        <v>101</v>
      </c>
      <c r="I188" s="33">
        <v>21820000</v>
      </c>
      <c r="J188" s="46" t="s">
        <v>8027</v>
      </c>
      <c r="K188" s="19" t="s">
        <v>8028</v>
      </c>
      <c r="L188" s="19" t="s">
        <v>8029</v>
      </c>
      <c r="M188" s="27" t="s">
        <v>24</v>
      </c>
      <c r="N188" s="17"/>
      <c r="O188" s="18" t="s">
        <v>3617</v>
      </c>
    </row>
    <row r="189" spans="2:15" s="14" customFormat="1" ht="20.25" customHeight="1" x14ac:dyDescent="0.15">
      <c r="B189" s="25">
        <v>2021</v>
      </c>
      <c r="C189" s="27">
        <v>1</v>
      </c>
      <c r="D189" s="27" t="s">
        <v>14</v>
      </c>
      <c r="E189" s="17" t="s">
        <v>8030</v>
      </c>
      <c r="F189" s="19" t="s">
        <v>7479</v>
      </c>
      <c r="G189" s="19" t="s">
        <v>100</v>
      </c>
      <c r="H189" s="19" t="s">
        <v>101</v>
      </c>
      <c r="I189" s="33">
        <v>21780000</v>
      </c>
      <c r="J189" s="46" t="s">
        <v>8027</v>
      </c>
      <c r="K189" s="19" t="s">
        <v>8028</v>
      </c>
      <c r="L189" s="19" t="s">
        <v>8029</v>
      </c>
      <c r="M189" s="27" t="s">
        <v>24</v>
      </c>
      <c r="N189" s="17"/>
      <c r="O189" s="18" t="s">
        <v>3617</v>
      </c>
    </row>
    <row r="190" spans="2:15" s="14" customFormat="1" ht="20.25" customHeight="1" x14ac:dyDescent="0.15">
      <c r="B190" s="25">
        <v>2021</v>
      </c>
      <c r="C190" s="27">
        <v>1</v>
      </c>
      <c r="D190" s="27" t="s">
        <v>14</v>
      </c>
      <c r="E190" s="17" t="s">
        <v>8031</v>
      </c>
      <c r="F190" s="19" t="s">
        <v>7519</v>
      </c>
      <c r="G190" s="19" t="s">
        <v>5116</v>
      </c>
      <c r="H190" s="19" t="s">
        <v>5117</v>
      </c>
      <c r="I190" s="33">
        <v>21109500</v>
      </c>
      <c r="J190" s="46" t="s">
        <v>8000</v>
      </c>
      <c r="K190" s="19" t="s">
        <v>8032</v>
      </c>
      <c r="L190" s="19" t="s">
        <v>8033</v>
      </c>
      <c r="M190" s="27" t="s">
        <v>5114</v>
      </c>
      <c r="N190" s="17"/>
      <c r="O190" s="18"/>
    </row>
    <row r="191" spans="2:15" s="14" customFormat="1" ht="20.25" customHeight="1" x14ac:dyDescent="0.15">
      <c r="B191" s="25">
        <v>2021</v>
      </c>
      <c r="C191" s="27">
        <v>1</v>
      </c>
      <c r="D191" s="27" t="s">
        <v>14</v>
      </c>
      <c r="E191" s="17" t="s">
        <v>8034</v>
      </c>
      <c r="F191" s="19" t="s">
        <v>7604</v>
      </c>
      <c r="G191" s="19" t="s">
        <v>40</v>
      </c>
      <c r="H191" s="19" t="s">
        <v>101</v>
      </c>
      <c r="I191" s="33">
        <v>21000000</v>
      </c>
      <c r="J191" s="46" t="s">
        <v>8035</v>
      </c>
      <c r="K191" s="19" t="s">
        <v>8036</v>
      </c>
      <c r="L191" s="19" t="s">
        <v>8037</v>
      </c>
      <c r="M191" s="27" t="s">
        <v>24</v>
      </c>
      <c r="N191" s="17"/>
      <c r="O191" s="18" t="s">
        <v>2179</v>
      </c>
    </row>
    <row r="192" spans="2:15" s="14" customFormat="1" ht="20.25" customHeight="1" x14ac:dyDescent="0.15">
      <c r="B192" s="25">
        <v>2021</v>
      </c>
      <c r="C192" s="27">
        <v>1</v>
      </c>
      <c r="D192" s="27" t="s">
        <v>14</v>
      </c>
      <c r="E192" s="17" t="s">
        <v>8038</v>
      </c>
      <c r="F192" s="19" t="s">
        <v>7479</v>
      </c>
      <c r="G192" s="19" t="s">
        <v>5116</v>
      </c>
      <c r="H192" s="19" t="s">
        <v>5117</v>
      </c>
      <c r="I192" s="33">
        <v>20229000</v>
      </c>
      <c r="J192" s="46" t="s">
        <v>8039</v>
      </c>
      <c r="K192" s="19" t="s">
        <v>8040</v>
      </c>
      <c r="L192" s="19" t="s">
        <v>8041</v>
      </c>
      <c r="M192" s="27" t="s">
        <v>5114</v>
      </c>
      <c r="N192" s="17"/>
      <c r="O192" s="18"/>
    </row>
    <row r="193" spans="2:15" s="14" customFormat="1" ht="20.25" customHeight="1" x14ac:dyDescent="0.15">
      <c r="B193" s="25">
        <v>2021</v>
      </c>
      <c r="C193" s="27">
        <v>1</v>
      </c>
      <c r="D193" s="27" t="s">
        <v>14</v>
      </c>
      <c r="E193" s="17" t="s">
        <v>8042</v>
      </c>
      <c r="F193" s="19" t="s">
        <v>7604</v>
      </c>
      <c r="G193" s="19" t="s">
        <v>100</v>
      </c>
      <c r="H193" s="19" t="s">
        <v>101</v>
      </c>
      <c r="I193" s="33">
        <v>20000000</v>
      </c>
      <c r="J193" s="46" t="s">
        <v>7816</v>
      </c>
      <c r="K193" s="19" t="s">
        <v>7817</v>
      </c>
      <c r="L193" s="19" t="s">
        <v>7818</v>
      </c>
      <c r="M193" s="27" t="s">
        <v>24</v>
      </c>
      <c r="N193" s="17"/>
      <c r="O193" s="18" t="s">
        <v>94</v>
      </c>
    </row>
    <row r="194" spans="2:15" s="14" customFormat="1" ht="20.25" customHeight="1" x14ac:dyDescent="0.15">
      <c r="B194" s="25">
        <v>2021</v>
      </c>
      <c r="C194" s="27">
        <v>1</v>
      </c>
      <c r="D194" s="27" t="s">
        <v>14</v>
      </c>
      <c r="E194" s="17" t="s">
        <v>8043</v>
      </c>
      <c r="F194" s="19" t="s">
        <v>7479</v>
      </c>
      <c r="G194" s="19" t="s">
        <v>40</v>
      </c>
      <c r="H194" s="19" t="s">
        <v>36</v>
      </c>
      <c r="I194" s="33">
        <v>20000000</v>
      </c>
      <c r="J194" s="46" t="s">
        <v>8044</v>
      </c>
      <c r="K194" s="19" t="s">
        <v>8045</v>
      </c>
      <c r="L194" s="19" t="s">
        <v>8046</v>
      </c>
      <c r="M194" s="27" t="s">
        <v>24</v>
      </c>
      <c r="N194" s="17"/>
      <c r="O194" s="18"/>
    </row>
    <row r="195" spans="2:15" s="14" customFormat="1" ht="20.25" customHeight="1" x14ac:dyDescent="0.15">
      <c r="B195" s="25">
        <v>2021</v>
      </c>
      <c r="C195" s="27">
        <v>1</v>
      </c>
      <c r="D195" s="27" t="s">
        <v>14</v>
      </c>
      <c r="E195" s="17" t="s">
        <v>8047</v>
      </c>
      <c r="F195" s="19" t="s">
        <v>7519</v>
      </c>
      <c r="G195" s="19" t="s">
        <v>40</v>
      </c>
      <c r="H195" s="19" t="s">
        <v>101</v>
      </c>
      <c r="I195" s="33">
        <v>20000000</v>
      </c>
      <c r="J195" s="46" t="s">
        <v>5821</v>
      </c>
      <c r="K195" s="19" t="s">
        <v>8048</v>
      </c>
      <c r="L195" s="19" t="s">
        <v>8049</v>
      </c>
      <c r="M195" s="27" t="s">
        <v>24</v>
      </c>
      <c r="N195" s="17"/>
      <c r="O195" s="18"/>
    </row>
    <row r="196" spans="2:15" s="14" customFormat="1" ht="20.25" customHeight="1" x14ac:dyDescent="0.15">
      <c r="B196" s="25">
        <v>2021</v>
      </c>
      <c r="C196" s="27">
        <v>1</v>
      </c>
      <c r="D196" s="27" t="s">
        <v>14</v>
      </c>
      <c r="E196" s="17" t="s">
        <v>8050</v>
      </c>
      <c r="F196" s="19" t="s">
        <v>7519</v>
      </c>
      <c r="G196" s="19" t="s">
        <v>100</v>
      </c>
      <c r="H196" s="19" t="s">
        <v>101</v>
      </c>
      <c r="I196" s="33">
        <v>19940000</v>
      </c>
      <c r="J196" s="46" t="s">
        <v>5335</v>
      </c>
      <c r="K196" s="19" t="s">
        <v>8051</v>
      </c>
      <c r="L196" s="19" t="s">
        <v>8052</v>
      </c>
      <c r="M196" s="27" t="s">
        <v>24</v>
      </c>
      <c r="N196" s="17"/>
      <c r="O196" s="18" t="s">
        <v>94</v>
      </c>
    </row>
    <row r="197" spans="2:15" s="14" customFormat="1" ht="20.25" customHeight="1" x14ac:dyDescent="0.15">
      <c r="B197" s="25">
        <v>2021</v>
      </c>
      <c r="C197" s="27">
        <v>1</v>
      </c>
      <c r="D197" s="27" t="s">
        <v>14</v>
      </c>
      <c r="E197" s="17" t="s">
        <v>8053</v>
      </c>
      <c r="F197" s="19" t="s">
        <v>7519</v>
      </c>
      <c r="G197" s="19" t="s">
        <v>100</v>
      </c>
      <c r="H197" s="19" t="s">
        <v>36</v>
      </c>
      <c r="I197" s="33">
        <v>19753000</v>
      </c>
      <c r="J197" s="46" t="s">
        <v>7528</v>
      </c>
      <c r="K197" s="19" t="s">
        <v>7529</v>
      </c>
      <c r="L197" s="19" t="s">
        <v>7530</v>
      </c>
      <c r="M197" s="27" t="s">
        <v>24</v>
      </c>
      <c r="N197" s="17"/>
      <c r="O197" s="18"/>
    </row>
    <row r="198" spans="2:15" s="14" customFormat="1" ht="20.25" customHeight="1" x14ac:dyDescent="0.15">
      <c r="B198" s="25">
        <v>2021</v>
      </c>
      <c r="C198" s="27">
        <v>1</v>
      </c>
      <c r="D198" s="27" t="s">
        <v>14</v>
      </c>
      <c r="E198" s="17" t="s">
        <v>8053</v>
      </c>
      <c r="F198" s="19" t="s">
        <v>7519</v>
      </c>
      <c r="G198" s="19" t="s">
        <v>100</v>
      </c>
      <c r="H198" s="19" t="s">
        <v>36</v>
      </c>
      <c r="I198" s="33">
        <v>19753000</v>
      </c>
      <c r="J198" s="46" t="s">
        <v>7528</v>
      </c>
      <c r="K198" s="19" t="s">
        <v>7529</v>
      </c>
      <c r="L198" s="19" t="s">
        <v>7530</v>
      </c>
      <c r="M198" s="27" t="s">
        <v>24</v>
      </c>
      <c r="N198" s="17"/>
      <c r="O198" s="18" t="s">
        <v>94</v>
      </c>
    </row>
    <row r="199" spans="2:15" s="14" customFormat="1" ht="20.25" customHeight="1" x14ac:dyDescent="0.15">
      <c r="B199" s="25">
        <v>2021</v>
      </c>
      <c r="C199" s="27">
        <v>1</v>
      </c>
      <c r="D199" s="27" t="s">
        <v>15</v>
      </c>
      <c r="E199" s="17" t="s">
        <v>8054</v>
      </c>
      <c r="F199" s="19" t="s">
        <v>7535</v>
      </c>
      <c r="G199" s="19" t="s">
        <v>100</v>
      </c>
      <c r="H199" s="19" t="s">
        <v>36</v>
      </c>
      <c r="I199" s="33">
        <v>19708000</v>
      </c>
      <c r="J199" s="46" t="s">
        <v>8055</v>
      </c>
      <c r="K199" s="19" t="s">
        <v>8056</v>
      </c>
      <c r="L199" s="19" t="s">
        <v>8057</v>
      </c>
      <c r="M199" s="27" t="s">
        <v>24</v>
      </c>
      <c r="N199" s="17"/>
      <c r="O199" s="18"/>
    </row>
    <row r="200" spans="2:15" s="14" customFormat="1" ht="20.25" customHeight="1" x14ac:dyDescent="0.15">
      <c r="B200" s="25">
        <v>2021</v>
      </c>
      <c r="C200" s="27">
        <v>1</v>
      </c>
      <c r="D200" s="27" t="s">
        <v>14</v>
      </c>
      <c r="E200" s="17" t="s">
        <v>8058</v>
      </c>
      <c r="F200" s="19" t="s">
        <v>7535</v>
      </c>
      <c r="G200" s="19" t="s">
        <v>100</v>
      </c>
      <c r="H200" s="19" t="s">
        <v>101</v>
      </c>
      <c r="I200" s="33">
        <v>18356000</v>
      </c>
      <c r="J200" s="46" t="s">
        <v>7954</v>
      </c>
      <c r="K200" s="19" t="s">
        <v>7955</v>
      </c>
      <c r="L200" s="19" t="s">
        <v>7956</v>
      </c>
      <c r="M200" s="27" t="s">
        <v>24</v>
      </c>
      <c r="N200" s="17"/>
      <c r="O200" s="18" t="s">
        <v>94</v>
      </c>
    </row>
    <row r="201" spans="2:15" s="14" customFormat="1" ht="20.25" customHeight="1" x14ac:dyDescent="0.15">
      <c r="B201" s="25">
        <v>2021</v>
      </c>
      <c r="C201" s="27">
        <v>1</v>
      </c>
      <c r="D201" s="27" t="s">
        <v>14</v>
      </c>
      <c r="E201" s="17" t="s">
        <v>8059</v>
      </c>
      <c r="F201" s="19" t="s">
        <v>7519</v>
      </c>
      <c r="G201" s="19" t="s">
        <v>40</v>
      </c>
      <c r="H201" s="19" t="s">
        <v>101</v>
      </c>
      <c r="I201" s="33">
        <v>18000000</v>
      </c>
      <c r="J201" s="46" t="s">
        <v>5335</v>
      </c>
      <c r="K201" s="19" t="s">
        <v>8060</v>
      </c>
      <c r="L201" s="19" t="s">
        <v>8061</v>
      </c>
      <c r="M201" s="27" t="s">
        <v>24</v>
      </c>
      <c r="N201" s="17"/>
      <c r="O201" s="18" t="s">
        <v>94</v>
      </c>
    </row>
    <row r="202" spans="2:15" s="14" customFormat="1" ht="20.25" customHeight="1" x14ac:dyDescent="0.15">
      <c r="B202" s="25">
        <v>2021</v>
      </c>
      <c r="C202" s="27">
        <v>1</v>
      </c>
      <c r="D202" s="27" t="s">
        <v>14</v>
      </c>
      <c r="E202" s="17" t="s">
        <v>8062</v>
      </c>
      <c r="F202" s="19" t="s">
        <v>7519</v>
      </c>
      <c r="G202" s="19" t="s">
        <v>40</v>
      </c>
      <c r="H202" s="19" t="s">
        <v>36</v>
      </c>
      <c r="I202" s="33">
        <v>16280000</v>
      </c>
      <c r="J202" s="46" t="s">
        <v>5522</v>
      </c>
      <c r="K202" s="19" t="s">
        <v>8063</v>
      </c>
      <c r="L202" s="19" t="s">
        <v>8064</v>
      </c>
      <c r="M202" s="27" t="s">
        <v>24</v>
      </c>
      <c r="N202" s="17"/>
      <c r="O202" s="18" t="s">
        <v>94</v>
      </c>
    </row>
    <row r="203" spans="2:15" s="14" customFormat="1" ht="20.25" customHeight="1" x14ac:dyDescent="0.15">
      <c r="B203" s="25">
        <v>2021</v>
      </c>
      <c r="C203" s="27">
        <v>1</v>
      </c>
      <c r="D203" s="27" t="s">
        <v>14</v>
      </c>
      <c r="E203" s="17" t="s">
        <v>8065</v>
      </c>
      <c r="F203" s="19" t="s">
        <v>7490</v>
      </c>
      <c r="G203" s="19" t="s">
        <v>100</v>
      </c>
      <c r="H203" s="19" t="s">
        <v>36</v>
      </c>
      <c r="I203" s="33">
        <v>15467000</v>
      </c>
      <c r="J203" s="46" t="s">
        <v>8066</v>
      </c>
      <c r="K203" s="19" t="s">
        <v>8067</v>
      </c>
      <c r="L203" s="19" t="s">
        <v>8068</v>
      </c>
      <c r="M203" s="27" t="s">
        <v>24</v>
      </c>
      <c r="N203" s="17"/>
      <c r="O203" s="18"/>
    </row>
    <row r="204" spans="2:15" s="14" customFormat="1" ht="20.25" customHeight="1" x14ac:dyDescent="0.15">
      <c r="B204" s="25">
        <v>2021</v>
      </c>
      <c r="C204" s="27">
        <v>1</v>
      </c>
      <c r="D204" s="27" t="s">
        <v>14</v>
      </c>
      <c r="E204" s="17" t="s">
        <v>8069</v>
      </c>
      <c r="F204" s="19" t="s">
        <v>7484</v>
      </c>
      <c r="G204" s="19" t="s">
        <v>100</v>
      </c>
      <c r="H204" s="19" t="s">
        <v>101</v>
      </c>
      <c r="I204" s="33">
        <v>15026000</v>
      </c>
      <c r="J204" s="46" t="s">
        <v>8070</v>
      </c>
      <c r="K204" s="19" t="s">
        <v>8071</v>
      </c>
      <c r="L204" s="19" t="s">
        <v>8072</v>
      </c>
      <c r="M204" s="27" t="s">
        <v>24</v>
      </c>
      <c r="N204" s="17"/>
      <c r="O204" s="18" t="s">
        <v>1962</v>
      </c>
    </row>
    <row r="205" spans="2:15" s="14" customFormat="1" ht="20.25" customHeight="1" x14ac:dyDescent="0.15">
      <c r="B205" s="25">
        <v>2021</v>
      </c>
      <c r="C205" s="27">
        <v>1</v>
      </c>
      <c r="D205" s="27" t="s">
        <v>14</v>
      </c>
      <c r="E205" s="17" t="s">
        <v>8073</v>
      </c>
      <c r="F205" s="19" t="s">
        <v>7484</v>
      </c>
      <c r="G205" s="19" t="s">
        <v>40</v>
      </c>
      <c r="H205" s="19" t="s">
        <v>101</v>
      </c>
      <c r="I205" s="33">
        <v>15000000</v>
      </c>
      <c r="J205" s="46" t="s">
        <v>8074</v>
      </c>
      <c r="K205" s="19" t="s">
        <v>8075</v>
      </c>
      <c r="L205" s="19" t="s">
        <v>8076</v>
      </c>
      <c r="M205" s="27" t="s">
        <v>24</v>
      </c>
      <c r="N205" s="17"/>
      <c r="O205" s="18" t="s">
        <v>94</v>
      </c>
    </row>
    <row r="206" spans="2:15" s="14" customFormat="1" ht="20.25" customHeight="1" x14ac:dyDescent="0.15">
      <c r="B206" s="25">
        <v>2021</v>
      </c>
      <c r="C206" s="27">
        <v>1</v>
      </c>
      <c r="D206" s="27" t="s">
        <v>14</v>
      </c>
      <c r="E206" s="17" t="s">
        <v>8077</v>
      </c>
      <c r="F206" s="19" t="s">
        <v>7490</v>
      </c>
      <c r="G206" s="19" t="s">
        <v>100</v>
      </c>
      <c r="H206" s="19" t="s">
        <v>36</v>
      </c>
      <c r="I206" s="33">
        <v>15000000</v>
      </c>
      <c r="J206" s="46" t="s">
        <v>8078</v>
      </c>
      <c r="K206" s="19" t="s">
        <v>8079</v>
      </c>
      <c r="L206" s="19" t="s">
        <v>8080</v>
      </c>
      <c r="M206" s="27" t="s">
        <v>24</v>
      </c>
      <c r="N206" s="17"/>
      <c r="O206" s="18"/>
    </row>
    <row r="207" spans="2:15" s="14" customFormat="1" ht="20.25" customHeight="1" x14ac:dyDescent="0.15">
      <c r="B207" s="25">
        <v>2021</v>
      </c>
      <c r="C207" s="27">
        <v>1</v>
      </c>
      <c r="D207" s="27" t="s">
        <v>14</v>
      </c>
      <c r="E207" s="17" t="s">
        <v>8081</v>
      </c>
      <c r="F207" s="19" t="s">
        <v>7484</v>
      </c>
      <c r="G207" s="19" t="s">
        <v>100</v>
      </c>
      <c r="H207" s="19" t="s">
        <v>36</v>
      </c>
      <c r="I207" s="33">
        <v>15000000</v>
      </c>
      <c r="J207" s="46" t="s">
        <v>8082</v>
      </c>
      <c r="K207" s="19" t="s">
        <v>8083</v>
      </c>
      <c r="L207" s="19" t="s">
        <v>8084</v>
      </c>
      <c r="M207" s="27" t="s">
        <v>24</v>
      </c>
      <c r="N207" s="17"/>
      <c r="O207" s="18"/>
    </row>
    <row r="208" spans="2:15" s="14" customFormat="1" ht="20.25" customHeight="1" x14ac:dyDescent="0.15">
      <c r="B208" s="25">
        <v>2021</v>
      </c>
      <c r="C208" s="27">
        <v>1</v>
      </c>
      <c r="D208" s="27" t="s">
        <v>14</v>
      </c>
      <c r="E208" s="17" t="s">
        <v>8085</v>
      </c>
      <c r="F208" s="19" t="s">
        <v>7484</v>
      </c>
      <c r="G208" s="19" t="s">
        <v>100</v>
      </c>
      <c r="H208" s="19" t="s">
        <v>36</v>
      </c>
      <c r="I208" s="33">
        <v>15000000</v>
      </c>
      <c r="J208" s="46" t="s">
        <v>8082</v>
      </c>
      <c r="K208" s="19" t="s">
        <v>8083</v>
      </c>
      <c r="L208" s="19" t="s">
        <v>8084</v>
      </c>
      <c r="M208" s="27" t="s">
        <v>24</v>
      </c>
      <c r="N208" s="17"/>
      <c r="O208" s="18"/>
    </row>
    <row r="209" spans="2:15" s="14" customFormat="1" ht="20.25" customHeight="1" x14ac:dyDescent="0.15">
      <c r="B209" s="25">
        <v>2021</v>
      </c>
      <c r="C209" s="27">
        <v>1</v>
      </c>
      <c r="D209" s="27" t="s">
        <v>14</v>
      </c>
      <c r="E209" s="17" t="s">
        <v>8086</v>
      </c>
      <c r="F209" s="19" t="s">
        <v>7484</v>
      </c>
      <c r="G209" s="19" t="s">
        <v>40</v>
      </c>
      <c r="H209" s="19" t="s">
        <v>101</v>
      </c>
      <c r="I209" s="33">
        <v>15000000</v>
      </c>
      <c r="J209" s="46" t="s">
        <v>8087</v>
      </c>
      <c r="K209" s="19" t="s">
        <v>8088</v>
      </c>
      <c r="L209" s="19" t="s">
        <v>8089</v>
      </c>
      <c r="M209" s="27" t="s">
        <v>24</v>
      </c>
      <c r="N209" s="17"/>
      <c r="O209" s="18" t="s">
        <v>4593</v>
      </c>
    </row>
    <row r="210" spans="2:15" s="14" customFormat="1" ht="20.25" customHeight="1" x14ac:dyDescent="0.15">
      <c r="B210" s="25">
        <v>2021</v>
      </c>
      <c r="C210" s="27">
        <v>1</v>
      </c>
      <c r="D210" s="27" t="s">
        <v>14</v>
      </c>
      <c r="E210" s="17" t="s">
        <v>8090</v>
      </c>
      <c r="F210" s="19" t="s">
        <v>7474</v>
      </c>
      <c r="G210" s="19" t="s">
        <v>100</v>
      </c>
      <c r="H210" s="19" t="s">
        <v>101</v>
      </c>
      <c r="I210" s="33">
        <v>14276000</v>
      </c>
      <c r="J210" s="46" t="s">
        <v>7695</v>
      </c>
      <c r="K210" s="19" t="s">
        <v>8091</v>
      </c>
      <c r="L210" s="19" t="s">
        <v>8092</v>
      </c>
      <c r="M210" s="27" t="s">
        <v>24</v>
      </c>
      <c r="N210" s="17"/>
      <c r="O210" s="18" t="s">
        <v>2179</v>
      </c>
    </row>
    <row r="211" spans="2:15" s="14" customFormat="1" ht="20.25" customHeight="1" x14ac:dyDescent="0.15">
      <c r="B211" s="25">
        <v>2021</v>
      </c>
      <c r="C211" s="27">
        <v>1</v>
      </c>
      <c r="D211" s="27" t="s">
        <v>14</v>
      </c>
      <c r="E211" s="17" t="s">
        <v>8093</v>
      </c>
      <c r="F211" s="19" t="s">
        <v>7840</v>
      </c>
      <c r="G211" s="19" t="s">
        <v>100</v>
      </c>
      <c r="H211" s="19" t="s">
        <v>101</v>
      </c>
      <c r="I211" s="33">
        <v>13868000</v>
      </c>
      <c r="J211" s="46" t="s">
        <v>8094</v>
      </c>
      <c r="K211" s="19" t="s">
        <v>8095</v>
      </c>
      <c r="L211" s="19" t="s">
        <v>8096</v>
      </c>
      <c r="M211" s="27" t="s">
        <v>24</v>
      </c>
      <c r="N211" s="17"/>
      <c r="O211" s="18" t="s">
        <v>1962</v>
      </c>
    </row>
    <row r="212" spans="2:15" s="14" customFormat="1" ht="20.25" customHeight="1" x14ac:dyDescent="0.15">
      <c r="B212" s="25">
        <v>2021</v>
      </c>
      <c r="C212" s="27">
        <v>1</v>
      </c>
      <c r="D212" s="27" t="s">
        <v>14</v>
      </c>
      <c r="E212" s="17" t="s">
        <v>8097</v>
      </c>
      <c r="F212" s="19" t="s">
        <v>7479</v>
      </c>
      <c r="G212" s="19" t="s">
        <v>40</v>
      </c>
      <c r="H212" s="19" t="s">
        <v>101</v>
      </c>
      <c r="I212" s="33">
        <v>13000000</v>
      </c>
      <c r="J212" s="46" t="s">
        <v>8098</v>
      </c>
      <c r="K212" s="19" t="s">
        <v>8099</v>
      </c>
      <c r="L212" s="19" t="s">
        <v>8100</v>
      </c>
      <c r="M212" s="27" t="s">
        <v>24</v>
      </c>
      <c r="N212" s="17"/>
      <c r="O212" s="18" t="s">
        <v>2179</v>
      </c>
    </row>
    <row r="213" spans="2:15" s="14" customFormat="1" ht="20.25" customHeight="1" x14ac:dyDescent="0.15">
      <c r="B213" s="25">
        <v>2021</v>
      </c>
      <c r="C213" s="27">
        <v>1</v>
      </c>
      <c r="D213" s="27" t="s">
        <v>14</v>
      </c>
      <c r="E213" s="17" t="s">
        <v>8101</v>
      </c>
      <c r="F213" s="19" t="s">
        <v>7840</v>
      </c>
      <c r="G213" s="19" t="s">
        <v>100</v>
      </c>
      <c r="H213" s="19" t="s">
        <v>36</v>
      </c>
      <c r="I213" s="33">
        <v>13000000</v>
      </c>
      <c r="J213" s="46" t="s">
        <v>8102</v>
      </c>
      <c r="K213" s="19" t="s">
        <v>8103</v>
      </c>
      <c r="L213" s="19" t="s">
        <v>8104</v>
      </c>
      <c r="M213" s="27" t="s">
        <v>24</v>
      </c>
      <c r="N213" s="17"/>
      <c r="O213" s="18"/>
    </row>
    <row r="214" spans="2:15" s="14" customFormat="1" ht="20.25" customHeight="1" x14ac:dyDescent="0.15">
      <c r="B214" s="25">
        <v>2021</v>
      </c>
      <c r="C214" s="27">
        <v>1</v>
      </c>
      <c r="D214" s="27" t="s">
        <v>14</v>
      </c>
      <c r="E214" s="17" t="s">
        <v>8105</v>
      </c>
      <c r="F214" s="19" t="s">
        <v>7845</v>
      </c>
      <c r="G214" s="19" t="s">
        <v>100</v>
      </c>
      <c r="H214" s="19" t="s">
        <v>36</v>
      </c>
      <c r="I214" s="33">
        <v>12551000</v>
      </c>
      <c r="J214" s="46" t="s">
        <v>8106</v>
      </c>
      <c r="K214" s="19" t="s">
        <v>8107</v>
      </c>
      <c r="L214" s="19" t="s">
        <v>8108</v>
      </c>
      <c r="M214" s="27" t="s">
        <v>24</v>
      </c>
      <c r="N214" s="17"/>
      <c r="O214" s="18"/>
    </row>
    <row r="215" spans="2:15" s="14" customFormat="1" ht="20.25" customHeight="1" x14ac:dyDescent="0.15">
      <c r="B215" s="25">
        <v>2021</v>
      </c>
      <c r="C215" s="27">
        <v>1</v>
      </c>
      <c r="D215" s="27" t="s">
        <v>14</v>
      </c>
      <c r="E215" s="17" t="s">
        <v>8109</v>
      </c>
      <c r="F215" s="19" t="s">
        <v>7840</v>
      </c>
      <c r="G215" s="19" t="s">
        <v>40</v>
      </c>
      <c r="H215" s="19" t="s">
        <v>101</v>
      </c>
      <c r="I215" s="33">
        <v>12500000</v>
      </c>
      <c r="J215" s="46" t="s">
        <v>7858</v>
      </c>
      <c r="K215" s="19" t="s">
        <v>8110</v>
      </c>
      <c r="L215" s="19" t="s">
        <v>8111</v>
      </c>
      <c r="M215" s="27" t="s">
        <v>24</v>
      </c>
      <c r="N215" s="17"/>
      <c r="O215" s="18" t="s">
        <v>94</v>
      </c>
    </row>
    <row r="216" spans="2:15" s="14" customFormat="1" ht="20.25" customHeight="1" x14ac:dyDescent="0.15">
      <c r="B216" s="25">
        <v>2021</v>
      </c>
      <c r="C216" s="27">
        <v>1</v>
      </c>
      <c r="D216" s="27" t="s">
        <v>14</v>
      </c>
      <c r="E216" s="17" t="s">
        <v>8112</v>
      </c>
      <c r="F216" s="19" t="s">
        <v>7845</v>
      </c>
      <c r="G216" s="19" t="s">
        <v>100</v>
      </c>
      <c r="H216" s="19" t="s">
        <v>36</v>
      </c>
      <c r="I216" s="33">
        <v>12229000</v>
      </c>
      <c r="J216" s="46" t="s">
        <v>8113</v>
      </c>
      <c r="K216" s="19" t="s">
        <v>8114</v>
      </c>
      <c r="L216" s="19" t="s">
        <v>8115</v>
      </c>
      <c r="M216" s="27" t="s">
        <v>24</v>
      </c>
      <c r="N216" s="17"/>
      <c r="O216" s="18" t="s">
        <v>94</v>
      </c>
    </row>
    <row r="217" spans="2:15" s="14" customFormat="1" ht="20.25" customHeight="1" x14ac:dyDescent="0.15">
      <c r="B217" s="25">
        <v>2021</v>
      </c>
      <c r="C217" s="27">
        <v>1</v>
      </c>
      <c r="D217" s="27" t="s">
        <v>14</v>
      </c>
      <c r="E217" s="17" t="s">
        <v>8116</v>
      </c>
      <c r="F217" s="19" t="s">
        <v>7845</v>
      </c>
      <c r="G217" s="19" t="s">
        <v>100</v>
      </c>
      <c r="H217" s="19" t="s">
        <v>36</v>
      </c>
      <c r="I217" s="33">
        <v>11474200</v>
      </c>
      <c r="J217" s="46" t="s">
        <v>7858</v>
      </c>
      <c r="K217" s="19" t="s">
        <v>7859</v>
      </c>
      <c r="L217" s="19" t="s">
        <v>7860</v>
      </c>
      <c r="M217" s="27" t="s">
        <v>24</v>
      </c>
      <c r="N217" s="17"/>
      <c r="O217" s="18"/>
    </row>
    <row r="218" spans="2:15" s="14" customFormat="1" ht="20.25" customHeight="1" x14ac:dyDescent="0.15">
      <c r="B218" s="25">
        <v>2021</v>
      </c>
      <c r="C218" s="27">
        <v>1</v>
      </c>
      <c r="D218" s="27" t="s">
        <v>14</v>
      </c>
      <c r="E218" s="17" t="s">
        <v>8117</v>
      </c>
      <c r="F218" s="19" t="s">
        <v>7840</v>
      </c>
      <c r="G218" s="19" t="s">
        <v>100</v>
      </c>
      <c r="H218" s="19" t="s">
        <v>36</v>
      </c>
      <c r="I218" s="33">
        <v>11264000</v>
      </c>
      <c r="J218" s="46" t="s">
        <v>8113</v>
      </c>
      <c r="K218" s="19" t="s">
        <v>8118</v>
      </c>
      <c r="L218" s="19" t="s">
        <v>8119</v>
      </c>
      <c r="M218" s="27" t="s">
        <v>24</v>
      </c>
      <c r="N218" s="17"/>
      <c r="O218" s="18" t="s">
        <v>94</v>
      </c>
    </row>
    <row r="219" spans="2:15" s="14" customFormat="1" ht="20.25" customHeight="1" x14ac:dyDescent="0.15">
      <c r="B219" s="25">
        <v>2021</v>
      </c>
      <c r="C219" s="27">
        <v>1</v>
      </c>
      <c r="D219" s="27" t="s">
        <v>14</v>
      </c>
      <c r="E219" s="17" t="s">
        <v>8120</v>
      </c>
      <c r="F219" s="19" t="s">
        <v>8121</v>
      </c>
      <c r="G219" s="19" t="s">
        <v>40</v>
      </c>
      <c r="H219" s="19" t="s">
        <v>101</v>
      </c>
      <c r="I219" s="33">
        <v>11189000</v>
      </c>
      <c r="J219" s="46" t="s">
        <v>8122</v>
      </c>
      <c r="K219" s="19" t="s">
        <v>8123</v>
      </c>
      <c r="L219" s="19" t="s">
        <v>8124</v>
      </c>
      <c r="M219" s="27" t="s">
        <v>24</v>
      </c>
      <c r="N219" s="17"/>
      <c r="O219" s="18" t="s">
        <v>1962</v>
      </c>
    </row>
    <row r="220" spans="2:15" s="14" customFormat="1" ht="20.25" customHeight="1" x14ac:dyDescent="0.15">
      <c r="B220" s="25">
        <v>2021</v>
      </c>
      <c r="C220" s="27">
        <v>1</v>
      </c>
      <c r="D220" s="27" t="s">
        <v>14</v>
      </c>
      <c r="E220" s="17" t="s">
        <v>8125</v>
      </c>
      <c r="F220" s="19" t="s">
        <v>8121</v>
      </c>
      <c r="G220" s="19" t="s">
        <v>100</v>
      </c>
      <c r="H220" s="19" t="s">
        <v>36</v>
      </c>
      <c r="I220" s="33">
        <v>11128940</v>
      </c>
      <c r="J220" s="46" t="s">
        <v>5304</v>
      </c>
      <c r="K220" s="19" t="s">
        <v>8126</v>
      </c>
      <c r="L220" s="19" t="s">
        <v>8127</v>
      </c>
      <c r="M220" s="27" t="s">
        <v>24</v>
      </c>
      <c r="N220" s="17"/>
      <c r="O220" s="18"/>
    </row>
    <row r="221" spans="2:15" s="14" customFormat="1" ht="20.25" customHeight="1" x14ac:dyDescent="0.15">
      <c r="B221" s="25">
        <v>2021</v>
      </c>
      <c r="C221" s="27">
        <v>1</v>
      </c>
      <c r="D221" s="27" t="s">
        <v>14</v>
      </c>
      <c r="E221" s="17" t="s">
        <v>8128</v>
      </c>
      <c r="F221" s="19" t="s">
        <v>8121</v>
      </c>
      <c r="G221" s="19" t="s">
        <v>100</v>
      </c>
      <c r="H221" s="19" t="s">
        <v>36</v>
      </c>
      <c r="I221" s="33">
        <v>11128940</v>
      </c>
      <c r="J221" s="46" t="s">
        <v>5304</v>
      </c>
      <c r="K221" s="19" t="s">
        <v>8126</v>
      </c>
      <c r="L221" s="19" t="s">
        <v>8127</v>
      </c>
      <c r="M221" s="27" t="s">
        <v>24</v>
      </c>
      <c r="N221" s="17"/>
      <c r="O221" s="18"/>
    </row>
    <row r="222" spans="2:15" s="14" customFormat="1" ht="20.25" customHeight="1" x14ac:dyDescent="0.15">
      <c r="B222" s="25">
        <v>2021</v>
      </c>
      <c r="C222" s="27">
        <v>1</v>
      </c>
      <c r="D222" s="27" t="s">
        <v>14</v>
      </c>
      <c r="E222" s="17" t="s">
        <v>8125</v>
      </c>
      <c r="F222" s="19" t="s">
        <v>8121</v>
      </c>
      <c r="G222" s="19" t="s">
        <v>100</v>
      </c>
      <c r="H222" s="19" t="s">
        <v>36</v>
      </c>
      <c r="I222" s="33">
        <v>11128940</v>
      </c>
      <c r="J222" s="46" t="s">
        <v>5304</v>
      </c>
      <c r="K222" s="19" t="s">
        <v>8126</v>
      </c>
      <c r="L222" s="19" t="s">
        <v>8127</v>
      </c>
      <c r="M222" s="27" t="s">
        <v>24</v>
      </c>
      <c r="N222" s="17"/>
      <c r="O222" s="18" t="s">
        <v>94</v>
      </c>
    </row>
    <row r="223" spans="2:15" s="14" customFormat="1" ht="20.25" customHeight="1" x14ac:dyDescent="0.15">
      <c r="B223" s="25">
        <v>2021</v>
      </c>
      <c r="C223" s="27">
        <v>1</v>
      </c>
      <c r="D223" s="27" t="s">
        <v>14</v>
      </c>
      <c r="E223" s="17" t="s">
        <v>8128</v>
      </c>
      <c r="F223" s="19" t="s">
        <v>8121</v>
      </c>
      <c r="G223" s="19" t="s">
        <v>100</v>
      </c>
      <c r="H223" s="19" t="s">
        <v>36</v>
      </c>
      <c r="I223" s="33">
        <v>11128940</v>
      </c>
      <c r="J223" s="46" t="s">
        <v>5304</v>
      </c>
      <c r="K223" s="19" t="s">
        <v>8126</v>
      </c>
      <c r="L223" s="19" t="s">
        <v>8127</v>
      </c>
      <c r="M223" s="27" t="s">
        <v>24</v>
      </c>
      <c r="N223" s="17"/>
      <c r="O223" s="18" t="s">
        <v>94</v>
      </c>
    </row>
    <row r="224" spans="2:15" s="14" customFormat="1" ht="20.25" customHeight="1" x14ac:dyDescent="0.15">
      <c r="B224" s="25">
        <v>2021</v>
      </c>
      <c r="C224" s="27">
        <v>1</v>
      </c>
      <c r="D224" s="27" t="s">
        <v>14</v>
      </c>
      <c r="E224" s="17" t="s">
        <v>8129</v>
      </c>
      <c r="F224" s="19" t="s">
        <v>8121</v>
      </c>
      <c r="G224" s="19" t="s">
        <v>40</v>
      </c>
      <c r="H224" s="19" t="s">
        <v>101</v>
      </c>
      <c r="I224" s="33">
        <v>11000000</v>
      </c>
      <c r="J224" s="46" t="s">
        <v>8130</v>
      </c>
      <c r="K224" s="19" t="s">
        <v>8131</v>
      </c>
      <c r="L224" s="19" t="s">
        <v>8132</v>
      </c>
      <c r="M224" s="27" t="s">
        <v>24</v>
      </c>
      <c r="N224" s="17"/>
      <c r="O224" s="18" t="s">
        <v>94</v>
      </c>
    </row>
    <row r="225" spans="2:15" s="14" customFormat="1" ht="20.25" customHeight="1" x14ac:dyDescent="0.15">
      <c r="B225" s="25">
        <v>2021</v>
      </c>
      <c r="C225" s="27">
        <v>1</v>
      </c>
      <c r="D225" s="27" t="s">
        <v>14</v>
      </c>
      <c r="E225" s="17" t="s">
        <v>8133</v>
      </c>
      <c r="F225" s="19" t="s">
        <v>7519</v>
      </c>
      <c r="G225" s="19" t="s">
        <v>100</v>
      </c>
      <c r="H225" s="19" t="s">
        <v>101</v>
      </c>
      <c r="I225" s="33">
        <v>11000000</v>
      </c>
      <c r="J225" s="46" t="s">
        <v>5335</v>
      </c>
      <c r="K225" s="19" t="s">
        <v>8051</v>
      </c>
      <c r="L225" s="19" t="s">
        <v>8052</v>
      </c>
      <c r="M225" s="27" t="s">
        <v>24</v>
      </c>
      <c r="N225" s="17"/>
      <c r="O225" s="18" t="s">
        <v>94</v>
      </c>
    </row>
    <row r="226" spans="2:15" s="14" customFormat="1" ht="20.25" customHeight="1" x14ac:dyDescent="0.15">
      <c r="B226" s="25">
        <v>2021</v>
      </c>
      <c r="C226" s="27">
        <v>2</v>
      </c>
      <c r="D226" s="27" t="s">
        <v>14</v>
      </c>
      <c r="E226" s="17" t="s">
        <v>8134</v>
      </c>
      <c r="F226" s="19" t="s">
        <v>7519</v>
      </c>
      <c r="G226" s="19" t="s">
        <v>40</v>
      </c>
      <c r="H226" s="19" t="s">
        <v>36</v>
      </c>
      <c r="I226" s="33">
        <v>24000000000</v>
      </c>
      <c r="J226" s="46" t="s">
        <v>8135</v>
      </c>
      <c r="K226" s="19" t="s">
        <v>8136</v>
      </c>
      <c r="L226" s="19" t="s">
        <v>8137</v>
      </c>
      <c r="M226" s="27" t="s">
        <v>751</v>
      </c>
      <c r="N226" s="17"/>
      <c r="O226" s="18"/>
    </row>
    <row r="227" spans="2:15" s="14" customFormat="1" ht="20.25" customHeight="1" x14ac:dyDescent="0.15">
      <c r="B227" s="25">
        <v>2021</v>
      </c>
      <c r="C227" s="27">
        <v>2</v>
      </c>
      <c r="D227" s="27" t="s">
        <v>15</v>
      </c>
      <c r="E227" s="17" t="s">
        <v>8138</v>
      </c>
      <c r="F227" s="19" t="s">
        <v>7535</v>
      </c>
      <c r="G227" s="19" t="s">
        <v>100</v>
      </c>
      <c r="H227" s="19" t="s">
        <v>36</v>
      </c>
      <c r="I227" s="33">
        <v>7800000000</v>
      </c>
      <c r="J227" s="46" t="s">
        <v>5724</v>
      </c>
      <c r="K227" s="19" t="s">
        <v>5725</v>
      </c>
      <c r="L227" s="19" t="s">
        <v>8139</v>
      </c>
      <c r="M227" s="27" t="s">
        <v>41</v>
      </c>
      <c r="N227" s="17"/>
      <c r="O227" s="18"/>
    </row>
    <row r="228" spans="2:15" s="14" customFormat="1" ht="20.25" customHeight="1" x14ac:dyDescent="0.15">
      <c r="B228" s="25">
        <v>2021</v>
      </c>
      <c r="C228" s="27">
        <v>2</v>
      </c>
      <c r="D228" s="27" t="s">
        <v>15</v>
      </c>
      <c r="E228" s="17" t="s">
        <v>8140</v>
      </c>
      <c r="F228" s="19" t="s">
        <v>7519</v>
      </c>
      <c r="G228" s="19" t="s">
        <v>40</v>
      </c>
      <c r="H228" s="19" t="s">
        <v>103</v>
      </c>
      <c r="I228" s="33">
        <v>2509803000</v>
      </c>
      <c r="J228" s="46" t="s">
        <v>8141</v>
      </c>
      <c r="K228" s="19" t="s">
        <v>8142</v>
      </c>
      <c r="L228" s="19" t="s">
        <v>8143</v>
      </c>
      <c r="M228" s="27" t="s">
        <v>41</v>
      </c>
      <c r="N228" s="17"/>
      <c r="O228" s="18"/>
    </row>
    <row r="229" spans="2:15" s="14" customFormat="1" ht="20.25" customHeight="1" x14ac:dyDescent="0.15">
      <c r="B229" s="25">
        <v>2021</v>
      </c>
      <c r="C229" s="27">
        <v>2</v>
      </c>
      <c r="D229" s="27" t="s">
        <v>15</v>
      </c>
      <c r="E229" s="17" t="s">
        <v>8144</v>
      </c>
      <c r="F229" s="19" t="s">
        <v>7519</v>
      </c>
      <c r="G229" s="19" t="s">
        <v>40</v>
      </c>
      <c r="H229" s="19" t="s">
        <v>101</v>
      </c>
      <c r="I229" s="33">
        <v>770000000</v>
      </c>
      <c r="J229" s="46" t="s">
        <v>8145</v>
      </c>
      <c r="K229" s="19" t="s">
        <v>8146</v>
      </c>
      <c r="L229" s="19" t="s">
        <v>8147</v>
      </c>
      <c r="M229" s="27" t="s">
        <v>41</v>
      </c>
      <c r="N229" s="17"/>
      <c r="O229" s="18" t="s">
        <v>102</v>
      </c>
    </row>
    <row r="230" spans="2:15" s="14" customFormat="1" ht="20.25" customHeight="1" x14ac:dyDescent="0.15">
      <c r="B230" s="25">
        <v>2021</v>
      </c>
      <c r="C230" s="27">
        <v>2</v>
      </c>
      <c r="D230" s="27" t="s">
        <v>14</v>
      </c>
      <c r="E230" s="17" t="s">
        <v>8148</v>
      </c>
      <c r="F230" s="19" t="s">
        <v>7519</v>
      </c>
      <c r="G230" s="19" t="s">
        <v>100</v>
      </c>
      <c r="H230" s="19" t="s">
        <v>36</v>
      </c>
      <c r="I230" s="33">
        <v>684000000</v>
      </c>
      <c r="J230" s="46" t="s">
        <v>8149</v>
      </c>
      <c r="K230" s="19" t="s">
        <v>8150</v>
      </c>
      <c r="L230" s="19" t="s">
        <v>8151</v>
      </c>
      <c r="M230" s="27" t="s">
        <v>41</v>
      </c>
      <c r="N230" s="17"/>
      <c r="O230" s="18"/>
    </row>
    <row r="231" spans="2:15" s="14" customFormat="1" ht="20.25" customHeight="1" x14ac:dyDescent="0.15">
      <c r="B231" s="25">
        <v>2021</v>
      </c>
      <c r="C231" s="27">
        <v>2</v>
      </c>
      <c r="D231" s="27" t="s">
        <v>14</v>
      </c>
      <c r="E231" s="17" t="s">
        <v>8152</v>
      </c>
      <c r="F231" s="19" t="s">
        <v>7519</v>
      </c>
      <c r="G231" s="19" t="s">
        <v>40</v>
      </c>
      <c r="H231" s="19" t="s">
        <v>36</v>
      </c>
      <c r="I231" s="33">
        <v>600000000</v>
      </c>
      <c r="J231" s="46" t="s">
        <v>5619</v>
      </c>
      <c r="K231" s="19" t="s">
        <v>8153</v>
      </c>
      <c r="L231" s="19" t="s">
        <v>8154</v>
      </c>
      <c r="M231" s="27" t="s">
        <v>24</v>
      </c>
      <c r="N231" s="17"/>
      <c r="O231" s="18"/>
    </row>
    <row r="232" spans="2:15" s="14" customFormat="1" ht="20.25" customHeight="1" x14ac:dyDescent="0.15">
      <c r="B232" s="25">
        <v>2021</v>
      </c>
      <c r="C232" s="27">
        <v>2</v>
      </c>
      <c r="D232" s="27" t="s">
        <v>14</v>
      </c>
      <c r="E232" s="17" t="s">
        <v>8155</v>
      </c>
      <c r="F232" s="19" t="s">
        <v>7535</v>
      </c>
      <c r="G232" s="19" t="s">
        <v>2927</v>
      </c>
      <c r="H232" s="19" t="s">
        <v>2928</v>
      </c>
      <c r="I232" s="33">
        <v>566404000</v>
      </c>
      <c r="J232" s="46" t="s">
        <v>8156</v>
      </c>
      <c r="K232" s="19" t="s">
        <v>8157</v>
      </c>
      <c r="L232" s="19" t="s">
        <v>8158</v>
      </c>
      <c r="M232" s="27" t="s">
        <v>751</v>
      </c>
      <c r="N232" s="17"/>
      <c r="O232" s="18"/>
    </row>
    <row r="233" spans="2:15" s="14" customFormat="1" ht="20.25" customHeight="1" x14ac:dyDescent="0.15">
      <c r="B233" s="25">
        <v>2021</v>
      </c>
      <c r="C233" s="27">
        <v>2</v>
      </c>
      <c r="D233" s="27" t="s">
        <v>14</v>
      </c>
      <c r="E233" s="17" t="s">
        <v>8159</v>
      </c>
      <c r="F233" s="19" t="s">
        <v>7519</v>
      </c>
      <c r="G233" s="19" t="s">
        <v>40</v>
      </c>
      <c r="H233" s="19" t="s">
        <v>1413</v>
      </c>
      <c r="I233" s="33">
        <v>500000000</v>
      </c>
      <c r="J233" s="46" t="s">
        <v>8160</v>
      </c>
      <c r="K233" s="19" t="s">
        <v>8161</v>
      </c>
      <c r="L233" s="19" t="s">
        <v>8162</v>
      </c>
      <c r="M233" s="27" t="s">
        <v>24</v>
      </c>
      <c r="N233" s="17"/>
      <c r="O233" s="18"/>
    </row>
    <row r="234" spans="2:15" s="14" customFormat="1" ht="20.25" customHeight="1" x14ac:dyDescent="0.15">
      <c r="B234" s="25">
        <v>2021</v>
      </c>
      <c r="C234" s="27">
        <v>2</v>
      </c>
      <c r="D234" s="27" t="s">
        <v>14</v>
      </c>
      <c r="E234" s="17" t="s">
        <v>8163</v>
      </c>
      <c r="F234" s="19" t="s">
        <v>7519</v>
      </c>
      <c r="G234" s="19" t="s">
        <v>40</v>
      </c>
      <c r="H234" s="19" t="s">
        <v>1413</v>
      </c>
      <c r="I234" s="33">
        <v>500000000</v>
      </c>
      <c r="J234" s="46" t="s">
        <v>7954</v>
      </c>
      <c r="K234" s="19" t="s">
        <v>7955</v>
      </c>
      <c r="L234" s="19" t="s">
        <v>7956</v>
      </c>
      <c r="M234" s="27" t="s">
        <v>24</v>
      </c>
      <c r="N234" s="17"/>
      <c r="O234" s="18"/>
    </row>
    <row r="235" spans="2:15" s="14" customFormat="1" ht="20.25" customHeight="1" x14ac:dyDescent="0.15">
      <c r="B235" s="25">
        <v>2021</v>
      </c>
      <c r="C235" s="27">
        <v>2</v>
      </c>
      <c r="D235" s="27" t="s">
        <v>14</v>
      </c>
      <c r="E235" s="17" t="s">
        <v>8164</v>
      </c>
      <c r="F235" s="19" t="s">
        <v>7519</v>
      </c>
      <c r="G235" s="19" t="s">
        <v>40</v>
      </c>
      <c r="H235" s="19" t="s">
        <v>1413</v>
      </c>
      <c r="I235" s="33">
        <v>500000000</v>
      </c>
      <c r="J235" s="46" t="s">
        <v>7954</v>
      </c>
      <c r="K235" s="19" t="s">
        <v>7955</v>
      </c>
      <c r="L235" s="19" t="s">
        <v>7956</v>
      </c>
      <c r="M235" s="27" t="s">
        <v>24</v>
      </c>
      <c r="N235" s="17"/>
      <c r="O235" s="18"/>
    </row>
    <row r="236" spans="2:15" s="14" customFormat="1" ht="20.25" customHeight="1" x14ac:dyDescent="0.15">
      <c r="B236" s="25">
        <v>2021</v>
      </c>
      <c r="C236" s="27">
        <v>2</v>
      </c>
      <c r="D236" s="27" t="s">
        <v>14</v>
      </c>
      <c r="E236" s="17" t="s">
        <v>8165</v>
      </c>
      <c r="F236" s="19" t="s">
        <v>7519</v>
      </c>
      <c r="G236" s="19" t="s">
        <v>100</v>
      </c>
      <c r="H236" s="19" t="s">
        <v>36</v>
      </c>
      <c r="I236" s="33">
        <v>480000000</v>
      </c>
      <c r="J236" s="46" t="s">
        <v>8166</v>
      </c>
      <c r="K236" s="19" t="s">
        <v>8167</v>
      </c>
      <c r="L236" s="19" t="s">
        <v>8168</v>
      </c>
      <c r="M236" s="27" t="s">
        <v>24</v>
      </c>
      <c r="N236" s="17"/>
      <c r="O236" s="18"/>
    </row>
    <row r="237" spans="2:15" s="14" customFormat="1" ht="20.25" customHeight="1" x14ac:dyDescent="0.15">
      <c r="B237" s="25">
        <v>2021</v>
      </c>
      <c r="C237" s="27">
        <v>2</v>
      </c>
      <c r="D237" s="27" t="s">
        <v>14</v>
      </c>
      <c r="E237" s="17" t="s">
        <v>8169</v>
      </c>
      <c r="F237" s="19" t="s">
        <v>7519</v>
      </c>
      <c r="G237" s="19" t="s">
        <v>100</v>
      </c>
      <c r="H237" s="19" t="s">
        <v>36</v>
      </c>
      <c r="I237" s="33">
        <v>477000000</v>
      </c>
      <c r="J237" s="46" t="s">
        <v>7524</v>
      </c>
      <c r="K237" s="19" t="s">
        <v>8170</v>
      </c>
      <c r="L237" s="19" t="s">
        <v>8171</v>
      </c>
      <c r="M237" s="27" t="s">
        <v>24</v>
      </c>
      <c r="N237" s="17"/>
      <c r="O237" s="18"/>
    </row>
    <row r="238" spans="2:15" s="14" customFormat="1" ht="20.25" customHeight="1" x14ac:dyDescent="0.15">
      <c r="B238" s="25">
        <v>2021</v>
      </c>
      <c r="C238" s="27">
        <v>2</v>
      </c>
      <c r="D238" s="27" t="s">
        <v>15</v>
      </c>
      <c r="E238" s="17" t="s">
        <v>8172</v>
      </c>
      <c r="F238" s="19" t="s">
        <v>7519</v>
      </c>
      <c r="G238" s="19" t="s">
        <v>100</v>
      </c>
      <c r="H238" s="19" t="s">
        <v>36</v>
      </c>
      <c r="I238" s="33">
        <v>455000000</v>
      </c>
      <c r="J238" s="46" t="s">
        <v>8173</v>
      </c>
      <c r="K238" s="19" t="s">
        <v>8174</v>
      </c>
      <c r="L238" s="19" t="s">
        <v>8175</v>
      </c>
      <c r="M238" s="27" t="s">
        <v>24</v>
      </c>
      <c r="N238" s="17"/>
      <c r="O238" s="18"/>
    </row>
    <row r="239" spans="2:15" s="14" customFormat="1" ht="20.25" customHeight="1" x14ac:dyDescent="0.15">
      <c r="B239" s="25">
        <v>2021</v>
      </c>
      <c r="C239" s="27">
        <v>2</v>
      </c>
      <c r="D239" s="27" t="s">
        <v>15</v>
      </c>
      <c r="E239" s="17" t="s">
        <v>8176</v>
      </c>
      <c r="F239" s="19" t="s">
        <v>7519</v>
      </c>
      <c r="G239" s="19" t="s">
        <v>100</v>
      </c>
      <c r="H239" s="19" t="s">
        <v>36</v>
      </c>
      <c r="I239" s="33">
        <v>407188270</v>
      </c>
      <c r="J239" s="46" t="s">
        <v>5754</v>
      </c>
      <c r="K239" s="19" t="s">
        <v>8177</v>
      </c>
      <c r="L239" s="19" t="s">
        <v>8178</v>
      </c>
      <c r="M239" s="27" t="s">
        <v>24</v>
      </c>
      <c r="N239" s="17"/>
      <c r="O239" s="18"/>
    </row>
    <row r="240" spans="2:15" s="14" customFormat="1" ht="20.25" customHeight="1" x14ac:dyDescent="0.15">
      <c r="B240" s="25">
        <v>2021</v>
      </c>
      <c r="C240" s="27">
        <v>2</v>
      </c>
      <c r="D240" s="27" t="s">
        <v>14</v>
      </c>
      <c r="E240" s="17" t="s">
        <v>8179</v>
      </c>
      <c r="F240" s="19" t="s">
        <v>7479</v>
      </c>
      <c r="G240" s="19" t="s">
        <v>100</v>
      </c>
      <c r="H240" s="19" t="s">
        <v>36</v>
      </c>
      <c r="I240" s="33">
        <v>400000000</v>
      </c>
      <c r="J240" s="46" t="s">
        <v>8180</v>
      </c>
      <c r="K240" s="19" t="s">
        <v>8181</v>
      </c>
      <c r="L240" s="19" t="s">
        <v>8182</v>
      </c>
      <c r="M240" s="27" t="s">
        <v>24</v>
      </c>
      <c r="N240" s="17"/>
      <c r="O240" s="18"/>
    </row>
    <row r="241" spans="2:15" s="14" customFormat="1" ht="20.25" customHeight="1" x14ac:dyDescent="0.15">
      <c r="B241" s="25">
        <v>2021</v>
      </c>
      <c r="C241" s="27">
        <v>2</v>
      </c>
      <c r="D241" s="27" t="s">
        <v>14</v>
      </c>
      <c r="E241" s="17" t="s">
        <v>8183</v>
      </c>
      <c r="F241" s="19" t="s">
        <v>7479</v>
      </c>
      <c r="G241" s="19" t="s">
        <v>100</v>
      </c>
      <c r="H241" s="19" t="s">
        <v>36</v>
      </c>
      <c r="I241" s="33">
        <v>350000000</v>
      </c>
      <c r="J241" s="46" t="s">
        <v>8184</v>
      </c>
      <c r="K241" s="19" t="s">
        <v>8185</v>
      </c>
      <c r="L241" s="19" t="s">
        <v>8186</v>
      </c>
      <c r="M241" s="27" t="s">
        <v>24</v>
      </c>
      <c r="N241" s="17"/>
      <c r="O241" s="18"/>
    </row>
    <row r="242" spans="2:15" s="14" customFormat="1" ht="20.25" customHeight="1" x14ac:dyDescent="0.15">
      <c r="B242" s="25">
        <v>2021</v>
      </c>
      <c r="C242" s="27">
        <v>2</v>
      </c>
      <c r="D242" s="27" t="s">
        <v>14</v>
      </c>
      <c r="E242" s="17" t="s">
        <v>8187</v>
      </c>
      <c r="F242" s="19" t="s">
        <v>7474</v>
      </c>
      <c r="G242" s="19" t="s">
        <v>100</v>
      </c>
      <c r="H242" s="19" t="s">
        <v>36</v>
      </c>
      <c r="I242" s="33">
        <v>314982000</v>
      </c>
      <c r="J242" s="46" t="s">
        <v>8188</v>
      </c>
      <c r="K242" s="19" t="s">
        <v>8189</v>
      </c>
      <c r="L242" s="19" t="s">
        <v>8190</v>
      </c>
      <c r="M242" s="27" t="s">
        <v>24</v>
      </c>
      <c r="N242" s="17"/>
      <c r="O242" s="18"/>
    </row>
    <row r="243" spans="2:15" s="14" customFormat="1" ht="20.25" customHeight="1" x14ac:dyDescent="0.15">
      <c r="B243" s="25">
        <v>2021</v>
      </c>
      <c r="C243" s="27">
        <v>2</v>
      </c>
      <c r="D243" s="27" t="s">
        <v>14</v>
      </c>
      <c r="E243" s="17" t="s">
        <v>8191</v>
      </c>
      <c r="F243" s="19" t="s">
        <v>7479</v>
      </c>
      <c r="G243" s="19" t="s">
        <v>100</v>
      </c>
      <c r="H243" s="19" t="s">
        <v>36</v>
      </c>
      <c r="I243" s="33">
        <v>309000000</v>
      </c>
      <c r="J243" s="46" t="s">
        <v>8192</v>
      </c>
      <c r="K243" s="19" t="s">
        <v>8193</v>
      </c>
      <c r="L243" s="19" t="s">
        <v>8194</v>
      </c>
      <c r="M243" s="27" t="s">
        <v>24</v>
      </c>
      <c r="N243" s="17"/>
      <c r="O243" s="18"/>
    </row>
    <row r="244" spans="2:15" s="14" customFormat="1" ht="20.25" customHeight="1" x14ac:dyDescent="0.15">
      <c r="B244" s="25">
        <v>2021</v>
      </c>
      <c r="C244" s="27">
        <v>2</v>
      </c>
      <c r="D244" s="27" t="s">
        <v>14</v>
      </c>
      <c r="E244" s="17" t="s">
        <v>8195</v>
      </c>
      <c r="F244" s="19" t="s">
        <v>7479</v>
      </c>
      <c r="G244" s="19" t="s">
        <v>100</v>
      </c>
      <c r="H244" s="19" t="s">
        <v>36</v>
      </c>
      <c r="I244" s="33">
        <v>300000000</v>
      </c>
      <c r="J244" s="46" t="s">
        <v>8192</v>
      </c>
      <c r="K244" s="19" t="s">
        <v>8196</v>
      </c>
      <c r="L244" s="19" t="s">
        <v>8197</v>
      </c>
      <c r="M244" s="27" t="s">
        <v>24</v>
      </c>
      <c r="N244" s="17"/>
      <c r="O244" s="18"/>
    </row>
    <row r="245" spans="2:15" s="14" customFormat="1" ht="20.25" customHeight="1" x14ac:dyDescent="0.15">
      <c r="B245" s="25">
        <v>2021</v>
      </c>
      <c r="C245" s="27">
        <v>2</v>
      </c>
      <c r="D245" s="27" t="s">
        <v>14</v>
      </c>
      <c r="E245" s="17" t="s">
        <v>8198</v>
      </c>
      <c r="F245" s="19" t="s">
        <v>7479</v>
      </c>
      <c r="G245" s="19" t="s">
        <v>40</v>
      </c>
      <c r="H245" s="19" t="s">
        <v>36</v>
      </c>
      <c r="I245" s="33">
        <v>300000000</v>
      </c>
      <c r="J245" s="46" t="s">
        <v>8199</v>
      </c>
      <c r="K245" s="19" t="s">
        <v>8200</v>
      </c>
      <c r="L245" s="19" t="s">
        <v>8201</v>
      </c>
      <c r="M245" s="27" t="s">
        <v>24</v>
      </c>
      <c r="N245" s="17"/>
      <c r="O245" s="18"/>
    </row>
    <row r="246" spans="2:15" s="14" customFormat="1" ht="20.25" customHeight="1" x14ac:dyDescent="0.15">
      <c r="B246" s="25">
        <v>2021</v>
      </c>
      <c r="C246" s="27">
        <v>2</v>
      </c>
      <c r="D246" s="27" t="s">
        <v>14</v>
      </c>
      <c r="E246" s="17" t="s">
        <v>8202</v>
      </c>
      <c r="F246" s="19" t="s">
        <v>7479</v>
      </c>
      <c r="G246" s="19" t="s">
        <v>100</v>
      </c>
      <c r="H246" s="19" t="s">
        <v>36</v>
      </c>
      <c r="I246" s="33">
        <v>280571000</v>
      </c>
      <c r="J246" s="46" t="s">
        <v>8203</v>
      </c>
      <c r="K246" s="19" t="s">
        <v>8204</v>
      </c>
      <c r="L246" s="19" t="s">
        <v>8205</v>
      </c>
      <c r="M246" s="27" t="s">
        <v>24</v>
      </c>
      <c r="N246" s="17"/>
      <c r="O246" s="18"/>
    </row>
    <row r="247" spans="2:15" s="14" customFormat="1" ht="20.25" customHeight="1" x14ac:dyDescent="0.15">
      <c r="B247" s="25">
        <v>2021</v>
      </c>
      <c r="C247" s="27">
        <v>2</v>
      </c>
      <c r="D247" s="27" t="s">
        <v>14</v>
      </c>
      <c r="E247" s="17" t="s">
        <v>8206</v>
      </c>
      <c r="F247" s="19" t="s">
        <v>7519</v>
      </c>
      <c r="G247" s="19" t="s">
        <v>2927</v>
      </c>
      <c r="H247" s="19" t="s">
        <v>2928</v>
      </c>
      <c r="I247" s="33">
        <v>277745000</v>
      </c>
      <c r="J247" s="46" t="s">
        <v>8207</v>
      </c>
      <c r="K247" s="19" t="s">
        <v>8208</v>
      </c>
      <c r="L247" s="19" t="s">
        <v>8209</v>
      </c>
      <c r="M247" s="27" t="s">
        <v>751</v>
      </c>
      <c r="N247" s="17"/>
      <c r="O247" s="18"/>
    </row>
    <row r="248" spans="2:15" s="14" customFormat="1" ht="20.25" customHeight="1" x14ac:dyDescent="0.15">
      <c r="B248" s="25">
        <v>2021</v>
      </c>
      <c r="C248" s="27">
        <v>2</v>
      </c>
      <c r="D248" s="27" t="s">
        <v>14</v>
      </c>
      <c r="E248" s="17" t="s">
        <v>8210</v>
      </c>
      <c r="F248" s="19" t="s">
        <v>7479</v>
      </c>
      <c r="G248" s="19" t="s">
        <v>100</v>
      </c>
      <c r="H248" s="19" t="s">
        <v>36</v>
      </c>
      <c r="I248" s="33">
        <v>266144000</v>
      </c>
      <c r="J248" s="46" t="s">
        <v>8211</v>
      </c>
      <c r="K248" s="19" t="s">
        <v>8212</v>
      </c>
      <c r="L248" s="19" t="s">
        <v>8213</v>
      </c>
      <c r="M248" s="27" t="s">
        <v>24</v>
      </c>
      <c r="N248" s="17"/>
      <c r="O248" s="18" t="s">
        <v>279</v>
      </c>
    </row>
    <row r="249" spans="2:15" s="14" customFormat="1" ht="20.25" customHeight="1" x14ac:dyDescent="0.15">
      <c r="B249" s="25">
        <v>2021</v>
      </c>
      <c r="C249" s="27">
        <v>2</v>
      </c>
      <c r="D249" s="27" t="s">
        <v>14</v>
      </c>
      <c r="E249" s="17" t="s">
        <v>8214</v>
      </c>
      <c r="F249" s="19" t="s">
        <v>7479</v>
      </c>
      <c r="G249" s="19" t="s">
        <v>100</v>
      </c>
      <c r="H249" s="19" t="s">
        <v>36</v>
      </c>
      <c r="I249" s="33">
        <v>260374000</v>
      </c>
      <c r="J249" s="46" t="s">
        <v>8215</v>
      </c>
      <c r="K249" s="19" t="s">
        <v>8216</v>
      </c>
      <c r="L249" s="19" t="s">
        <v>8217</v>
      </c>
      <c r="M249" s="27" t="s">
        <v>24</v>
      </c>
      <c r="N249" s="17"/>
      <c r="O249" s="18"/>
    </row>
    <row r="250" spans="2:15" s="14" customFormat="1" ht="20.25" customHeight="1" x14ac:dyDescent="0.15">
      <c r="B250" s="25">
        <v>2021</v>
      </c>
      <c r="C250" s="27">
        <v>2</v>
      </c>
      <c r="D250" s="27" t="s">
        <v>14</v>
      </c>
      <c r="E250" s="17" t="s">
        <v>8218</v>
      </c>
      <c r="F250" s="19" t="s">
        <v>7474</v>
      </c>
      <c r="G250" s="19" t="s">
        <v>100</v>
      </c>
      <c r="H250" s="19" t="s">
        <v>1413</v>
      </c>
      <c r="I250" s="33">
        <v>258000000</v>
      </c>
      <c r="J250" s="46" t="s">
        <v>8219</v>
      </c>
      <c r="K250" s="19" t="s">
        <v>8220</v>
      </c>
      <c r="L250" s="19" t="s">
        <v>8221</v>
      </c>
      <c r="M250" s="27" t="s">
        <v>24</v>
      </c>
      <c r="N250" s="17"/>
      <c r="O250" s="18"/>
    </row>
    <row r="251" spans="2:15" s="14" customFormat="1" ht="20.25" customHeight="1" x14ac:dyDescent="0.15">
      <c r="B251" s="25">
        <v>2021</v>
      </c>
      <c r="C251" s="27">
        <v>2</v>
      </c>
      <c r="D251" s="27" t="s">
        <v>14</v>
      </c>
      <c r="E251" s="17" t="s">
        <v>8222</v>
      </c>
      <c r="F251" s="19" t="s">
        <v>7479</v>
      </c>
      <c r="G251" s="19" t="s">
        <v>100</v>
      </c>
      <c r="H251" s="19" t="s">
        <v>36</v>
      </c>
      <c r="I251" s="33">
        <v>250000000</v>
      </c>
      <c r="J251" s="46" t="s">
        <v>8223</v>
      </c>
      <c r="K251" s="19" t="s">
        <v>8224</v>
      </c>
      <c r="L251" s="19" t="s">
        <v>8225</v>
      </c>
      <c r="M251" s="27" t="s">
        <v>24</v>
      </c>
      <c r="N251" s="17"/>
      <c r="O251" s="18"/>
    </row>
    <row r="252" spans="2:15" s="14" customFormat="1" ht="20.25" customHeight="1" x14ac:dyDescent="0.15">
      <c r="B252" s="25">
        <v>2021</v>
      </c>
      <c r="C252" s="27">
        <v>2</v>
      </c>
      <c r="D252" s="27" t="s">
        <v>14</v>
      </c>
      <c r="E252" s="17" t="s">
        <v>8226</v>
      </c>
      <c r="F252" s="19" t="s">
        <v>7479</v>
      </c>
      <c r="G252" s="19" t="s">
        <v>100</v>
      </c>
      <c r="H252" s="19" t="s">
        <v>36</v>
      </c>
      <c r="I252" s="33">
        <v>243710000</v>
      </c>
      <c r="J252" s="46" t="s">
        <v>8227</v>
      </c>
      <c r="K252" s="19" t="s">
        <v>8228</v>
      </c>
      <c r="L252" s="19" t="s">
        <v>8229</v>
      </c>
      <c r="M252" s="27" t="s">
        <v>24</v>
      </c>
      <c r="N252" s="17"/>
      <c r="O252" s="18"/>
    </row>
    <row r="253" spans="2:15" s="14" customFormat="1" ht="20.25" customHeight="1" x14ac:dyDescent="0.15">
      <c r="B253" s="25">
        <v>2021</v>
      </c>
      <c r="C253" s="27">
        <v>2</v>
      </c>
      <c r="D253" s="27" t="s">
        <v>14</v>
      </c>
      <c r="E253" s="17" t="s">
        <v>8230</v>
      </c>
      <c r="F253" s="19" t="s">
        <v>7479</v>
      </c>
      <c r="G253" s="19" t="s">
        <v>100</v>
      </c>
      <c r="H253" s="19" t="s">
        <v>36</v>
      </c>
      <c r="I253" s="33">
        <v>230824000</v>
      </c>
      <c r="J253" s="46" t="s">
        <v>8231</v>
      </c>
      <c r="K253" s="19" t="s">
        <v>8232</v>
      </c>
      <c r="L253" s="19" t="s">
        <v>8233</v>
      </c>
      <c r="M253" s="27" t="s">
        <v>24</v>
      </c>
      <c r="N253" s="17"/>
      <c r="O253" s="18"/>
    </row>
    <row r="254" spans="2:15" s="14" customFormat="1" ht="20.25" customHeight="1" x14ac:dyDescent="0.15">
      <c r="B254" s="25">
        <v>2021</v>
      </c>
      <c r="C254" s="27">
        <v>2</v>
      </c>
      <c r="D254" s="27" t="s">
        <v>14</v>
      </c>
      <c r="E254" s="17" t="s">
        <v>8234</v>
      </c>
      <c r="F254" s="19" t="s">
        <v>7479</v>
      </c>
      <c r="G254" s="19" t="s">
        <v>100</v>
      </c>
      <c r="H254" s="19" t="s">
        <v>36</v>
      </c>
      <c r="I254" s="33">
        <v>230000000</v>
      </c>
      <c r="J254" s="46" t="s">
        <v>8235</v>
      </c>
      <c r="K254" s="19" t="s">
        <v>8236</v>
      </c>
      <c r="L254" s="19" t="s">
        <v>8237</v>
      </c>
      <c r="M254" s="27" t="s">
        <v>24</v>
      </c>
      <c r="N254" s="17"/>
      <c r="O254" s="18"/>
    </row>
    <row r="255" spans="2:15" s="14" customFormat="1" ht="20.25" customHeight="1" x14ac:dyDescent="0.15">
      <c r="B255" s="25">
        <v>2021</v>
      </c>
      <c r="C255" s="27">
        <v>2</v>
      </c>
      <c r="D255" s="27" t="s">
        <v>14</v>
      </c>
      <c r="E255" s="17" t="s">
        <v>8238</v>
      </c>
      <c r="F255" s="19" t="s">
        <v>7479</v>
      </c>
      <c r="G255" s="19" t="s">
        <v>100</v>
      </c>
      <c r="H255" s="19" t="s">
        <v>36</v>
      </c>
      <c r="I255" s="33">
        <v>220000000</v>
      </c>
      <c r="J255" s="46" t="s">
        <v>8239</v>
      </c>
      <c r="K255" s="19" t="s">
        <v>8240</v>
      </c>
      <c r="L255" s="19" t="s">
        <v>8241</v>
      </c>
      <c r="M255" s="27" t="s">
        <v>24</v>
      </c>
      <c r="N255" s="17"/>
      <c r="O255" s="18"/>
    </row>
    <row r="256" spans="2:15" s="14" customFormat="1" ht="20.25" customHeight="1" x14ac:dyDescent="0.15">
      <c r="B256" s="25">
        <v>2021</v>
      </c>
      <c r="C256" s="27">
        <v>2</v>
      </c>
      <c r="D256" s="27" t="s">
        <v>14</v>
      </c>
      <c r="E256" s="17" t="s">
        <v>8242</v>
      </c>
      <c r="F256" s="19" t="s">
        <v>7479</v>
      </c>
      <c r="G256" s="19" t="s">
        <v>100</v>
      </c>
      <c r="H256" s="19" t="s">
        <v>36</v>
      </c>
      <c r="I256" s="33">
        <v>219243000</v>
      </c>
      <c r="J256" s="46" t="s">
        <v>8243</v>
      </c>
      <c r="K256" s="19" t="s">
        <v>8244</v>
      </c>
      <c r="L256" s="19" t="s">
        <v>8245</v>
      </c>
      <c r="M256" s="27" t="s">
        <v>24</v>
      </c>
      <c r="N256" s="17"/>
      <c r="O256" s="18"/>
    </row>
    <row r="257" spans="2:15" s="14" customFormat="1" ht="20.25" customHeight="1" x14ac:dyDescent="0.15">
      <c r="B257" s="25">
        <v>2021</v>
      </c>
      <c r="C257" s="27">
        <v>2</v>
      </c>
      <c r="D257" s="27" t="s">
        <v>14</v>
      </c>
      <c r="E257" s="17" t="s">
        <v>8246</v>
      </c>
      <c r="F257" s="19" t="s">
        <v>7535</v>
      </c>
      <c r="G257" s="19" t="s">
        <v>100</v>
      </c>
      <c r="H257" s="19" t="s">
        <v>2928</v>
      </c>
      <c r="I257" s="33">
        <v>216314000</v>
      </c>
      <c r="J257" s="46" t="s">
        <v>8156</v>
      </c>
      <c r="K257" s="19" t="s">
        <v>8247</v>
      </c>
      <c r="L257" s="19" t="s">
        <v>8248</v>
      </c>
      <c r="M257" s="27" t="s">
        <v>751</v>
      </c>
      <c r="N257" s="17"/>
      <c r="O257" s="18"/>
    </row>
    <row r="258" spans="2:15" s="14" customFormat="1" ht="20.25" customHeight="1" x14ac:dyDescent="0.15">
      <c r="B258" s="25">
        <v>2021</v>
      </c>
      <c r="C258" s="27">
        <v>2</v>
      </c>
      <c r="D258" s="27" t="s">
        <v>14</v>
      </c>
      <c r="E258" s="17" t="s">
        <v>8249</v>
      </c>
      <c r="F258" s="19" t="s">
        <v>7474</v>
      </c>
      <c r="G258" s="19" t="s">
        <v>100</v>
      </c>
      <c r="H258" s="19" t="s">
        <v>36</v>
      </c>
      <c r="I258" s="33">
        <v>213560000</v>
      </c>
      <c r="J258" s="46" t="s">
        <v>5500</v>
      </c>
      <c r="K258" s="19" t="s">
        <v>7685</v>
      </c>
      <c r="L258" s="19" t="s">
        <v>7686</v>
      </c>
      <c r="M258" s="27" t="s">
        <v>24</v>
      </c>
      <c r="N258" s="17"/>
      <c r="O258" s="18"/>
    </row>
    <row r="259" spans="2:15" s="14" customFormat="1" ht="20.25" customHeight="1" x14ac:dyDescent="0.15">
      <c r="B259" s="25">
        <v>2021</v>
      </c>
      <c r="C259" s="27">
        <v>2</v>
      </c>
      <c r="D259" s="27" t="s">
        <v>14</v>
      </c>
      <c r="E259" s="17" t="s">
        <v>8250</v>
      </c>
      <c r="F259" s="19" t="s">
        <v>7479</v>
      </c>
      <c r="G259" s="19" t="s">
        <v>100</v>
      </c>
      <c r="H259" s="19" t="s">
        <v>36</v>
      </c>
      <c r="I259" s="33">
        <v>211267000</v>
      </c>
      <c r="J259" s="46" t="s">
        <v>8251</v>
      </c>
      <c r="K259" s="19" t="s">
        <v>8252</v>
      </c>
      <c r="L259" s="19" t="s">
        <v>8253</v>
      </c>
      <c r="M259" s="27" t="s">
        <v>24</v>
      </c>
      <c r="N259" s="17"/>
      <c r="O259" s="18"/>
    </row>
    <row r="260" spans="2:15" s="14" customFormat="1" ht="20.25" customHeight="1" x14ac:dyDescent="0.15">
      <c r="B260" s="25">
        <v>2021</v>
      </c>
      <c r="C260" s="27">
        <v>2</v>
      </c>
      <c r="D260" s="27" t="s">
        <v>14</v>
      </c>
      <c r="E260" s="17" t="s">
        <v>8254</v>
      </c>
      <c r="F260" s="19" t="s">
        <v>7479</v>
      </c>
      <c r="G260" s="19" t="s">
        <v>100</v>
      </c>
      <c r="H260" s="19" t="s">
        <v>36</v>
      </c>
      <c r="I260" s="33">
        <v>200000000</v>
      </c>
      <c r="J260" s="46" t="s">
        <v>7676</v>
      </c>
      <c r="K260" s="19" t="s">
        <v>7871</v>
      </c>
      <c r="L260" s="19" t="s">
        <v>7872</v>
      </c>
      <c r="M260" s="27" t="s">
        <v>24</v>
      </c>
      <c r="N260" s="17"/>
      <c r="O260" s="18"/>
    </row>
    <row r="261" spans="2:15" s="14" customFormat="1" ht="20.25" customHeight="1" x14ac:dyDescent="0.15">
      <c r="B261" s="25">
        <v>2021</v>
      </c>
      <c r="C261" s="27">
        <v>2</v>
      </c>
      <c r="D261" s="27" t="s">
        <v>14</v>
      </c>
      <c r="E261" s="17" t="s">
        <v>8255</v>
      </c>
      <c r="F261" s="19" t="s">
        <v>7479</v>
      </c>
      <c r="G261" s="19" t="s">
        <v>100</v>
      </c>
      <c r="H261" s="19" t="s">
        <v>36</v>
      </c>
      <c r="I261" s="33">
        <v>200000000</v>
      </c>
      <c r="J261" s="46" t="s">
        <v>8223</v>
      </c>
      <c r="K261" s="19" t="s">
        <v>8256</v>
      </c>
      <c r="L261" s="19" t="s">
        <v>8257</v>
      </c>
      <c r="M261" s="27" t="s">
        <v>24</v>
      </c>
      <c r="N261" s="17"/>
      <c r="O261" s="18"/>
    </row>
    <row r="262" spans="2:15" s="14" customFormat="1" ht="20.25" customHeight="1" x14ac:dyDescent="0.15">
      <c r="B262" s="25">
        <v>2021</v>
      </c>
      <c r="C262" s="27">
        <v>2</v>
      </c>
      <c r="D262" s="27" t="s">
        <v>14</v>
      </c>
      <c r="E262" s="17" t="s">
        <v>8258</v>
      </c>
      <c r="F262" s="19" t="s">
        <v>7479</v>
      </c>
      <c r="G262" s="19" t="s">
        <v>100</v>
      </c>
      <c r="H262" s="19" t="s">
        <v>36</v>
      </c>
      <c r="I262" s="33">
        <v>187633000</v>
      </c>
      <c r="J262" s="46" t="s">
        <v>8227</v>
      </c>
      <c r="K262" s="19" t="s">
        <v>8259</v>
      </c>
      <c r="L262" s="19" t="s">
        <v>8260</v>
      </c>
      <c r="M262" s="27" t="s">
        <v>24</v>
      </c>
      <c r="N262" s="17"/>
      <c r="O262" s="18"/>
    </row>
    <row r="263" spans="2:15" s="14" customFormat="1" ht="20.25" customHeight="1" x14ac:dyDescent="0.15">
      <c r="B263" s="25">
        <v>2021</v>
      </c>
      <c r="C263" s="27">
        <v>2</v>
      </c>
      <c r="D263" s="27" t="s">
        <v>14</v>
      </c>
      <c r="E263" s="17" t="s">
        <v>8261</v>
      </c>
      <c r="F263" s="19" t="s">
        <v>7479</v>
      </c>
      <c r="G263" s="19" t="s">
        <v>100</v>
      </c>
      <c r="H263" s="19" t="s">
        <v>36</v>
      </c>
      <c r="I263" s="33">
        <v>180000000</v>
      </c>
      <c r="J263" s="46" t="s">
        <v>8262</v>
      </c>
      <c r="K263" s="19" t="s">
        <v>8263</v>
      </c>
      <c r="L263" s="19" t="s">
        <v>8264</v>
      </c>
      <c r="M263" s="27" t="s">
        <v>24</v>
      </c>
      <c r="N263" s="17"/>
      <c r="O263" s="18"/>
    </row>
    <row r="264" spans="2:15" s="14" customFormat="1" ht="20.25" customHeight="1" x14ac:dyDescent="0.15">
      <c r="B264" s="25">
        <v>2021</v>
      </c>
      <c r="C264" s="27">
        <v>2</v>
      </c>
      <c r="D264" s="27" t="s">
        <v>5100</v>
      </c>
      <c r="E264" s="17" t="s">
        <v>8265</v>
      </c>
      <c r="F264" s="19" t="s">
        <v>7479</v>
      </c>
      <c r="G264" s="19" t="s">
        <v>100</v>
      </c>
      <c r="H264" s="19" t="s">
        <v>36</v>
      </c>
      <c r="I264" s="33">
        <v>180000000</v>
      </c>
      <c r="J264" s="46" t="s">
        <v>8173</v>
      </c>
      <c r="K264" s="19" t="s">
        <v>8266</v>
      </c>
      <c r="L264" s="19" t="s">
        <v>8267</v>
      </c>
      <c r="M264" s="27" t="s">
        <v>24</v>
      </c>
      <c r="N264" s="17"/>
      <c r="O264" s="18"/>
    </row>
    <row r="265" spans="2:15" s="14" customFormat="1" ht="20.25" customHeight="1" x14ac:dyDescent="0.15">
      <c r="B265" s="25">
        <v>2021</v>
      </c>
      <c r="C265" s="27">
        <v>2</v>
      </c>
      <c r="D265" s="27" t="s">
        <v>14</v>
      </c>
      <c r="E265" s="17" t="s">
        <v>8268</v>
      </c>
      <c r="F265" s="19" t="s">
        <v>7474</v>
      </c>
      <c r="G265" s="19" t="s">
        <v>100</v>
      </c>
      <c r="H265" s="19" t="s">
        <v>36</v>
      </c>
      <c r="I265" s="33">
        <v>172586000</v>
      </c>
      <c r="J265" s="46" t="s">
        <v>8269</v>
      </c>
      <c r="K265" s="19" t="s">
        <v>8270</v>
      </c>
      <c r="L265" s="19" t="s">
        <v>8271</v>
      </c>
      <c r="M265" s="27" t="s">
        <v>24</v>
      </c>
      <c r="N265" s="17"/>
      <c r="O265" s="18"/>
    </row>
    <row r="266" spans="2:15" s="14" customFormat="1" ht="20.25" customHeight="1" x14ac:dyDescent="0.15">
      <c r="B266" s="25">
        <v>2021</v>
      </c>
      <c r="C266" s="27">
        <v>2</v>
      </c>
      <c r="D266" s="27" t="s">
        <v>14</v>
      </c>
      <c r="E266" s="17" t="s">
        <v>8272</v>
      </c>
      <c r="F266" s="19" t="s">
        <v>7479</v>
      </c>
      <c r="G266" s="19" t="s">
        <v>100</v>
      </c>
      <c r="H266" s="19" t="s">
        <v>36</v>
      </c>
      <c r="I266" s="33">
        <v>172273000</v>
      </c>
      <c r="J266" s="46" t="s">
        <v>8227</v>
      </c>
      <c r="K266" s="19" t="s">
        <v>8273</v>
      </c>
      <c r="L266" s="19" t="s">
        <v>8274</v>
      </c>
      <c r="M266" s="27" t="s">
        <v>24</v>
      </c>
      <c r="N266" s="17"/>
      <c r="O266" s="18"/>
    </row>
    <row r="267" spans="2:15" s="14" customFormat="1" ht="20.25" customHeight="1" x14ac:dyDescent="0.15">
      <c r="B267" s="25">
        <v>2021</v>
      </c>
      <c r="C267" s="27">
        <v>2</v>
      </c>
      <c r="D267" s="27" t="s">
        <v>14</v>
      </c>
      <c r="E267" s="17" t="s">
        <v>8275</v>
      </c>
      <c r="F267" s="19" t="s">
        <v>7519</v>
      </c>
      <c r="G267" s="19" t="s">
        <v>100</v>
      </c>
      <c r="H267" s="19" t="s">
        <v>36</v>
      </c>
      <c r="I267" s="33">
        <v>168300000</v>
      </c>
      <c r="J267" s="46" t="s">
        <v>7954</v>
      </c>
      <c r="K267" s="19" t="s">
        <v>8276</v>
      </c>
      <c r="L267" s="19" t="s">
        <v>8277</v>
      </c>
      <c r="M267" s="27" t="s">
        <v>24</v>
      </c>
      <c r="N267" s="17"/>
      <c r="O267" s="18"/>
    </row>
    <row r="268" spans="2:15" s="14" customFormat="1" ht="20.25" customHeight="1" x14ac:dyDescent="0.15">
      <c r="B268" s="25">
        <v>2021</v>
      </c>
      <c r="C268" s="27">
        <v>2</v>
      </c>
      <c r="D268" s="27" t="s">
        <v>14</v>
      </c>
      <c r="E268" s="17" t="s">
        <v>8278</v>
      </c>
      <c r="F268" s="19" t="s">
        <v>7535</v>
      </c>
      <c r="G268" s="19" t="s">
        <v>40</v>
      </c>
      <c r="H268" s="19" t="s">
        <v>36</v>
      </c>
      <c r="I268" s="33">
        <v>167202000</v>
      </c>
      <c r="J268" s="46" t="s">
        <v>8279</v>
      </c>
      <c r="K268" s="19" t="s">
        <v>8280</v>
      </c>
      <c r="L268" s="19" t="s">
        <v>8281</v>
      </c>
      <c r="M268" s="27" t="s">
        <v>24</v>
      </c>
      <c r="N268" s="17"/>
      <c r="O268" s="18"/>
    </row>
    <row r="269" spans="2:15" s="14" customFormat="1" ht="20.25" customHeight="1" x14ac:dyDescent="0.15">
      <c r="B269" s="25">
        <v>2021</v>
      </c>
      <c r="C269" s="27">
        <v>2</v>
      </c>
      <c r="D269" s="27" t="s">
        <v>14</v>
      </c>
      <c r="E269" s="17" t="s">
        <v>8282</v>
      </c>
      <c r="F269" s="19" t="s">
        <v>7519</v>
      </c>
      <c r="G269" s="19" t="s">
        <v>100</v>
      </c>
      <c r="H269" s="19" t="s">
        <v>36</v>
      </c>
      <c r="I269" s="33">
        <v>167000000</v>
      </c>
      <c r="J269" s="46" t="s">
        <v>5736</v>
      </c>
      <c r="K269" s="19" t="s">
        <v>7536</v>
      </c>
      <c r="L269" s="19" t="s">
        <v>7537</v>
      </c>
      <c r="M269" s="27" t="s">
        <v>24</v>
      </c>
      <c r="N269" s="17"/>
      <c r="O269" s="18"/>
    </row>
    <row r="270" spans="2:15" s="14" customFormat="1" ht="20.25" customHeight="1" x14ac:dyDescent="0.15">
      <c r="B270" s="25">
        <v>2021</v>
      </c>
      <c r="C270" s="27">
        <v>2</v>
      </c>
      <c r="D270" s="27" t="s">
        <v>15</v>
      </c>
      <c r="E270" s="17" t="s">
        <v>8283</v>
      </c>
      <c r="F270" s="19" t="s">
        <v>7519</v>
      </c>
      <c r="G270" s="19" t="s">
        <v>100</v>
      </c>
      <c r="H270" s="19" t="s">
        <v>36</v>
      </c>
      <c r="I270" s="33">
        <v>152502000</v>
      </c>
      <c r="J270" s="46" t="s">
        <v>5440</v>
      </c>
      <c r="K270" s="19" t="s">
        <v>8284</v>
      </c>
      <c r="L270" s="19" t="s">
        <v>8285</v>
      </c>
      <c r="M270" s="27" t="s">
        <v>24</v>
      </c>
      <c r="N270" s="17"/>
      <c r="O270" s="18"/>
    </row>
    <row r="271" spans="2:15" s="14" customFormat="1" ht="20.25" customHeight="1" x14ac:dyDescent="0.15">
      <c r="B271" s="25">
        <v>2021</v>
      </c>
      <c r="C271" s="27">
        <v>2</v>
      </c>
      <c r="D271" s="27" t="s">
        <v>14</v>
      </c>
      <c r="E271" s="17" t="s">
        <v>8286</v>
      </c>
      <c r="F271" s="19" t="s">
        <v>7535</v>
      </c>
      <c r="G271" s="19" t="s">
        <v>100</v>
      </c>
      <c r="H271" s="19" t="s">
        <v>36</v>
      </c>
      <c r="I271" s="33">
        <v>150000000</v>
      </c>
      <c r="J271" s="46" t="s">
        <v>5694</v>
      </c>
      <c r="K271" s="19" t="s">
        <v>8287</v>
      </c>
      <c r="L271" s="19" t="s">
        <v>8288</v>
      </c>
      <c r="M271" s="27" t="s">
        <v>24</v>
      </c>
      <c r="N271" s="17"/>
      <c r="O271" s="18"/>
    </row>
    <row r="272" spans="2:15" s="14" customFormat="1" ht="20.25" customHeight="1" x14ac:dyDescent="0.15">
      <c r="B272" s="25">
        <v>2021</v>
      </c>
      <c r="C272" s="27">
        <v>2</v>
      </c>
      <c r="D272" s="27" t="s">
        <v>14</v>
      </c>
      <c r="E272" s="17" t="s">
        <v>8289</v>
      </c>
      <c r="F272" s="19" t="s">
        <v>7479</v>
      </c>
      <c r="G272" s="19" t="s">
        <v>40</v>
      </c>
      <c r="H272" s="19" t="s">
        <v>36</v>
      </c>
      <c r="I272" s="33">
        <v>148000000</v>
      </c>
      <c r="J272" s="46" t="s">
        <v>8290</v>
      </c>
      <c r="K272" s="19" t="s">
        <v>8291</v>
      </c>
      <c r="L272" s="19" t="s">
        <v>8292</v>
      </c>
      <c r="M272" s="27" t="s">
        <v>24</v>
      </c>
      <c r="N272" s="17"/>
      <c r="O272" s="18"/>
    </row>
    <row r="273" spans="2:15" s="14" customFormat="1" ht="20.25" customHeight="1" x14ac:dyDescent="0.15">
      <c r="B273" s="25">
        <v>2021</v>
      </c>
      <c r="C273" s="27">
        <v>2</v>
      </c>
      <c r="D273" s="27" t="s">
        <v>14</v>
      </c>
      <c r="E273" s="17" t="s">
        <v>8293</v>
      </c>
      <c r="F273" s="19" t="s">
        <v>7728</v>
      </c>
      <c r="G273" s="19" t="s">
        <v>100</v>
      </c>
      <c r="H273" s="19" t="s">
        <v>36</v>
      </c>
      <c r="I273" s="33">
        <v>145000000</v>
      </c>
      <c r="J273" s="46" t="s">
        <v>8294</v>
      </c>
      <c r="K273" s="19" t="s">
        <v>8295</v>
      </c>
      <c r="L273" s="19" t="s">
        <v>8296</v>
      </c>
      <c r="M273" s="27" t="s">
        <v>24</v>
      </c>
      <c r="N273" s="17"/>
      <c r="O273" s="18"/>
    </row>
    <row r="274" spans="2:15" s="14" customFormat="1" ht="20.25" customHeight="1" x14ac:dyDescent="0.15">
      <c r="B274" s="25">
        <v>2021</v>
      </c>
      <c r="C274" s="27">
        <v>2</v>
      </c>
      <c r="D274" s="27" t="s">
        <v>14</v>
      </c>
      <c r="E274" s="17" t="s">
        <v>8297</v>
      </c>
      <c r="F274" s="19" t="s">
        <v>7728</v>
      </c>
      <c r="G274" s="19" t="s">
        <v>100</v>
      </c>
      <c r="H274" s="19" t="s">
        <v>36</v>
      </c>
      <c r="I274" s="33">
        <v>138000000</v>
      </c>
      <c r="J274" s="46" t="s">
        <v>8219</v>
      </c>
      <c r="K274" s="19" t="s">
        <v>8220</v>
      </c>
      <c r="L274" s="19" t="s">
        <v>8221</v>
      </c>
      <c r="M274" s="27" t="s">
        <v>24</v>
      </c>
      <c r="N274" s="17"/>
      <c r="O274" s="18"/>
    </row>
    <row r="275" spans="2:15" s="14" customFormat="1" ht="20.25" customHeight="1" x14ac:dyDescent="0.15">
      <c r="B275" s="25">
        <v>2021</v>
      </c>
      <c r="C275" s="27">
        <v>2</v>
      </c>
      <c r="D275" s="27" t="s">
        <v>14</v>
      </c>
      <c r="E275" s="17" t="s">
        <v>8298</v>
      </c>
      <c r="F275" s="19" t="s">
        <v>7728</v>
      </c>
      <c r="G275" s="19" t="s">
        <v>100</v>
      </c>
      <c r="H275" s="19" t="s">
        <v>36</v>
      </c>
      <c r="I275" s="33">
        <v>130451200</v>
      </c>
      <c r="J275" s="46" t="s">
        <v>8299</v>
      </c>
      <c r="K275" s="19" t="s">
        <v>8300</v>
      </c>
      <c r="L275" s="19" t="s">
        <v>8301</v>
      </c>
      <c r="M275" s="27" t="s">
        <v>24</v>
      </c>
      <c r="N275" s="17"/>
      <c r="O275" s="18"/>
    </row>
    <row r="276" spans="2:15" s="14" customFormat="1" ht="20.25" customHeight="1" x14ac:dyDescent="0.15">
      <c r="B276" s="25">
        <v>2021</v>
      </c>
      <c r="C276" s="27">
        <v>2</v>
      </c>
      <c r="D276" s="27" t="s">
        <v>14</v>
      </c>
      <c r="E276" s="17" t="s">
        <v>8302</v>
      </c>
      <c r="F276" s="19" t="s">
        <v>7728</v>
      </c>
      <c r="G276" s="19" t="s">
        <v>100</v>
      </c>
      <c r="H276" s="19" t="s">
        <v>36</v>
      </c>
      <c r="I276" s="33">
        <v>130000000</v>
      </c>
      <c r="J276" s="46" t="s">
        <v>7773</v>
      </c>
      <c r="K276" s="19" t="s">
        <v>8303</v>
      </c>
      <c r="L276" s="19" t="s">
        <v>8304</v>
      </c>
      <c r="M276" s="27" t="s">
        <v>24</v>
      </c>
      <c r="N276" s="17"/>
      <c r="O276" s="18"/>
    </row>
    <row r="277" spans="2:15" s="14" customFormat="1" ht="20.25" customHeight="1" x14ac:dyDescent="0.15">
      <c r="B277" s="25">
        <v>2021</v>
      </c>
      <c r="C277" s="27">
        <v>2</v>
      </c>
      <c r="D277" s="27" t="s">
        <v>15</v>
      </c>
      <c r="E277" s="17" t="s">
        <v>8305</v>
      </c>
      <c r="F277" s="19" t="s">
        <v>7728</v>
      </c>
      <c r="G277" s="19" t="s">
        <v>40</v>
      </c>
      <c r="H277" s="19" t="s">
        <v>36</v>
      </c>
      <c r="I277" s="33">
        <v>124566000</v>
      </c>
      <c r="J277" s="46" t="s">
        <v>8306</v>
      </c>
      <c r="K277" s="19" t="s">
        <v>8307</v>
      </c>
      <c r="L277" s="19" t="s">
        <v>8308</v>
      </c>
      <c r="M277" s="27" t="s">
        <v>24</v>
      </c>
      <c r="N277" s="17"/>
      <c r="O277" s="18"/>
    </row>
    <row r="278" spans="2:15" s="14" customFormat="1" ht="20.25" customHeight="1" x14ac:dyDescent="0.15">
      <c r="B278" s="25">
        <v>2021</v>
      </c>
      <c r="C278" s="27">
        <v>2</v>
      </c>
      <c r="D278" s="27" t="s">
        <v>14</v>
      </c>
      <c r="E278" s="17" t="s">
        <v>8309</v>
      </c>
      <c r="F278" s="19" t="s">
        <v>7728</v>
      </c>
      <c r="G278" s="19" t="s">
        <v>100</v>
      </c>
      <c r="H278" s="19" t="s">
        <v>36</v>
      </c>
      <c r="I278" s="33">
        <v>123499000</v>
      </c>
      <c r="J278" s="46" t="s">
        <v>8310</v>
      </c>
      <c r="K278" s="19" t="s">
        <v>8311</v>
      </c>
      <c r="L278" s="19" t="s">
        <v>8312</v>
      </c>
      <c r="M278" s="27" t="s">
        <v>24</v>
      </c>
      <c r="N278" s="17"/>
      <c r="O278" s="18"/>
    </row>
    <row r="279" spans="2:15" s="14" customFormat="1" ht="20.25" customHeight="1" x14ac:dyDescent="0.15">
      <c r="B279" s="25">
        <v>2021</v>
      </c>
      <c r="C279" s="27">
        <v>2</v>
      </c>
      <c r="D279" s="27" t="s">
        <v>14</v>
      </c>
      <c r="E279" s="17" t="s">
        <v>8313</v>
      </c>
      <c r="F279" s="19" t="s">
        <v>7735</v>
      </c>
      <c r="G279" s="19" t="s">
        <v>100</v>
      </c>
      <c r="H279" s="19" t="s">
        <v>36</v>
      </c>
      <c r="I279" s="33">
        <v>121620000</v>
      </c>
      <c r="J279" s="46" t="s">
        <v>8314</v>
      </c>
      <c r="K279" s="19" t="s">
        <v>8315</v>
      </c>
      <c r="L279" s="19" t="s">
        <v>8316</v>
      </c>
      <c r="M279" s="27" t="s">
        <v>24</v>
      </c>
      <c r="N279" s="17"/>
      <c r="O279" s="18"/>
    </row>
    <row r="280" spans="2:15" s="14" customFormat="1" ht="20.25" customHeight="1" x14ac:dyDescent="0.15">
      <c r="B280" s="25">
        <v>2021</v>
      </c>
      <c r="C280" s="27">
        <v>2</v>
      </c>
      <c r="D280" s="27" t="s">
        <v>14</v>
      </c>
      <c r="E280" s="17" t="s">
        <v>8317</v>
      </c>
      <c r="F280" s="19" t="s">
        <v>7535</v>
      </c>
      <c r="G280" s="19" t="s">
        <v>2927</v>
      </c>
      <c r="H280" s="19" t="s">
        <v>2928</v>
      </c>
      <c r="I280" s="33">
        <v>119340000</v>
      </c>
      <c r="J280" s="46" t="s">
        <v>8156</v>
      </c>
      <c r="K280" s="19" t="s">
        <v>8318</v>
      </c>
      <c r="L280" s="19" t="s">
        <v>8319</v>
      </c>
      <c r="M280" s="27" t="s">
        <v>751</v>
      </c>
      <c r="N280" s="17"/>
      <c r="O280" s="18"/>
    </row>
    <row r="281" spans="2:15" s="14" customFormat="1" ht="20.25" customHeight="1" x14ac:dyDescent="0.15">
      <c r="B281" s="25">
        <v>2021</v>
      </c>
      <c r="C281" s="27">
        <v>2</v>
      </c>
      <c r="D281" s="27" t="s">
        <v>14</v>
      </c>
      <c r="E281" s="17" t="s">
        <v>8320</v>
      </c>
      <c r="F281" s="19" t="s">
        <v>7728</v>
      </c>
      <c r="G281" s="19" t="s">
        <v>100</v>
      </c>
      <c r="H281" s="19" t="s">
        <v>36</v>
      </c>
      <c r="I281" s="33">
        <v>116018000</v>
      </c>
      <c r="J281" s="46" t="s">
        <v>8321</v>
      </c>
      <c r="K281" s="19" t="s">
        <v>8322</v>
      </c>
      <c r="L281" s="19" t="s">
        <v>8323</v>
      </c>
      <c r="M281" s="27" t="s">
        <v>24</v>
      </c>
      <c r="N281" s="17"/>
      <c r="O281" s="18"/>
    </row>
    <row r="282" spans="2:15" s="14" customFormat="1" ht="20.25" customHeight="1" x14ac:dyDescent="0.15">
      <c r="B282" s="25">
        <v>2021</v>
      </c>
      <c r="C282" s="27">
        <v>2</v>
      </c>
      <c r="D282" s="27" t="s">
        <v>14</v>
      </c>
      <c r="E282" s="17" t="s">
        <v>8324</v>
      </c>
      <c r="F282" s="19" t="s">
        <v>7728</v>
      </c>
      <c r="G282" s="19" t="s">
        <v>40</v>
      </c>
      <c r="H282" s="19" t="s">
        <v>36</v>
      </c>
      <c r="I282" s="33">
        <v>116000000</v>
      </c>
      <c r="J282" s="46" t="s">
        <v>8325</v>
      </c>
      <c r="K282" s="19" t="s">
        <v>8326</v>
      </c>
      <c r="L282" s="19" t="s">
        <v>8327</v>
      </c>
      <c r="M282" s="27" t="s">
        <v>24</v>
      </c>
      <c r="N282" s="17"/>
      <c r="O282" s="18"/>
    </row>
    <row r="283" spans="2:15" s="14" customFormat="1" ht="20.25" customHeight="1" x14ac:dyDescent="0.15">
      <c r="B283" s="25">
        <v>2021</v>
      </c>
      <c r="C283" s="27">
        <v>2</v>
      </c>
      <c r="D283" s="27" t="s">
        <v>14</v>
      </c>
      <c r="E283" s="17" t="s">
        <v>8328</v>
      </c>
      <c r="F283" s="19" t="s">
        <v>7728</v>
      </c>
      <c r="G283" s="19" t="s">
        <v>100</v>
      </c>
      <c r="H283" s="19" t="s">
        <v>36</v>
      </c>
      <c r="I283" s="33">
        <v>114400000</v>
      </c>
      <c r="J283" s="46" t="s">
        <v>8325</v>
      </c>
      <c r="K283" s="19" t="s">
        <v>8329</v>
      </c>
      <c r="L283" s="19" t="s">
        <v>8330</v>
      </c>
      <c r="M283" s="27" t="s">
        <v>24</v>
      </c>
      <c r="N283" s="17"/>
      <c r="O283" s="18"/>
    </row>
    <row r="284" spans="2:15" s="14" customFormat="1" ht="20.25" customHeight="1" x14ac:dyDescent="0.15">
      <c r="B284" s="25">
        <v>2021</v>
      </c>
      <c r="C284" s="27">
        <v>2</v>
      </c>
      <c r="D284" s="27" t="s">
        <v>14</v>
      </c>
      <c r="E284" s="17" t="s">
        <v>8331</v>
      </c>
      <c r="F284" s="19" t="s">
        <v>7479</v>
      </c>
      <c r="G284" s="19" t="s">
        <v>100</v>
      </c>
      <c r="H284" s="19" t="s">
        <v>36</v>
      </c>
      <c r="I284" s="33">
        <v>110000000</v>
      </c>
      <c r="J284" s="46" t="s">
        <v>8332</v>
      </c>
      <c r="K284" s="19" t="s">
        <v>8333</v>
      </c>
      <c r="L284" s="19" t="s">
        <v>8334</v>
      </c>
      <c r="M284" s="27" t="s">
        <v>24</v>
      </c>
      <c r="N284" s="17"/>
      <c r="O284" s="18"/>
    </row>
    <row r="285" spans="2:15" s="14" customFormat="1" ht="20.25" customHeight="1" x14ac:dyDescent="0.15">
      <c r="B285" s="25">
        <v>2021</v>
      </c>
      <c r="C285" s="27">
        <v>2</v>
      </c>
      <c r="D285" s="27" t="s">
        <v>752</v>
      </c>
      <c r="E285" s="17" t="s">
        <v>8335</v>
      </c>
      <c r="F285" s="19" t="s">
        <v>7728</v>
      </c>
      <c r="G285" s="19" t="s">
        <v>2927</v>
      </c>
      <c r="H285" s="19" t="s">
        <v>2928</v>
      </c>
      <c r="I285" s="33">
        <v>110000000</v>
      </c>
      <c r="J285" s="46" t="s">
        <v>8336</v>
      </c>
      <c r="K285" s="19" t="s">
        <v>8337</v>
      </c>
      <c r="L285" s="19" t="s">
        <v>8338</v>
      </c>
      <c r="M285" s="27" t="s">
        <v>751</v>
      </c>
      <c r="N285" s="17"/>
      <c r="O285" s="18"/>
    </row>
    <row r="286" spans="2:15" s="14" customFormat="1" ht="20.25" customHeight="1" x14ac:dyDescent="0.15">
      <c r="B286" s="25">
        <v>2021</v>
      </c>
      <c r="C286" s="27">
        <v>2</v>
      </c>
      <c r="D286" s="27" t="s">
        <v>15</v>
      </c>
      <c r="E286" s="17" t="s">
        <v>8339</v>
      </c>
      <c r="F286" s="19" t="s">
        <v>7479</v>
      </c>
      <c r="G286" s="19" t="s">
        <v>40</v>
      </c>
      <c r="H286" s="19" t="s">
        <v>36</v>
      </c>
      <c r="I286" s="33">
        <v>108000000</v>
      </c>
      <c r="J286" s="46" t="s">
        <v>8340</v>
      </c>
      <c r="K286" s="19" t="s">
        <v>8341</v>
      </c>
      <c r="L286" s="19" t="s">
        <v>8342</v>
      </c>
      <c r="M286" s="27" t="s">
        <v>24</v>
      </c>
      <c r="N286" s="17"/>
      <c r="O286" s="18"/>
    </row>
    <row r="287" spans="2:15" s="14" customFormat="1" ht="20.25" customHeight="1" x14ac:dyDescent="0.15">
      <c r="B287" s="25">
        <v>2021</v>
      </c>
      <c r="C287" s="27">
        <v>2</v>
      </c>
      <c r="D287" s="27" t="s">
        <v>15</v>
      </c>
      <c r="E287" s="17" t="s">
        <v>8339</v>
      </c>
      <c r="F287" s="19" t="s">
        <v>7479</v>
      </c>
      <c r="G287" s="19" t="s">
        <v>40</v>
      </c>
      <c r="H287" s="19" t="s">
        <v>36</v>
      </c>
      <c r="I287" s="33">
        <v>108000000</v>
      </c>
      <c r="J287" s="46" t="s">
        <v>8340</v>
      </c>
      <c r="K287" s="19" t="s">
        <v>8341</v>
      </c>
      <c r="L287" s="19" t="s">
        <v>8342</v>
      </c>
      <c r="M287" s="27" t="s">
        <v>24</v>
      </c>
      <c r="N287" s="17"/>
      <c r="O287" s="18"/>
    </row>
    <row r="288" spans="2:15" s="14" customFormat="1" ht="20.25" customHeight="1" x14ac:dyDescent="0.15">
      <c r="B288" s="25">
        <v>2021</v>
      </c>
      <c r="C288" s="27">
        <v>2</v>
      </c>
      <c r="D288" s="27" t="s">
        <v>14</v>
      </c>
      <c r="E288" s="17" t="s">
        <v>8343</v>
      </c>
      <c r="F288" s="19" t="s">
        <v>7479</v>
      </c>
      <c r="G288" s="19" t="s">
        <v>40</v>
      </c>
      <c r="H288" s="19" t="s">
        <v>36</v>
      </c>
      <c r="I288" s="33">
        <v>107000000</v>
      </c>
      <c r="J288" s="46" t="s">
        <v>8251</v>
      </c>
      <c r="K288" s="19" t="s">
        <v>8344</v>
      </c>
      <c r="L288" s="19" t="s">
        <v>8345</v>
      </c>
      <c r="M288" s="27" t="s">
        <v>24</v>
      </c>
      <c r="N288" s="17"/>
      <c r="O288" s="18"/>
    </row>
    <row r="289" spans="2:15" s="14" customFormat="1" ht="20.25" customHeight="1" x14ac:dyDescent="0.15">
      <c r="B289" s="25">
        <v>2021</v>
      </c>
      <c r="C289" s="27">
        <v>2</v>
      </c>
      <c r="D289" s="27" t="s">
        <v>14</v>
      </c>
      <c r="E289" s="17" t="s">
        <v>8346</v>
      </c>
      <c r="F289" s="19" t="s">
        <v>7479</v>
      </c>
      <c r="G289" s="19" t="s">
        <v>100</v>
      </c>
      <c r="H289" s="19" t="s">
        <v>36</v>
      </c>
      <c r="I289" s="33">
        <v>107000000</v>
      </c>
      <c r="J289" s="46" t="s">
        <v>8016</v>
      </c>
      <c r="K289" s="19" t="s">
        <v>8347</v>
      </c>
      <c r="L289" s="19" t="s">
        <v>8348</v>
      </c>
      <c r="M289" s="27" t="s">
        <v>24</v>
      </c>
      <c r="N289" s="17"/>
      <c r="O289" s="18"/>
    </row>
    <row r="290" spans="2:15" s="14" customFormat="1" ht="20.25" customHeight="1" x14ac:dyDescent="0.15">
      <c r="B290" s="25">
        <v>2021</v>
      </c>
      <c r="C290" s="27">
        <v>2</v>
      </c>
      <c r="D290" s="27" t="s">
        <v>14</v>
      </c>
      <c r="E290" s="17" t="s">
        <v>8349</v>
      </c>
      <c r="F290" s="19" t="s">
        <v>7479</v>
      </c>
      <c r="G290" s="19" t="s">
        <v>100</v>
      </c>
      <c r="H290" s="19" t="s">
        <v>36</v>
      </c>
      <c r="I290" s="33">
        <v>107000000</v>
      </c>
      <c r="J290" s="46" t="s">
        <v>8016</v>
      </c>
      <c r="K290" s="19" t="s">
        <v>8347</v>
      </c>
      <c r="L290" s="19" t="s">
        <v>8348</v>
      </c>
      <c r="M290" s="27" t="s">
        <v>24</v>
      </c>
      <c r="N290" s="17"/>
      <c r="O290" s="18"/>
    </row>
    <row r="291" spans="2:15" s="14" customFormat="1" ht="20.25" customHeight="1" x14ac:dyDescent="0.15">
      <c r="B291" s="25">
        <v>2021</v>
      </c>
      <c r="C291" s="27">
        <v>2</v>
      </c>
      <c r="D291" s="27" t="s">
        <v>14</v>
      </c>
      <c r="E291" s="17" t="s">
        <v>8350</v>
      </c>
      <c r="F291" s="19" t="s">
        <v>7479</v>
      </c>
      <c r="G291" s="19" t="s">
        <v>100</v>
      </c>
      <c r="H291" s="19" t="s">
        <v>36</v>
      </c>
      <c r="I291" s="33">
        <v>107000000</v>
      </c>
      <c r="J291" s="46" t="s">
        <v>8016</v>
      </c>
      <c r="K291" s="19" t="s">
        <v>8347</v>
      </c>
      <c r="L291" s="19" t="s">
        <v>8348</v>
      </c>
      <c r="M291" s="27" t="s">
        <v>24</v>
      </c>
      <c r="N291" s="17"/>
      <c r="O291" s="18"/>
    </row>
    <row r="292" spans="2:15" s="14" customFormat="1" ht="20.25" customHeight="1" x14ac:dyDescent="0.15">
      <c r="B292" s="25">
        <v>2021</v>
      </c>
      <c r="C292" s="27">
        <v>2</v>
      </c>
      <c r="D292" s="27" t="s">
        <v>14</v>
      </c>
      <c r="E292" s="17" t="s">
        <v>8351</v>
      </c>
      <c r="F292" s="19" t="s">
        <v>7479</v>
      </c>
      <c r="G292" s="19" t="s">
        <v>100</v>
      </c>
      <c r="H292" s="19" t="s">
        <v>36</v>
      </c>
      <c r="I292" s="33">
        <v>107000000</v>
      </c>
      <c r="J292" s="46" t="s">
        <v>8016</v>
      </c>
      <c r="K292" s="19" t="s">
        <v>8347</v>
      </c>
      <c r="L292" s="19" t="s">
        <v>8348</v>
      </c>
      <c r="M292" s="27" t="s">
        <v>24</v>
      </c>
      <c r="N292" s="17"/>
      <c r="O292" s="18"/>
    </row>
    <row r="293" spans="2:15" s="14" customFormat="1" ht="20.25" customHeight="1" x14ac:dyDescent="0.15">
      <c r="B293" s="25">
        <v>2021</v>
      </c>
      <c r="C293" s="27">
        <v>2</v>
      </c>
      <c r="D293" s="27" t="s">
        <v>14</v>
      </c>
      <c r="E293" s="17" t="s">
        <v>8352</v>
      </c>
      <c r="F293" s="19" t="s">
        <v>7479</v>
      </c>
      <c r="G293" s="19" t="s">
        <v>100</v>
      </c>
      <c r="H293" s="19" t="s">
        <v>36</v>
      </c>
      <c r="I293" s="33">
        <v>107000000</v>
      </c>
      <c r="J293" s="46" t="s">
        <v>8016</v>
      </c>
      <c r="K293" s="19" t="s">
        <v>8347</v>
      </c>
      <c r="L293" s="19" t="s">
        <v>8348</v>
      </c>
      <c r="M293" s="27" t="s">
        <v>24</v>
      </c>
      <c r="N293" s="17"/>
      <c r="O293" s="18"/>
    </row>
    <row r="294" spans="2:15" s="14" customFormat="1" ht="20.25" customHeight="1" x14ac:dyDescent="0.15">
      <c r="B294" s="25">
        <v>2021</v>
      </c>
      <c r="C294" s="27">
        <v>2</v>
      </c>
      <c r="D294" s="27" t="s">
        <v>14</v>
      </c>
      <c r="E294" s="17" t="s">
        <v>8353</v>
      </c>
      <c r="F294" s="19" t="s">
        <v>7604</v>
      </c>
      <c r="G294" s="19" t="s">
        <v>100</v>
      </c>
      <c r="H294" s="19" t="s">
        <v>36</v>
      </c>
      <c r="I294" s="33">
        <v>107000000</v>
      </c>
      <c r="J294" s="46" t="s">
        <v>8354</v>
      </c>
      <c r="K294" s="19" t="s">
        <v>8355</v>
      </c>
      <c r="L294" s="19" t="s">
        <v>8356</v>
      </c>
      <c r="M294" s="27" t="s">
        <v>24</v>
      </c>
      <c r="N294" s="17"/>
      <c r="O294" s="18"/>
    </row>
    <row r="295" spans="2:15" s="14" customFormat="1" ht="20.25" customHeight="1" x14ac:dyDescent="0.15">
      <c r="B295" s="25">
        <v>2021</v>
      </c>
      <c r="C295" s="27">
        <v>2</v>
      </c>
      <c r="D295" s="27" t="s">
        <v>14</v>
      </c>
      <c r="E295" s="17" t="s">
        <v>8357</v>
      </c>
      <c r="F295" s="19" t="s">
        <v>7604</v>
      </c>
      <c r="G295" s="19" t="s">
        <v>100</v>
      </c>
      <c r="H295" s="19" t="s">
        <v>36</v>
      </c>
      <c r="I295" s="33">
        <v>107000000</v>
      </c>
      <c r="J295" s="46" t="s">
        <v>8354</v>
      </c>
      <c r="K295" s="19" t="s">
        <v>8355</v>
      </c>
      <c r="L295" s="19" t="s">
        <v>8356</v>
      </c>
      <c r="M295" s="27" t="s">
        <v>24</v>
      </c>
      <c r="N295" s="17"/>
      <c r="O295" s="18"/>
    </row>
    <row r="296" spans="2:15" s="14" customFormat="1" ht="20.25" customHeight="1" x14ac:dyDescent="0.15">
      <c r="B296" s="25">
        <v>2021</v>
      </c>
      <c r="C296" s="27">
        <v>2</v>
      </c>
      <c r="D296" s="27" t="s">
        <v>14</v>
      </c>
      <c r="E296" s="17" t="s">
        <v>8358</v>
      </c>
      <c r="F296" s="19" t="s">
        <v>7604</v>
      </c>
      <c r="G296" s="19" t="s">
        <v>100</v>
      </c>
      <c r="H296" s="19" t="s">
        <v>36</v>
      </c>
      <c r="I296" s="33">
        <v>105000000</v>
      </c>
      <c r="J296" s="46" t="s">
        <v>8359</v>
      </c>
      <c r="K296" s="19" t="s">
        <v>8360</v>
      </c>
      <c r="L296" s="19" t="s">
        <v>8361</v>
      </c>
      <c r="M296" s="27" t="s">
        <v>24</v>
      </c>
      <c r="N296" s="17"/>
      <c r="O296" s="18"/>
    </row>
    <row r="297" spans="2:15" s="14" customFormat="1" ht="20.25" customHeight="1" x14ac:dyDescent="0.15">
      <c r="B297" s="25">
        <v>2021</v>
      </c>
      <c r="C297" s="27">
        <v>2</v>
      </c>
      <c r="D297" s="27" t="s">
        <v>14</v>
      </c>
      <c r="E297" s="17" t="s">
        <v>8362</v>
      </c>
      <c r="F297" s="19" t="s">
        <v>7604</v>
      </c>
      <c r="G297" s="19" t="s">
        <v>100</v>
      </c>
      <c r="H297" s="19" t="s">
        <v>36</v>
      </c>
      <c r="I297" s="33">
        <v>103120000</v>
      </c>
      <c r="J297" s="46" t="s">
        <v>8363</v>
      </c>
      <c r="K297" s="19" t="s">
        <v>8364</v>
      </c>
      <c r="L297" s="19" t="s">
        <v>8365</v>
      </c>
      <c r="M297" s="27" t="s">
        <v>24</v>
      </c>
      <c r="N297" s="17"/>
      <c r="O297" s="18"/>
    </row>
    <row r="298" spans="2:15" s="14" customFormat="1" ht="20.25" customHeight="1" x14ac:dyDescent="0.15">
      <c r="B298" s="25">
        <v>2021</v>
      </c>
      <c r="C298" s="27">
        <v>2</v>
      </c>
      <c r="D298" s="27" t="s">
        <v>14</v>
      </c>
      <c r="E298" s="17" t="s">
        <v>8366</v>
      </c>
      <c r="F298" s="19" t="s">
        <v>7604</v>
      </c>
      <c r="G298" s="19" t="s">
        <v>40</v>
      </c>
      <c r="H298" s="19" t="s">
        <v>36</v>
      </c>
      <c r="I298" s="33">
        <v>100789000</v>
      </c>
      <c r="J298" s="46" t="s">
        <v>8367</v>
      </c>
      <c r="K298" s="19" t="s">
        <v>8368</v>
      </c>
      <c r="L298" s="19" t="s">
        <v>8369</v>
      </c>
      <c r="M298" s="27" t="s">
        <v>24</v>
      </c>
      <c r="N298" s="17"/>
      <c r="O298" s="18"/>
    </row>
    <row r="299" spans="2:15" s="14" customFormat="1" ht="20.25" customHeight="1" x14ac:dyDescent="0.15">
      <c r="B299" s="25">
        <v>2021</v>
      </c>
      <c r="C299" s="27">
        <v>2</v>
      </c>
      <c r="D299" s="27" t="s">
        <v>14</v>
      </c>
      <c r="E299" s="17" t="s">
        <v>8370</v>
      </c>
      <c r="F299" s="19" t="s">
        <v>7604</v>
      </c>
      <c r="G299" s="19" t="s">
        <v>100</v>
      </c>
      <c r="H299" s="19" t="s">
        <v>36</v>
      </c>
      <c r="I299" s="33">
        <v>100168000</v>
      </c>
      <c r="J299" s="46" t="s">
        <v>8371</v>
      </c>
      <c r="K299" s="19" t="s">
        <v>8372</v>
      </c>
      <c r="L299" s="19" t="s">
        <v>8373</v>
      </c>
      <c r="M299" s="27" t="s">
        <v>24</v>
      </c>
      <c r="N299" s="17"/>
      <c r="O299" s="18"/>
    </row>
    <row r="300" spans="2:15" s="14" customFormat="1" ht="20.25" customHeight="1" x14ac:dyDescent="0.15">
      <c r="B300" s="25">
        <v>2021</v>
      </c>
      <c r="C300" s="27">
        <v>2</v>
      </c>
      <c r="D300" s="27" t="s">
        <v>14</v>
      </c>
      <c r="E300" s="17" t="s">
        <v>8374</v>
      </c>
      <c r="F300" s="19" t="s">
        <v>7604</v>
      </c>
      <c r="G300" s="19" t="s">
        <v>100</v>
      </c>
      <c r="H300" s="19" t="s">
        <v>36</v>
      </c>
      <c r="I300" s="33">
        <v>100000000</v>
      </c>
      <c r="J300" s="46" t="s">
        <v>8375</v>
      </c>
      <c r="K300" s="19" t="s">
        <v>8376</v>
      </c>
      <c r="L300" s="19" t="s">
        <v>8377</v>
      </c>
      <c r="M300" s="27" t="s">
        <v>24</v>
      </c>
      <c r="N300" s="17"/>
      <c r="O300" s="18"/>
    </row>
    <row r="301" spans="2:15" s="14" customFormat="1" ht="20.25" customHeight="1" x14ac:dyDescent="0.15">
      <c r="B301" s="25">
        <v>2021</v>
      </c>
      <c r="C301" s="27">
        <v>2</v>
      </c>
      <c r="D301" s="27" t="s">
        <v>14</v>
      </c>
      <c r="E301" s="17" t="s">
        <v>8378</v>
      </c>
      <c r="F301" s="19" t="s">
        <v>7609</v>
      </c>
      <c r="G301" s="19" t="s">
        <v>100</v>
      </c>
      <c r="H301" s="19" t="s">
        <v>101</v>
      </c>
      <c r="I301" s="33">
        <v>100000000</v>
      </c>
      <c r="J301" s="46" t="s">
        <v>8379</v>
      </c>
      <c r="K301" s="19" t="s">
        <v>8380</v>
      </c>
      <c r="L301" s="19" t="s">
        <v>8381</v>
      </c>
      <c r="M301" s="27" t="s">
        <v>24</v>
      </c>
      <c r="N301" s="17"/>
      <c r="O301" s="18"/>
    </row>
    <row r="302" spans="2:15" s="14" customFormat="1" ht="20.25" customHeight="1" x14ac:dyDescent="0.15">
      <c r="B302" s="25">
        <v>2021</v>
      </c>
      <c r="C302" s="27">
        <v>2</v>
      </c>
      <c r="D302" s="27" t="s">
        <v>14</v>
      </c>
      <c r="E302" s="17" t="s">
        <v>8382</v>
      </c>
      <c r="F302" s="19" t="s">
        <v>7609</v>
      </c>
      <c r="G302" s="19" t="s">
        <v>100</v>
      </c>
      <c r="H302" s="19" t="s">
        <v>101</v>
      </c>
      <c r="I302" s="33">
        <v>100000000</v>
      </c>
      <c r="J302" s="46" t="s">
        <v>8379</v>
      </c>
      <c r="K302" s="19" t="s">
        <v>8383</v>
      </c>
      <c r="L302" s="19" t="s">
        <v>8384</v>
      </c>
      <c r="M302" s="27" t="s">
        <v>24</v>
      </c>
      <c r="N302" s="17"/>
      <c r="O302" s="18"/>
    </row>
    <row r="303" spans="2:15" s="14" customFormat="1" ht="20.25" customHeight="1" x14ac:dyDescent="0.15">
      <c r="B303" s="25">
        <v>2021</v>
      </c>
      <c r="C303" s="27">
        <v>2</v>
      </c>
      <c r="D303" s="27" t="s">
        <v>14</v>
      </c>
      <c r="E303" s="17" t="s">
        <v>8385</v>
      </c>
      <c r="F303" s="19" t="s">
        <v>7609</v>
      </c>
      <c r="G303" s="19" t="s">
        <v>100</v>
      </c>
      <c r="H303" s="19" t="s">
        <v>36</v>
      </c>
      <c r="I303" s="33">
        <v>100000000</v>
      </c>
      <c r="J303" s="46" t="s">
        <v>8386</v>
      </c>
      <c r="K303" s="19" t="s">
        <v>8387</v>
      </c>
      <c r="L303" s="19" t="s">
        <v>8388</v>
      </c>
      <c r="M303" s="27" t="s">
        <v>24</v>
      </c>
      <c r="N303" s="17"/>
      <c r="O303" s="18" t="s">
        <v>279</v>
      </c>
    </row>
    <row r="304" spans="2:15" s="14" customFormat="1" ht="20.25" customHeight="1" x14ac:dyDescent="0.15">
      <c r="B304" s="25">
        <v>2021</v>
      </c>
      <c r="C304" s="27">
        <v>2</v>
      </c>
      <c r="D304" s="27" t="s">
        <v>14</v>
      </c>
      <c r="E304" s="17" t="s">
        <v>8389</v>
      </c>
      <c r="F304" s="19" t="s">
        <v>7604</v>
      </c>
      <c r="G304" s="19" t="s">
        <v>40</v>
      </c>
      <c r="H304" s="19" t="s">
        <v>36</v>
      </c>
      <c r="I304" s="33">
        <v>100000000</v>
      </c>
      <c r="J304" s="46" t="s">
        <v>8354</v>
      </c>
      <c r="K304" s="19" t="s">
        <v>8390</v>
      </c>
      <c r="L304" s="19" t="s">
        <v>8391</v>
      </c>
      <c r="M304" s="27" t="s">
        <v>24</v>
      </c>
      <c r="N304" s="17"/>
      <c r="O304" s="18"/>
    </row>
    <row r="305" spans="2:15" s="14" customFormat="1" ht="20.25" customHeight="1" x14ac:dyDescent="0.15">
      <c r="B305" s="25">
        <v>2021</v>
      </c>
      <c r="C305" s="27">
        <v>2</v>
      </c>
      <c r="D305" s="27" t="s">
        <v>14</v>
      </c>
      <c r="E305" s="17" t="s">
        <v>8392</v>
      </c>
      <c r="F305" s="19" t="s">
        <v>7604</v>
      </c>
      <c r="G305" s="19" t="s">
        <v>40</v>
      </c>
      <c r="H305" s="19" t="s">
        <v>36</v>
      </c>
      <c r="I305" s="33">
        <v>100000000</v>
      </c>
      <c r="J305" s="46" t="s">
        <v>8354</v>
      </c>
      <c r="K305" s="19" t="s">
        <v>8390</v>
      </c>
      <c r="L305" s="19" t="s">
        <v>8391</v>
      </c>
      <c r="M305" s="27" t="s">
        <v>24</v>
      </c>
      <c r="N305" s="17"/>
      <c r="O305" s="18"/>
    </row>
    <row r="306" spans="2:15" s="14" customFormat="1" ht="20.25" customHeight="1" x14ac:dyDescent="0.15">
      <c r="B306" s="25">
        <v>2021</v>
      </c>
      <c r="C306" s="27">
        <v>2</v>
      </c>
      <c r="D306" s="27" t="s">
        <v>14</v>
      </c>
      <c r="E306" s="17" t="s">
        <v>8393</v>
      </c>
      <c r="F306" s="19" t="s">
        <v>7604</v>
      </c>
      <c r="G306" s="19" t="s">
        <v>40</v>
      </c>
      <c r="H306" s="19" t="s">
        <v>36</v>
      </c>
      <c r="I306" s="33">
        <v>100000000</v>
      </c>
      <c r="J306" s="46" t="s">
        <v>8354</v>
      </c>
      <c r="K306" s="19" t="s">
        <v>8390</v>
      </c>
      <c r="L306" s="19" t="s">
        <v>8391</v>
      </c>
      <c r="M306" s="27" t="s">
        <v>24</v>
      </c>
      <c r="N306" s="17"/>
      <c r="O306" s="18"/>
    </row>
    <row r="307" spans="2:15" s="14" customFormat="1" ht="20.25" customHeight="1" x14ac:dyDescent="0.15">
      <c r="B307" s="25">
        <v>2021</v>
      </c>
      <c r="C307" s="27">
        <v>2</v>
      </c>
      <c r="D307" s="27" t="s">
        <v>14</v>
      </c>
      <c r="E307" s="17" t="s">
        <v>8394</v>
      </c>
      <c r="F307" s="19" t="s">
        <v>7604</v>
      </c>
      <c r="G307" s="19" t="s">
        <v>40</v>
      </c>
      <c r="H307" s="19" t="s">
        <v>36</v>
      </c>
      <c r="I307" s="33">
        <v>100000000</v>
      </c>
      <c r="J307" s="46" t="s">
        <v>8354</v>
      </c>
      <c r="K307" s="19" t="s">
        <v>8390</v>
      </c>
      <c r="L307" s="19" t="s">
        <v>8391</v>
      </c>
      <c r="M307" s="27" t="s">
        <v>24</v>
      </c>
      <c r="N307" s="17"/>
      <c r="O307" s="18"/>
    </row>
    <row r="308" spans="2:15" s="14" customFormat="1" ht="20.25" customHeight="1" x14ac:dyDescent="0.15">
      <c r="B308" s="25">
        <v>2021</v>
      </c>
      <c r="C308" s="27">
        <v>2</v>
      </c>
      <c r="D308" s="27" t="s">
        <v>14</v>
      </c>
      <c r="E308" s="17" t="s">
        <v>8395</v>
      </c>
      <c r="F308" s="19" t="s">
        <v>7604</v>
      </c>
      <c r="G308" s="19" t="s">
        <v>40</v>
      </c>
      <c r="H308" s="19" t="s">
        <v>36</v>
      </c>
      <c r="I308" s="33">
        <v>100000000</v>
      </c>
      <c r="J308" s="46" t="s">
        <v>8363</v>
      </c>
      <c r="K308" s="19" t="s">
        <v>8396</v>
      </c>
      <c r="L308" s="19" t="s">
        <v>8397</v>
      </c>
      <c r="M308" s="27" t="s">
        <v>24</v>
      </c>
      <c r="N308" s="17"/>
      <c r="O308" s="18"/>
    </row>
    <row r="309" spans="2:15" s="14" customFormat="1" ht="20.25" customHeight="1" x14ac:dyDescent="0.15">
      <c r="B309" s="25">
        <v>2021</v>
      </c>
      <c r="C309" s="27">
        <v>2</v>
      </c>
      <c r="D309" s="27" t="s">
        <v>14</v>
      </c>
      <c r="E309" s="17" t="s">
        <v>8398</v>
      </c>
      <c r="F309" s="19" t="s">
        <v>7479</v>
      </c>
      <c r="G309" s="19" t="s">
        <v>40</v>
      </c>
      <c r="H309" s="19" t="s">
        <v>36</v>
      </c>
      <c r="I309" s="33">
        <v>98000000</v>
      </c>
      <c r="J309" s="46" t="s">
        <v>8399</v>
      </c>
      <c r="K309" s="19" t="s">
        <v>8400</v>
      </c>
      <c r="L309" s="19" t="s">
        <v>8401</v>
      </c>
      <c r="M309" s="27" t="s">
        <v>751</v>
      </c>
      <c r="N309" s="17"/>
      <c r="O309" s="18"/>
    </row>
    <row r="310" spans="2:15" s="14" customFormat="1" ht="20.25" customHeight="1" x14ac:dyDescent="0.15">
      <c r="B310" s="25">
        <v>2021</v>
      </c>
      <c r="C310" s="27">
        <v>2</v>
      </c>
      <c r="D310" s="27" t="s">
        <v>15</v>
      </c>
      <c r="E310" s="17" t="s">
        <v>8402</v>
      </c>
      <c r="F310" s="19" t="s">
        <v>8403</v>
      </c>
      <c r="G310" s="19" t="s">
        <v>100</v>
      </c>
      <c r="H310" s="19" t="s">
        <v>36</v>
      </c>
      <c r="I310" s="33">
        <v>94733058</v>
      </c>
      <c r="J310" s="46" t="s">
        <v>8404</v>
      </c>
      <c r="K310" s="19" t="s">
        <v>8405</v>
      </c>
      <c r="L310" s="19" t="s">
        <v>8406</v>
      </c>
      <c r="M310" s="27" t="s">
        <v>24</v>
      </c>
      <c r="N310" s="17"/>
      <c r="O310" s="18"/>
    </row>
    <row r="311" spans="2:15" s="14" customFormat="1" ht="20.25" customHeight="1" x14ac:dyDescent="0.15">
      <c r="B311" s="25">
        <v>2021</v>
      </c>
      <c r="C311" s="27">
        <v>2</v>
      </c>
      <c r="D311" s="27" t="s">
        <v>14</v>
      </c>
      <c r="E311" s="17" t="s">
        <v>8407</v>
      </c>
      <c r="F311" s="19" t="s">
        <v>7840</v>
      </c>
      <c r="G311" s="19" t="s">
        <v>100</v>
      </c>
      <c r="H311" s="19" t="s">
        <v>36</v>
      </c>
      <c r="I311" s="33">
        <v>94475000</v>
      </c>
      <c r="J311" s="46" t="s">
        <v>8408</v>
      </c>
      <c r="K311" s="19" t="s">
        <v>8409</v>
      </c>
      <c r="L311" s="19" t="s">
        <v>8410</v>
      </c>
      <c r="M311" s="27" t="s">
        <v>24</v>
      </c>
      <c r="N311" s="17"/>
      <c r="O311" s="18"/>
    </row>
    <row r="312" spans="2:15" s="14" customFormat="1" ht="20.25" customHeight="1" x14ac:dyDescent="0.15">
      <c r="B312" s="25">
        <v>2021</v>
      </c>
      <c r="C312" s="27">
        <v>2</v>
      </c>
      <c r="D312" s="27" t="s">
        <v>14</v>
      </c>
      <c r="E312" s="17" t="s">
        <v>8411</v>
      </c>
      <c r="F312" s="19" t="s">
        <v>7840</v>
      </c>
      <c r="G312" s="19" t="s">
        <v>100</v>
      </c>
      <c r="H312" s="19" t="s">
        <v>36</v>
      </c>
      <c r="I312" s="33">
        <v>92220000</v>
      </c>
      <c r="J312" s="46" t="s">
        <v>8412</v>
      </c>
      <c r="K312" s="19" t="s">
        <v>8413</v>
      </c>
      <c r="L312" s="19" t="s">
        <v>8414</v>
      </c>
      <c r="M312" s="27" t="s">
        <v>24</v>
      </c>
      <c r="N312" s="17"/>
      <c r="O312" s="18"/>
    </row>
    <row r="313" spans="2:15" s="14" customFormat="1" ht="20.25" customHeight="1" x14ac:dyDescent="0.15">
      <c r="B313" s="25">
        <v>2021</v>
      </c>
      <c r="C313" s="27">
        <v>2</v>
      </c>
      <c r="D313" s="27" t="s">
        <v>14</v>
      </c>
      <c r="E313" s="17" t="s">
        <v>8415</v>
      </c>
      <c r="F313" s="19" t="s">
        <v>7840</v>
      </c>
      <c r="G313" s="19" t="s">
        <v>100</v>
      </c>
      <c r="H313" s="19" t="s">
        <v>36</v>
      </c>
      <c r="I313" s="33">
        <v>91000000</v>
      </c>
      <c r="J313" s="46" t="s">
        <v>8416</v>
      </c>
      <c r="K313" s="19" t="s">
        <v>8417</v>
      </c>
      <c r="L313" s="19" t="s">
        <v>8418</v>
      </c>
      <c r="M313" s="27" t="s">
        <v>24</v>
      </c>
      <c r="N313" s="17"/>
      <c r="O313" s="18"/>
    </row>
    <row r="314" spans="2:15" s="14" customFormat="1" ht="20.25" customHeight="1" x14ac:dyDescent="0.15">
      <c r="B314" s="25">
        <v>2021</v>
      </c>
      <c r="C314" s="27">
        <v>2</v>
      </c>
      <c r="D314" s="27" t="s">
        <v>14</v>
      </c>
      <c r="E314" s="17" t="s">
        <v>8419</v>
      </c>
      <c r="F314" s="19" t="s">
        <v>7840</v>
      </c>
      <c r="G314" s="19" t="s">
        <v>100</v>
      </c>
      <c r="H314" s="19" t="s">
        <v>36</v>
      </c>
      <c r="I314" s="33">
        <v>90000000</v>
      </c>
      <c r="J314" s="46" t="s">
        <v>8420</v>
      </c>
      <c r="K314" s="19" t="s">
        <v>8421</v>
      </c>
      <c r="L314" s="19" t="s">
        <v>8422</v>
      </c>
      <c r="M314" s="27" t="s">
        <v>24</v>
      </c>
      <c r="N314" s="17"/>
      <c r="O314" s="18"/>
    </row>
    <row r="315" spans="2:15" s="14" customFormat="1" ht="20.25" customHeight="1" x14ac:dyDescent="0.15">
      <c r="B315" s="25">
        <v>2021</v>
      </c>
      <c r="C315" s="27">
        <v>2</v>
      </c>
      <c r="D315" s="27" t="s">
        <v>14</v>
      </c>
      <c r="E315" s="17" t="s">
        <v>8423</v>
      </c>
      <c r="F315" s="19" t="s">
        <v>7840</v>
      </c>
      <c r="G315" s="19" t="s">
        <v>100</v>
      </c>
      <c r="H315" s="19" t="s">
        <v>36</v>
      </c>
      <c r="I315" s="33">
        <v>88410000</v>
      </c>
      <c r="J315" s="46" t="s">
        <v>8424</v>
      </c>
      <c r="K315" s="19" t="s">
        <v>8425</v>
      </c>
      <c r="L315" s="19" t="s">
        <v>8426</v>
      </c>
      <c r="M315" s="27" t="s">
        <v>24</v>
      </c>
      <c r="N315" s="17"/>
      <c r="O315" s="18"/>
    </row>
    <row r="316" spans="2:15" s="14" customFormat="1" ht="20.25" customHeight="1" x14ac:dyDescent="0.15">
      <c r="B316" s="25">
        <v>2021</v>
      </c>
      <c r="C316" s="27">
        <v>2</v>
      </c>
      <c r="D316" s="27" t="s">
        <v>14</v>
      </c>
      <c r="E316" s="17" t="s">
        <v>8427</v>
      </c>
      <c r="F316" s="19" t="s">
        <v>7840</v>
      </c>
      <c r="G316" s="19" t="s">
        <v>100</v>
      </c>
      <c r="H316" s="19" t="s">
        <v>36</v>
      </c>
      <c r="I316" s="33">
        <v>88000000</v>
      </c>
      <c r="J316" s="46" t="s">
        <v>8428</v>
      </c>
      <c r="K316" s="19" t="s">
        <v>8429</v>
      </c>
      <c r="L316" s="19" t="s">
        <v>8430</v>
      </c>
      <c r="M316" s="27" t="s">
        <v>24</v>
      </c>
      <c r="N316" s="17"/>
      <c r="O316" s="18"/>
    </row>
    <row r="317" spans="2:15" s="14" customFormat="1" ht="20.25" customHeight="1" x14ac:dyDescent="0.15">
      <c r="B317" s="25">
        <v>2021</v>
      </c>
      <c r="C317" s="27">
        <v>2</v>
      </c>
      <c r="D317" s="27" t="s">
        <v>14</v>
      </c>
      <c r="E317" s="17" t="s">
        <v>8431</v>
      </c>
      <c r="F317" s="19" t="s">
        <v>7840</v>
      </c>
      <c r="G317" s="19" t="s">
        <v>100</v>
      </c>
      <c r="H317" s="19" t="s">
        <v>36</v>
      </c>
      <c r="I317" s="33">
        <v>88000000</v>
      </c>
      <c r="J317" s="46" t="s">
        <v>8428</v>
      </c>
      <c r="K317" s="19" t="s">
        <v>8429</v>
      </c>
      <c r="L317" s="19" t="s">
        <v>8430</v>
      </c>
      <c r="M317" s="27" t="s">
        <v>24</v>
      </c>
      <c r="N317" s="17"/>
      <c r="O317" s="18"/>
    </row>
    <row r="318" spans="2:15" s="14" customFormat="1" ht="20.25" customHeight="1" x14ac:dyDescent="0.15">
      <c r="B318" s="25">
        <v>2021</v>
      </c>
      <c r="C318" s="27">
        <v>2</v>
      </c>
      <c r="D318" s="27" t="s">
        <v>14</v>
      </c>
      <c r="E318" s="17" t="s">
        <v>8432</v>
      </c>
      <c r="F318" s="19" t="s">
        <v>7840</v>
      </c>
      <c r="G318" s="19" t="s">
        <v>100</v>
      </c>
      <c r="H318" s="19" t="s">
        <v>36</v>
      </c>
      <c r="I318" s="33">
        <v>85093000</v>
      </c>
      <c r="J318" s="46" t="s">
        <v>8433</v>
      </c>
      <c r="K318" s="19" t="s">
        <v>8434</v>
      </c>
      <c r="L318" s="19" t="s">
        <v>8435</v>
      </c>
      <c r="M318" s="27" t="s">
        <v>24</v>
      </c>
      <c r="N318" s="17"/>
      <c r="O318" s="18"/>
    </row>
    <row r="319" spans="2:15" s="14" customFormat="1" ht="20.25" customHeight="1" x14ac:dyDescent="0.15">
      <c r="B319" s="25">
        <v>2021</v>
      </c>
      <c r="C319" s="27">
        <v>2</v>
      </c>
      <c r="D319" s="27" t="s">
        <v>14</v>
      </c>
      <c r="E319" s="17" t="s">
        <v>8436</v>
      </c>
      <c r="F319" s="19" t="s">
        <v>7840</v>
      </c>
      <c r="G319" s="19" t="s">
        <v>100</v>
      </c>
      <c r="H319" s="19" t="s">
        <v>36</v>
      </c>
      <c r="I319" s="33">
        <v>85000000</v>
      </c>
      <c r="J319" s="46" t="s">
        <v>8437</v>
      </c>
      <c r="K319" s="19" t="s">
        <v>8438</v>
      </c>
      <c r="L319" s="19" t="s">
        <v>8439</v>
      </c>
      <c r="M319" s="27" t="s">
        <v>24</v>
      </c>
      <c r="N319" s="17"/>
      <c r="O319" s="18"/>
    </row>
    <row r="320" spans="2:15" s="14" customFormat="1" ht="20.25" customHeight="1" x14ac:dyDescent="0.15">
      <c r="B320" s="25">
        <v>2021</v>
      </c>
      <c r="C320" s="27">
        <v>2</v>
      </c>
      <c r="D320" s="27" t="s">
        <v>14</v>
      </c>
      <c r="E320" s="17" t="s">
        <v>8440</v>
      </c>
      <c r="F320" s="19" t="s">
        <v>7845</v>
      </c>
      <c r="G320" s="19" t="s">
        <v>100</v>
      </c>
      <c r="H320" s="19" t="s">
        <v>36</v>
      </c>
      <c r="I320" s="33">
        <v>82461000</v>
      </c>
      <c r="J320" s="46" t="s">
        <v>8441</v>
      </c>
      <c r="K320" s="19" t="s">
        <v>8442</v>
      </c>
      <c r="L320" s="19" t="s">
        <v>8443</v>
      </c>
      <c r="M320" s="27" t="s">
        <v>24</v>
      </c>
      <c r="N320" s="17"/>
      <c r="O320" s="18"/>
    </row>
    <row r="321" spans="2:15" s="14" customFormat="1" ht="20.25" customHeight="1" x14ac:dyDescent="0.15">
      <c r="B321" s="25">
        <v>2021</v>
      </c>
      <c r="C321" s="27">
        <v>2</v>
      </c>
      <c r="D321" s="27" t="s">
        <v>14</v>
      </c>
      <c r="E321" s="17" t="s">
        <v>8444</v>
      </c>
      <c r="F321" s="19" t="s">
        <v>7840</v>
      </c>
      <c r="G321" s="19" t="s">
        <v>100</v>
      </c>
      <c r="H321" s="19" t="s">
        <v>36</v>
      </c>
      <c r="I321" s="33">
        <v>82050000</v>
      </c>
      <c r="J321" s="46" t="s">
        <v>8412</v>
      </c>
      <c r="K321" s="19" t="s">
        <v>8445</v>
      </c>
      <c r="L321" s="19" t="s">
        <v>8446</v>
      </c>
      <c r="M321" s="27" t="s">
        <v>24</v>
      </c>
      <c r="N321" s="17"/>
      <c r="O321" s="18"/>
    </row>
    <row r="322" spans="2:15" s="14" customFormat="1" ht="20.25" customHeight="1" x14ac:dyDescent="0.15">
      <c r="B322" s="25">
        <v>2021</v>
      </c>
      <c r="C322" s="27">
        <v>2</v>
      </c>
      <c r="D322" s="27" t="s">
        <v>14</v>
      </c>
      <c r="E322" s="17" t="s">
        <v>8447</v>
      </c>
      <c r="F322" s="19" t="s">
        <v>7479</v>
      </c>
      <c r="G322" s="19" t="s">
        <v>100</v>
      </c>
      <c r="H322" s="19" t="s">
        <v>36</v>
      </c>
      <c r="I322" s="33">
        <v>81580000</v>
      </c>
      <c r="J322" s="46" t="s">
        <v>8448</v>
      </c>
      <c r="K322" s="19" t="s">
        <v>8449</v>
      </c>
      <c r="L322" s="19" t="s">
        <v>8450</v>
      </c>
      <c r="M322" s="27" t="s">
        <v>24</v>
      </c>
      <c r="N322" s="17"/>
      <c r="O322" s="18"/>
    </row>
    <row r="323" spans="2:15" s="14" customFormat="1" ht="20.25" customHeight="1" x14ac:dyDescent="0.15">
      <c r="B323" s="25">
        <v>2021</v>
      </c>
      <c r="C323" s="27">
        <v>2</v>
      </c>
      <c r="D323" s="27" t="s">
        <v>14</v>
      </c>
      <c r="E323" s="17" t="s">
        <v>8451</v>
      </c>
      <c r="F323" s="19" t="s">
        <v>7840</v>
      </c>
      <c r="G323" s="19" t="s">
        <v>2926</v>
      </c>
      <c r="H323" s="19" t="s">
        <v>36</v>
      </c>
      <c r="I323" s="33">
        <v>80000000</v>
      </c>
      <c r="J323" s="46" t="s">
        <v>8452</v>
      </c>
      <c r="K323" s="19" t="s">
        <v>8453</v>
      </c>
      <c r="L323" s="19" t="s">
        <v>8454</v>
      </c>
      <c r="M323" s="27" t="s">
        <v>24</v>
      </c>
      <c r="N323" s="17"/>
      <c r="O323" s="18"/>
    </row>
    <row r="324" spans="2:15" s="14" customFormat="1" ht="20.25" customHeight="1" x14ac:dyDescent="0.15">
      <c r="B324" s="25">
        <v>2021</v>
      </c>
      <c r="C324" s="27">
        <v>2</v>
      </c>
      <c r="D324" s="27" t="s">
        <v>14</v>
      </c>
      <c r="E324" s="17" t="s">
        <v>8455</v>
      </c>
      <c r="F324" s="19" t="s">
        <v>7479</v>
      </c>
      <c r="G324" s="19" t="s">
        <v>40</v>
      </c>
      <c r="H324" s="19" t="s">
        <v>36</v>
      </c>
      <c r="I324" s="33">
        <v>78903000</v>
      </c>
      <c r="J324" s="46" t="s">
        <v>8340</v>
      </c>
      <c r="K324" s="19" t="s">
        <v>8341</v>
      </c>
      <c r="L324" s="19" t="s">
        <v>8342</v>
      </c>
      <c r="M324" s="27" t="s">
        <v>24</v>
      </c>
      <c r="N324" s="17"/>
      <c r="O324" s="18"/>
    </row>
    <row r="325" spans="2:15" s="14" customFormat="1" ht="20.25" customHeight="1" x14ac:dyDescent="0.15">
      <c r="B325" s="25">
        <v>2021</v>
      </c>
      <c r="C325" s="27">
        <v>2</v>
      </c>
      <c r="D325" s="27" t="s">
        <v>14</v>
      </c>
      <c r="E325" s="17" t="s">
        <v>8455</v>
      </c>
      <c r="F325" s="19" t="s">
        <v>7479</v>
      </c>
      <c r="G325" s="19" t="s">
        <v>40</v>
      </c>
      <c r="H325" s="19" t="s">
        <v>36</v>
      </c>
      <c r="I325" s="33">
        <v>78903000</v>
      </c>
      <c r="J325" s="46" t="s">
        <v>8340</v>
      </c>
      <c r="K325" s="19" t="s">
        <v>8341</v>
      </c>
      <c r="L325" s="19" t="s">
        <v>8342</v>
      </c>
      <c r="M325" s="27" t="s">
        <v>24</v>
      </c>
      <c r="N325" s="17"/>
      <c r="O325" s="18"/>
    </row>
    <row r="326" spans="2:15" s="14" customFormat="1" ht="20.25" customHeight="1" x14ac:dyDescent="0.15">
      <c r="B326" s="25">
        <v>2021</v>
      </c>
      <c r="C326" s="27">
        <v>2</v>
      </c>
      <c r="D326" s="27" t="s">
        <v>14</v>
      </c>
      <c r="E326" s="17" t="s">
        <v>8456</v>
      </c>
      <c r="F326" s="19" t="s">
        <v>7479</v>
      </c>
      <c r="G326" s="19" t="s">
        <v>100</v>
      </c>
      <c r="H326" s="19" t="s">
        <v>36</v>
      </c>
      <c r="I326" s="33">
        <v>78000000</v>
      </c>
      <c r="J326" s="46" t="s">
        <v>8457</v>
      </c>
      <c r="K326" s="19" t="s">
        <v>8458</v>
      </c>
      <c r="L326" s="19" t="s">
        <v>8459</v>
      </c>
      <c r="M326" s="27" t="s">
        <v>24</v>
      </c>
      <c r="N326" s="17"/>
      <c r="O326" s="18"/>
    </row>
    <row r="327" spans="2:15" s="14" customFormat="1" ht="20.25" customHeight="1" x14ac:dyDescent="0.15">
      <c r="B327" s="25">
        <v>2021</v>
      </c>
      <c r="C327" s="27">
        <v>2</v>
      </c>
      <c r="D327" s="27" t="s">
        <v>14</v>
      </c>
      <c r="E327" s="17" t="s">
        <v>8460</v>
      </c>
      <c r="F327" s="19" t="s">
        <v>7479</v>
      </c>
      <c r="G327" s="19" t="s">
        <v>100</v>
      </c>
      <c r="H327" s="19" t="s">
        <v>36</v>
      </c>
      <c r="I327" s="33">
        <v>78000000</v>
      </c>
      <c r="J327" s="46" t="s">
        <v>8461</v>
      </c>
      <c r="K327" s="19" t="s">
        <v>8462</v>
      </c>
      <c r="L327" s="19" t="s">
        <v>8463</v>
      </c>
      <c r="M327" s="27" t="s">
        <v>24</v>
      </c>
      <c r="N327" s="17"/>
      <c r="O327" s="18"/>
    </row>
    <row r="328" spans="2:15" s="14" customFormat="1" ht="20.25" customHeight="1" x14ac:dyDescent="0.15">
      <c r="B328" s="25">
        <v>2021</v>
      </c>
      <c r="C328" s="27">
        <v>2</v>
      </c>
      <c r="D328" s="27" t="s">
        <v>14</v>
      </c>
      <c r="E328" s="17" t="s">
        <v>8464</v>
      </c>
      <c r="F328" s="19" t="s">
        <v>7474</v>
      </c>
      <c r="G328" s="19" t="s">
        <v>100</v>
      </c>
      <c r="H328" s="19" t="s">
        <v>101</v>
      </c>
      <c r="I328" s="33">
        <v>77810000</v>
      </c>
      <c r="J328" s="46" t="s">
        <v>8465</v>
      </c>
      <c r="K328" s="19" t="s">
        <v>8466</v>
      </c>
      <c r="L328" s="19" t="s">
        <v>8467</v>
      </c>
      <c r="M328" s="27" t="s">
        <v>24</v>
      </c>
      <c r="N328" s="17"/>
      <c r="O328" s="18"/>
    </row>
    <row r="329" spans="2:15" s="14" customFormat="1" ht="20.25" customHeight="1" x14ac:dyDescent="0.15">
      <c r="B329" s="25">
        <v>2021</v>
      </c>
      <c r="C329" s="27">
        <v>2</v>
      </c>
      <c r="D329" s="27" t="s">
        <v>14</v>
      </c>
      <c r="E329" s="17" t="s">
        <v>8468</v>
      </c>
      <c r="F329" s="19" t="s">
        <v>7479</v>
      </c>
      <c r="G329" s="19" t="s">
        <v>100</v>
      </c>
      <c r="H329" s="19" t="s">
        <v>36</v>
      </c>
      <c r="I329" s="33">
        <v>75620000</v>
      </c>
      <c r="J329" s="46" t="s">
        <v>8184</v>
      </c>
      <c r="K329" s="19" t="s">
        <v>8469</v>
      </c>
      <c r="L329" s="19" t="s">
        <v>8470</v>
      </c>
      <c r="M329" s="27" t="s">
        <v>24</v>
      </c>
      <c r="N329" s="17"/>
      <c r="O329" s="18"/>
    </row>
    <row r="330" spans="2:15" s="14" customFormat="1" ht="20.25" customHeight="1" x14ac:dyDescent="0.15">
      <c r="B330" s="25">
        <v>2021</v>
      </c>
      <c r="C330" s="27">
        <v>2</v>
      </c>
      <c r="D330" s="27" t="s">
        <v>14</v>
      </c>
      <c r="E330" s="17" t="s">
        <v>8471</v>
      </c>
      <c r="F330" s="19" t="s">
        <v>7474</v>
      </c>
      <c r="G330" s="19" t="s">
        <v>100</v>
      </c>
      <c r="H330" s="19" t="s">
        <v>36</v>
      </c>
      <c r="I330" s="33">
        <v>74490600</v>
      </c>
      <c r="J330" s="46" t="s">
        <v>8472</v>
      </c>
      <c r="K330" s="19" t="s">
        <v>8473</v>
      </c>
      <c r="L330" s="19" t="s">
        <v>8474</v>
      </c>
      <c r="M330" s="27" t="s">
        <v>24</v>
      </c>
      <c r="N330" s="17"/>
      <c r="O330" s="18" t="s">
        <v>94</v>
      </c>
    </row>
    <row r="331" spans="2:15" s="14" customFormat="1" ht="20.25" customHeight="1" x14ac:dyDescent="0.15">
      <c r="B331" s="25">
        <v>2021</v>
      </c>
      <c r="C331" s="27">
        <v>2</v>
      </c>
      <c r="D331" s="27" t="s">
        <v>14</v>
      </c>
      <c r="E331" s="17" t="s">
        <v>8475</v>
      </c>
      <c r="F331" s="19" t="s">
        <v>7609</v>
      </c>
      <c r="G331" s="19" t="s">
        <v>100</v>
      </c>
      <c r="H331" s="19" t="s">
        <v>36</v>
      </c>
      <c r="I331" s="33">
        <v>72332000</v>
      </c>
      <c r="J331" s="46" t="s">
        <v>8476</v>
      </c>
      <c r="K331" s="19" t="s">
        <v>8477</v>
      </c>
      <c r="L331" s="19" t="s">
        <v>8478</v>
      </c>
      <c r="M331" s="27" t="s">
        <v>24</v>
      </c>
      <c r="N331" s="17"/>
      <c r="O331" s="18" t="s">
        <v>94</v>
      </c>
    </row>
    <row r="332" spans="2:15" s="14" customFormat="1" ht="20.25" customHeight="1" x14ac:dyDescent="0.15">
      <c r="B332" s="25">
        <v>2021</v>
      </c>
      <c r="C332" s="27">
        <v>2</v>
      </c>
      <c r="D332" s="27" t="s">
        <v>14</v>
      </c>
      <c r="E332" s="17" t="s">
        <v>8479</v>
      </c>
      <c r="F332" s="19" t="s">
        <v>7604</v>
      </c>
      <c r="G332" s="19" t="s">
        <v>40</v>
      </c>
      <c r="H332" s="19" t="s">
        <v>101</v>
      </c>
      <c r="I332" s="33">
        <v>67525000</v>
      </c>
      <c r="J332" s="46" t="s">
        <v>8480</v>
      </c>
      <c r="K332" s="19" t="s">
        <v>8481</v>
      </c>
      <c r="L332" s="19" t="s">
        <v>8482</v>
      </c>
      <c r="M332" s="27" t="s">
        <v>24</v>
      </c>
      <c r="N332" s="17"/>
      <c r="O332" s="18" t="s">
        <v>4271</v>
      </c>
    </row>
    <row r="333" spans="2:15" s="14" customFormat="1" ht="20.25" customHeight="1" x14ac:dyDescent="0.15">
      <c r="B333" s="25">
        <v>2021</v>
      </c>
      <c r="C333" s="27">
        <v>2</v>
      </c>
      <c r="D333" s="27" t="s">
        <v>14</v>
      </c>
      <c r="E333" s="17" t="s">
        <v>8483</v>
      </c>
      <c r="F333" s="19" t="s">
        <v>7604</v>
      </c>
      <c r="G333" s="19" t="s">
        <v>40</v>
      </c>
      <c r="H333" s="19" t="s">
        <v>36</v>
      </c>
      <c r="I333" s="33">
        <v>67000000</v>
      </c>
      <c r="J333" s="46" t="s">
        <v>8484</v>
      </c>
      <c r="K333" s="19" t="s">
        <v>8485</v>
      </c>
      <c r="L333" s="19" t="s">
        <v>8486</v>
      </c>
      <c r="M333" s="27" t="s">
        <v>24</v>
      </c>
      <c r="N333" s="17"/>
      <c r="O333" s="18"/>
    </row>
    <row r="334" spans="2:15" s="14" customFormat="1" ht="20.25" customHeight="1" x14ac:dyDescent="0.15">
      <c r="B334" s="25">
        <v>2021</v>
      </c>
      <c r="C334" s="27">
        <v>2</v>
      </c>
      <c r="D334" s="27" t="s">
        <v>14</v>
      </c>
      <c r="E334" s="17" t="s">
        <v>8487</v>
      </c>
      <c r="F334" s="19" t="s">
        <v>8121</v>
      </c>
      <c r="G334" s="19" t="s">
        <v>100</v>
      </c>
      <c r="H334" s="19" t="s">
        <v>36</v>
      </c>
      <c r="I334" s="33">
        <v>66421000</v>
      </c>
      <c r="J334" s="46" t="s">
        <v>8488</v>
      </c>
      <c r="K334" s="19" t="s">
        <v>8489</v>
      </c>
      <c r="L334" s="19" t="s">
        <v>8490</v>
      </c>
      <c r="M334" s="27" t="s">
        <v>24</v>
      </c>
      <c r="N334" s="17"/>
      <c r="O334" s="18"/>
    </row>
    <row r="335" spans="2:15" s="14" customFormat="1" ht="20.25" customHeight="1" x14ac:dyDescent="0.15">
      <c r="B335" s="25">
        <v>2021</v>
      </c>
      <c r="C335" s="27">
        <v>2</v>
      </c>
      <c r="D335" s="27" t="s">
        <v>14</v>
      </c>
      <c r="E335" s="17" t="s">
        <v>8491</v>
      </c>
      <c r="F335" s="19" t="s">
        <v>8121</v>
      </c>
      <c r="G335" s="19" t="s">
        <v>100</v>
      </c>
      <c r="H335" s="19" t="s">
        <v>36</v>
      </c>
      <c r="I335" s="33">
        <v>63536000</v>
      </c>
      <c r="J335" s="46" t="s">
        <v>8492</v>
      </c>
      <c r="K335" s="19" t="s">
        <v>8493</v>
      </c>
      <c r="L335" s="19" t="s">
        <v>8494</v>
      </c>
      <c r="M335" s="27" t="s">
        <v>24</v>
      </c>
      <c r="N335" s="17"/>
      <c r="O335" s="18" t="s">
        <v>94</v>
      </c>
    </row>
    <row r="336" spans="2:15" s="14" customFormat="1" ht="20.25" customHeight="1" x14ac:dyDescent="0.15">
      <c r="B336" s="25">
        <v>2021</v>
      </c>
      <c r="C336" s="27">
        <v>2</v>
      </c>
      <c r="D336" s="27" t="s">
        <v>14</v>
      </c>
      <c r="E336" s="17" t="s">
        <v>8495</v>
      </c>
      <c r="F336" s="19" t="s">
        <v>8121</v>
      </c>
      <c r="G336" s="19" t="s">
        <v>100</v>
      </c>
      <c r="H336" s="19" t="s">
        <v>5263</v>
      </c>
      <c r="I336" s="33">
        <v>61306000</v>
      </c>
      <c r="J336" s="46" t="s">
        <v>8496</v>
      </c>
      <c r="K336" s="19" t="s">
        <v>8497</v>
      </c>
      <c r="L336" s="19" t="s">
        <v>8498</v>
      </c>
      <c r="M336" s="27" t="s">
        <v>24</v>
      </c>
      <c r="N336" s="17"/>
      <c r="O336" s="18"/>
    </row>
    <row r="337" spans="2:15" s="14" customFormat="1" ht="20.25" customHeight="1" x14ac:dyDescent="0.15">
      <c r="B337" s="25">
        <v>2021</v>
      </c>
      <c r="C337" s="27">
        <v>2</v>
      </c>
      <c r="D337" s="27" t="s">
        <v>14</v>
      </c>
      <c r="E337" s="17" t="s">
        <v>8499</v>
      </c>
      <c r="F337" s="19" t="s">
        <v>7614</v>
      </c>
      <c r="G337" s="19" t="s">
        <v>100</v>
      </c>
      <c r="H337" s="19" t="s">
        <v>101</v>
      </c>
      <c r="I337" s="33">
        <v>60000000</v>
      </c>
      <c r="J337" s="46" t="s">
        <v>8500</v>
      </c>
      <c r="K337" s="19" t="s">
        <v>8501</v>
      </c>
      <c r="L337" s="19" t="s">
        <v>8502</v>
      </c>
      <c r="M337" s="27" t="s">
        <v>24</v>
      </c>
      <c r="N337" s="17"/>
      <c r="O337" s="18"/>
    </row>
    <row r="338" spans="2:15" s="14" customFormat="1" ht="20.25" customHeight="1" x14ac:dyDescent="0.15">
      <c r="B338" s="25">
        <v>2021</v>
      </c>
      <c r="C338" s="27">
        <v>2</v>
      </c>
      <c r="D338" s="27" t="s">
        <v>14</v>
      </c>
      <c r="E338" s="17" t="s">
        <v>8503</v>
      </c>
      <c r="F338" s="19" t="s">
        <v>8121</v>
      </c>
      <c r="G338" s="19" t="s">
        <v>100</v>
      </c>
      <c r="H338" s="19" t="s">
        <v>36</v>
      </c>
      <c r="I338" s="33">
        <v>60000000</v>
      </c>
      <c r="J338" s="46" t="s">
        <v>8504</v>
      </c>
      <c r="K338" s="19" t="s">
        <v>8505</v>
      </c>
      <c r="L338" s="19" t="s">
        <v>8506</v>
      </c>
      <c r="M338" s="27" t="s">
        <v>24</v>
      </c>
      <c r="N338" s="17"/>
      <c r="O338" s="18"/>
    </row>
    <row r="339" spans="2:15" s="14" customFormat="1" ht="20.25" customHeight="1" x14ac:dyDescent="0.15">
      <c r="B339" s="25">
        <v>2021</v>
      </c>
      <c r="C339" s="27">
        <v>2</v>
      </c>
      <c r="D339" s="27" t="s">
        <v>14</v>
      </c>
      <c r="E339" s="17" t="s">
        <v>8507</v>
      </c>
      <c r="F339" s="19" t="s">
        <v>8121</v>
      </c>
      <c r="G339" s="19" t="s">
        <v>100</v>
      </c>
      <c r="H339" s="19" t="s">
        <v>36</v>
      </c>
      <c r="I339" s="33">
        <v>58881000</v>
      </c>
      <c r="J339" s="46" t="s">
        <v>8508</v>
      </c>
      <c r="K339" s="19" t="s">
        <v>8509</v>
      </c>
      <c r="L339" s="19" t="s">
        <v>8510</v>
      </c>
      <c r="M339" s="27" t="s">
        <v>24</v>
      </c>
      <c r="N339" s="17"/>
      <c r="O339" s="18"/>
    </row>
    <row r="340" spans="2:15" s="14" customFormat="1" ht="20.25" customHeight="1" x14ac:dyDescent="0.15">
      <c r="B340" s="25">
        <v>2021</v>
      </c>
      <c r="C340" s="27">
        <v>2</v>
      </c>
      <c r="D340" s="27" t="s">
        <v>14</v>
      </c>
      <c r="E340" s="17" t="s">
        <v>8511</v>
      </c>
      <c r="F340" s="19" t="s">
        <v>7614</v>
      </c>
      <c r="G340" s="19" t="s">
        <v>100</v>
      </c>
      <c r="H340" s="19" t="s">
        <v>36</v>
      </c>
      <c r="I340" s="33">
        <v>58845000</v>
      </c>
      <c r="J340" s="46" t="s">
        <v>8512</v>
      </c>
      <c r="K340" s="19" t="s">
        <v>8513</v>
      </c>
      <c r="L340" s="19" t="s">
        <v>8514</v>
      </c>
      <c r="M340" s="27" t="s">
        <v>24</v>
      </c>
      <c r="N340" s="17"/>
      <c r="O340" s="18"/>
    </row>
    <row r="341" spans="2:15" s="14" customFormat="1" ht="20.25" customHeight="1" x14ac:dyDescent="0.15">
      <c r="B341" s="25">
        <v>2021</v>
      </c>
      <c r="C341" s="27">
        <v>2</v>
      </c>
      <c r="D341" s="27" t="s">
        <v>15</v>
      </c>
      <c r="E341" s="17" t="s">
        <v>8515</v>
      </c>
      <c r="F341" s="19" t="s">
        <v>8121</v>
      </c>
      <c r="G341" s="19" t="s">
        <v>40</v>
      </c>
      <c r="H341" s="19" t="s">
        <v>36</v>
      </c>
      <c r="I341" s="33">
        <v>58000000</v>
      </c>
      <c r="J341" s="46" t="s">
        <v>8516</v>
      </c>
      <c r="K341" s="19" t="s">
        <v>8517</v>
      </c>
      <c r="L341" s="19" t="s">
        <v>8518</v>
      </c>
      <c r="M341" s="27" t="s">
        <v>24</v>
      </c>
      <c r="N341" s="17"/>
      <c r="O341" s="18"/>
    </row>
    <row r="342" spans="2:15" s="14" customFormat="1" ht="20.25" customHeight="1" x14ac:dyDescent="0.15">
      <c r="B342" s="25">
        <v>2021</v>
      </c>
      <c r="C342" s="27">
        <v>2</v>
      </c>
      <c r="D342" s="27" t="s">
        <v>14</v>
      </c>
      <c r="E342" s="17" t="s">
        <v>8519</v>
      </c>
      <c r="F342" s="19" t="s">
        <v>7983</v>
      </c>
      <c r="G342" s="19" t="s">
        <v>100</v>
      </c>
      <c r="H342" s="19" t="s">
        <v>36</v>
      </c>
      <c r="I342" s="33">
        <v>55579000</v>
      </c>
      <c r="J342" s="46" t="s">
        <v>8520</v>
      </c>
      <c r="K342" s="19" t="s">
        <v>8521</v>
      </c>
      <c r="L342" s="19" t="s">
        <v>8522</v>
      </c>
      <c r="M342" s="27" t="s">
        <v>24</v>
      </c>
      <c r="N342" s="17"/>
      <c r="O342" s="18"/>
    </row>
    <row r="343" spans="2:15" s="14" customFormat="1" ht="20.25" customHeight="1" x14ac:dyDescent="0.15">
      <c r="B343" s="25">
        <v>2021</v>
      </c>
      <c r="C343" s="27">
        <v>2</v>
      </c>
      <c r="D343" s="27" t="s">
        <v>14</v>
      </c>
      <c r="E343" s="17" t="s">
        <v>8523</v>
      </c>
      <c r="F343" s="19" t="s">
        <v>7974</v>
      </c>
      <c r="G343" s="19" t="s">
        <v>100</v>
      </c>
      <c r="H343" s="19" t="s">
        <v>36</v>
      </c>
      <c r="I343" s="33">
        <v>55318000</v>
      </c>
      <c r="J343" s="46" t="s">
        <v>8524</v>
      </c>
      <c r="K343" s="19" t="s">
        <v>8525</v>
      </c>
      <c r="L343" s="19" t="s">
        <v>8526</v>
      </c>
      <c r="M343" s="27" t="s">
        <v>24</v>
      </c>
      <c r="N343" s="17"/>
      <c r="O343" s="18" t="s">
        <v>94</v>
      </c>
    </row>
    <row r="344" spans="2:15" s="14" customFormat="1" ht="20.25" customHeight="1" x14ac:dyDescent="0.15">
      <c r="B344" s="25">
        <v>2021</v>
      </c>
      <c r="C344" s="27">
        <v>2</v>
      </c>
      <c r="D344" s="27" t="s">
        <v>14</v>
      </c>
      <c r="E344" s="17" t="s">
        <v>8527</v>
      </c>
      <c r="F344" s="19" t="s">
        <v>7983</v>
      </c>
      <c r="G344" s="19" t="s">
        <v>100</v>
      </c>
      <c r="H344" s="19" t="s">
        <v>36</v>
      </c>
      <c r="I344" s="33">
        <v>55270000</v>
      </c>
      <c r="J344" s="46" t="s">
        <v>8528</v>
      </c>
      <c r="K344" s="19" t="s">
        <v>8529</v>
      </c>
      <c r="L344" s="19" t="s">
        <v>8530</v>
      </c>
      <c r="M344" s="27" t="s">
        <v>24</v>
      </c>
      <c r="N344" s="17"/>
      <c r="O344" s="18"/>
    </row>
    <row r="345" spans="2:15" s="14" customFormat="1" ht="20.25" customHeight="1" x14ac:dyDescent="0.15">
      <c r="B345" s="25">
        <v>2021</v>
      </c>
      <c r="C345" s="27">
        <v>2</v>
      </c>
      <c r="D345" s="27" t="s">
        <v>14</v>
      </c>
      <c r="E345" s="17" t="s">
        <v>8531</v>
      </c>
      <c r="F345" s="19" t="s">
        <v>7983</v>
      </c>
      <c r="G345" s="19" t="s">
        <v>40</v>
      </c>
      <c r="H345" s="19" t="s">
        <v>36</v>
      </c>
      <c r="I345" s="33">
        <v>55000000</v>
      </c>
      <c r="J345" s="46" t="s">
        <v>8532</v>
      </c>
      <c r="K345" s="19" t="s">
        <v>8533</v>
      </c>
      <c r="L345" s="19" t="s">
        <v>8534</v>
      </c>
      <c r="M345" s="27" t="s">
        <v>24</v>
      </c>
      <c r="N345" s="17"/>
      <c r="O345" s="18"/>
    </row>
    <row r="346" spans="2:15" s="14" customFormat="1" ht="20.25" customHeight="1" x14ac:dyDescent="0.15">
      <c r="B346" s="25">
        <v>2021</v>
      </c>
      <c r="C346" s="27">
        <v>2</v>
      </c>
      <c r="D346" s="27" t="s">
        <v>14</v>
      </c>
      <c r="E346" s="17" t="s">
        <v>8535</v>
      </c>
      <c r="F346" s="19" t="s">
        <v>7983</v>
      </c>
      <c r="G346" s="19" t="s">
        <v>100</v>
      </c>
      <c r="H346" s="19" t="s">
        <v>101</v>
      </c>
      <c r="I346" s="33">
        <v>53291000</v>
      </c>
      <c r="J346" s="46" t="s">
        <v>8536</v>
      </c>
      <c r="K346" s="19" t="s">
        <v>8537</v>
      </c>
      <c r="L346" s="19" t="s">
        <v>8538</v>
      </c>
      <c r="M346" s="27" t="s">
        <v>24</v>
      </c>
      <c r="N346" s="17"/>
      <c r="O346" s="18"/>
    </row>
    <row r="347" spans="2:15" s="14" customFormat="1" ht="20.25" customHeight="1" x14ac:dyDescent="0.15">
      <c r="B347" s="25">
        <v>2021</v>
      </c>
      <c r="C347" s="27">
        <v>2</v>
      </c>
      <c r="D347" s="27" t="s">
        <v>14</v>
      </c>
      <c r="E347" s="17" t="s">
        <v>8539</v>
      </c>
      <c r="F347" s="19" t="s">
        <v>7983</v>
      </c>
      <c r="G347" s="19" t="s">
        <v>100</v>
      </c>
      <c r="H347" s="19" t="s">
        <v>36</v>
      </c>
      <c r="I347" s="33">
        <v>50000000</v>
      </c>
      <c r="J347" s="46" t="s">
        <v>8540</v>
      </c>
      <c r="K347" s="19" t="s">
        <v>8541</v>
      </c>
      <c r="L347" s="19" t="s">
        <v>8542</v>
      </c>
      <c r="M347" s="27" t="s">
        <v>24</v>
      </c>
      <c r="N347" s="17"/>
      <c r="O347" s="18"/>
    </row>
    <row r="348" spans="2:15" s="14" customFormat="1" ht="20.25" customHeight="1" x14ac:dyDescent="0.15">
      <c r="B348" s="25">
        <v>2021</v>
      </c>
      <c r="C348" s="27">
        <v>2</v>
      </c>
      <c r="D348" s="27" t="s">
        <v>14</v>
      </c>
      <c r="E348" s="17" t="s">
        <v>8543</v>
      </c>
      <c r="F348" s="19" t="s">
        <v>7974</v>
      </c>
      <c r="G348" s="19" t="s">
        <v>100</v>
      </c>
      <c r="H348" s="19" t="s">
        <v>36</v>
      </c>
      <c r="I348" s="33">
        <v>50000000</v>
      </c>
      <c r="J348" s="46" t="s">
        <v>8544</v>
      </c>
      <c r="K348" s="19" t="s">
        <v>8545</v>
      </c>
      <c r="L348" s="19" t="s">
        <v>8546</v>
      </c>
      <c r="M348" s="27" t="s">
        <v>24</v>
      </c>
      <c r="N348" s="17"/>
      <c r="O348" s="18"/>
    </row>
    <row r="349" spans="2:15" s="14" customFormat="1" ht="20.25" customHeight="1" x14ac:dyDescent="0.15">
      <c r="B349" s="25">
        <v>2021</v>
      </c>
      <c r="C349" s="27">
        <v>2</v>
      </c>
      <c r="D349" s="27" t="s">
        <v>14</v>
      </c>
      <c r="E349" s="17" t="s">
        <v>8547</v>
      </c>
      <c r="F349" s="19" t="s">
        <v>7519</v>
      </c>
      <c r="G349" s="19" t="s">
        <v>100</v>
      </c>
      <c r="H349" s="19" t="s">
        <v>36</v>
      </c>
      <c r="I349" s="33">
        <v>50000000</v>
      </c>
      <c r="J349" s="46" t="s">
        <v>8548</v>
      </c>
      <c r="K349" s="19" t="s">
        <v>8549</v>
      </c>
      <c r="L349" s="19" t="s">
        <v>8550</v>
      </c>
      <c r="M349" s="27" t="s">
        <v>751</v>
      </c>
      <c r="N349" s="17"/>
      <c r="O349" s="18"/>
    </row>
    <row r="350" spans="2:15" s="14" customFormat="1" ht="20.25" customHeight="1" x14ac:dyDescent="0.15">
      <c r="B350" s="25">
        <v>2021</v>
      </c>
      <c r="C350" s="27">
        <v>2</v>
      </c>
      <c r="D350" s="27" t="s">
        <v>14</v>
      </c>
      <c r="E350" s="17" t="s">
        <v>8551</v>
      </c>
      <c r="F350" s="19" t="s">
        <v>7535</v>
      </c>
      <c r="G350" s="19" t="s">
        <v>100</v>
      </c>
      <c r="H350" s="19" t="s">
        <v>36</v>
      </c>
      <c r="I350" s="33">
        <v>50000000</v>
      </c>
      <c r="J350" s="46" t="s">
        <v>5444</v>
      </c>
      <c r="K350" s="19" t="s">
        <v>8552</v>
      </c>
      <c r="L350" s="19" t="s">
        <v>8553</v>
      </c>
      <c r="M350" s="27" t="s">
        <v>24</v>
      </c>
      <c r="N350" s="17"/>
      <c r="O350" s="18"/>
    </row>
    <row r="351" spans="2:15" s="14" customFormat="1" ht="20.25" customHeight="1" x14ac:dyDescent="0.15">
      <c r="B351" s="25">
        <v>2021</v>
      </c>
      <c r="C351" s="27">
        <v>2</v>
      </c>
      <c r="D351" s="27" t="s">
        <v>14</v>
      </c>
      <c r="E351" s="17" t="s">
        <v>8554</v>
      </c>
      <c r="F351" s="19" t="s">
        <v>7535</v>
      </c>
      <c r="G351" s="19" t="s">
        <v>100</v>
      </c>
      <c r="H351" s="19" t="s">
        <v>36</v>
      </c>
      <c r="I351" s="33">
        <v>50000000</v>
      </c>
      <c r="J351" s="46" t="s">
        <v>5444</v>
      </c>
      <c r="K351" s="19" t="s">
        <v>5445</v>
      </c>
      <c r="L351" s="19" t="s">
        <v>5446</v>
      </c>
      <c r="M351" s="27" t="s">
        <v>24</v>
      </c>
      <c r="N351" s="17"/>
      <c r="O351" s="18"/>
    </row>
    <row r="352" spans="2:15" s="14" customFormat="1" ht="20.25" customHeight="1" x14ac:dyDescent="0.15">
      <c r="B352" s="25">
        <v>2021</v>
      </c>
      <c r="C352" s="27">
        <v>2</v>
      </c>
      <c r="D352" s="27" t="s">
        <v>14</v>
      </c>
      <c r="E352" s="17" t="s">
        <v>8555</v>
      </c>
      <c r="F352" s="19" t="s">
        <v>7519</v>
      </c>
      <c r="G352" s="19" t="s">
        <v>100</v>
      </c>
      <c r="H352" s="19" t="s">
        <v>36</v>
      </c>
      <c r="I352" s="33">
        <v>50000000</v>
      </c>
      <c r="J352" s="46" t="s">
        <v>5736</v>
      </c>
      <c r="K352" s="19" t="s">
        <v>5737</v>
      </c>
      <c r="L352" s="19" t="s">
        <v>5738</v>
      </c>
      <c r="M352" s="27" t="s">
        <v>24</v>
      </c>
      <c r="N352" s="17"/>
      <c r="O352" s="18"/>
    </row>
    <row r="353" spans="2:15" s="14" customFormat="1" ht="20.25" customHeight="1" x14ac:dyDescent="0.15">
      <c r="B353" s="25">
        <v>2021</v>
      </c>
      <c r="C353" s="27">
        <v>2</v>
      </c>
      <c r="D353" s="27" t="s">
        <v>14</v>
      </c>
      <c r="E353" s="17" t="s">
        <v>8556</v>
      </c>
      <c r="F353" s="19" t="s">
        <v>7519</v>
      </c>
      <c r="G353" s="19" t="s">
        <v>40</v>
      </c>
      <c r="H353" s="19" t="s">
        <v>36</v>
      </c>
      <c r="I353" s="33">
        <v>50000000</v>
      </c>
      <c r="J353" s="46" t="s">
        <v>8557</v>
      </c>
      <c r="K353" s="19" t="s">
        <v>8558</v>
      </c>
      <c r="L353" s="19" t="s">
        <v>8559</v>
      </c>
      <c r="M353" s="27" t="s">
        <v>24</v>
      </c>
      <c r="N353" s="17"/>
      <c r="O353" s="18"/>
    </row>
    <row r="354" spans="2:15" s="14" customFormat="1" ht="20.25" customHeight="1" x14ac:dyDescent="0.15">
      <c r="B354" s="25">
        <v>2021</v>
      </c>
      <c r="C354" s="27">
        <v>2</v>
      </c>
      <c r="D354" s="27" t="s">
        <v>14</v>
      </c>
      <c r="E354" s="17" t="s">
        <v>8560</v>
      </c>
      <c r="F354" s="19" t="s">
        <v>7535</v>
      </c>
      <c r="G354" s="19" t="s">
        <v>100</v>
      </c>
      <c r="H354" s="19" t="s">
        <v>36</v>
      </c>
      <c r="I354" s="33">
        <v>48600000</v>
      </c>
      <c r="J354" s="46" t="s">
        <v>5562</v>
      </c>
      <c r="K354" s="19" t="s">
        <v>8561</v>
      </c>
      <c r="L354" s="19" t="s">
        <v>8562</v>
      </c>
      <c r="M354" s="27" t="s">
        <v>24</v>
      </c>
      <c r="N354" s="17"/>
      <c r="O354" s="18"/>
    </row>
    <row r="355" spans="2:15" s="14" customFormat="1" ht="20.25" customHeight="1" x14ac:dyDescent="0.15">
      <c r="B355" s="25">
        <v>2021</v>
      </c>
      <c r="C355" s="27">
        <v>2</v>
      </c>
      <c r="D355" s="27" t="s">
        <v>15</v>
      </c>
      <c r="E355" s="17" t="s">
        <v>8563</v>
      </c>
      <c r="F355" s="19" t="s">
        <v>7519</v>
      </c>
      <c r="G355" s="19" t="s">
        <v>40</v>
      </c>
      <c r="H355" s="19" t="s">
        <v>36</v>
      </c>
      <c r="I355" s="33">
        <v>47589000</v>
      </c>
      <c r="J355" s="46" t="s">
        <v>8141</v>
      </c>
      <c r="K355" s="19" t="s">
        <v>8142</v>
      </c>
      <c r="L355" s="19" t="s">
        <v>8143</v>
      </c>
      <c r="M355" s="27" t="s">
        <v>24</v>
      </c>
      <c r="N355" s="17"/>
      <c r="O355" s="18"/>
    </row>
    <row r="356" spans="2:15" s="14" customFormat="1" ht="20.25" customHeight="1" x14ac:dyDescent="0.15">
      <c r="B356" s="25">
        <v>2021</v>
      </c>
      <c r="C356" s="27">
        <v>2</v>
      </c>
      <c r="D356" s="27" t="s">
        <v>14</v>
      </c>
      <c r="E356" s="17" t="s">
        <v>8564</v>
      </c>
      <c r="F356" s="19" t="s">
        <v>7519</v>
      </c>
      <c r="G356" s="19" t="s">
        <v>100</v>
      </c>
      <c r="H356" s="19" t="s">
        <v>101</v>
      </c>
      <c r="I356" s="33">
        <v>47000000</v>
      </c>
      <c r="J356" s="46" t="s">
        <v>5624</v>
      </c>
      <c r="K356" s="19" t="s">
        <v>5625</v>
      </c>
      <c r="L356" s="19" t="s">
        <v>8565</v>
      </c>
      <c r="M356" s="27" t="s">
        <v>24</v>
      </c>
      <c r="N356" s="17"/>
      <c r="O356" s="18" t="s">
        <v>94</v>
      </c>
    </row>
    <row r="357" spans="2:15" s="14" customFormat="1" ht="20.25" customHeight="1" x14ac:dyDescent="0.15">
      <c r="B357" s="25">
        <v>2021</v>
      </c>
      <c r="C357" s="27">
        <v>2</v>
      </c>
      <c r="D357" s="27" t="s">
        <v>14</v>
      </c>
      <c r="E357" s="17" t="s">
        <v>8566</v>
      </c>
      <c r="F357" s="19" t="s">
        <v>7519</v>
      </c>
      <c r="G357" s="19" t="s">
        <v>100</v>
      </c>
      <c r="H357" s="19" t="s">
        <v>36</v>
      </c>
      <c r="I357" s="33">
        <v>42103000</v>
      </c>
      <c r="J357" s="46" t="s">
        <v>8567</v>
      </c>
      <c r="K357" s="19" t="s">
        <v>8568</v>
      </c>
      <c r="L357" s="19" t="s">
        <v>8569</v>
      </c>
      <c r="M357" s="27" t="s">
        <v>24</v>
      </c>
      <c r="N357" s="17"/>
      <c r="O357" s="18"/>
    </row>
    <row r="358" spans="2:15" s="14" customFormat="1" ht="20.25" customHeight="1" x14ac:dyDescent="0.15">
      <c r="B358" s="25">
        <v>2021</v>
      </c>
      <c r="C358" s="27">
        <v>2</v>
      </c>
      <c r="D358" s="27" t="s">
        <v>14</v>
      </c>
      <c r="E358" s="17" t="s">
        <v>8570</v>
      </c>
      <c r="F358" s="19" t="s">
        <v>7535</v>
      </c>
      <c r="G358" s="19" t="s">
        <v>100</v>
      </c>
      <c r="H358" s="19" t="s">
        <v>36</v>
      </c>
      <c r="I358" s="33">
        <v>41788000</v>
      </c>
      <c r="J358" s="46" t="s">
        <v>8571</v>
      </c>
      <c r="K358" s="19" t="s">
        <v>8572</v>
      </c>
      <c r="L358" s="19" t="s">
        <v>8573</v>
      </c>
      <c r="M358" s="27" t="s">
        <v>24</v>
      </c>
      <c r="N358" s="17"/>
      <c r="O358" s="18"/>
    </row>
    <row r="359" spans="2:15" s="14" customFormat="1" ht="20.25" customHeight="1" x14ac:dyDescent="0.15">
      <c r="B359" s="25">
        <v>2021</v>
      </c>
      <c r="C359" s="27">
        <v>2</v>
      </c>
      <c r="D359" s="27" t="s">
        <v>14</v>
      </c>
      <c r="E359" s="17" t="s">
        <v>8574</v>
      </c>
      <c r="F359" s="19" t="s">
        <v>7519</v>
      </c>
      <c r="G359" s="19" t="s">
        <v>100</v>
      </c>
      <c r="H359" s="19" t="s">
        <v>36</v>
      </c>
      <c r="I359" s="33">
        <v>41143000</v>
      </c>
      <c r="J359" s="46" t="s">
        <v>5290</v>
      </c>
      <c r="K359" s="19" t="s">
        <v>5291</v>
      </c>
      <c r="L359" s="19" t="s">
        <v>5513</v>
      </c>
      <c r="M359" s="27" t="s">
        <v>24</v>
      </c>
      <c r="N359" s="17"/>
      <c r="O359" s="18"/>
    </row>
    <row r="360" spans="2:15" s="14" customFormat="1" ht="20.25" customHeight="1" x14ac:dyDescent="0.15">
      <c r="B360" s="25">
        <v>2021</v>
      </c>
      <c r="C360" s="27">
        <v>2</v>
      </c>
      <c r="D360" s="27" t="s">
        <v>14</v>
      </c>
      <c r="E360" s="17" t="s">
        <v>8575</v>
      </c>
      <c r="F360" s="19" t="s">
        <v>7519</v>
      </c>
      <c r="G360" s="19" t="s">
        <v>100</v>
      </c>
      <c r="H360" s="19" t="s">
        <v>36</v>
      </c>
      <c r="I360" s="33">
        <v>40000000</v>
      </c>
      <c r="J360" s="46" t="s">
        <v>5562</v>
      </c>
      <c r="K360" s="19" t="s">
        <v>8561</v>
      </c>
      <c r="L360" s="19" t="s">
        <v>8562</v>
      </c>
      <c r="M360" s="27" t="s">
        <v>24</v>
      </c>
      <c r="N360" s="17"/>
      <c r="O360" s="18"/>
    </row>
    <row r="361" spans="2:15" s="14" customFormat="1" ht="20.25" customHeight="1" x14ac:dyDescent="0.15">
      <c r="B361" s="25">
        <v>2021</v>
      </c>
      <c r="C361" s="27">
        <v>2</v>
      </c>
      <c r="D361" s="27" t="s">
        <v>14</v>
      </c>
      <c r="E361" s="17" t="s">
        <v>8576</v>
      </c>
      <c r="F361" s="19" t="s">
        <v>7519</v>
      </c>
      <c r="G361" s="19" t="s">
        <v>100</v>
      </c>
      <c r="H361" s="19" t="s">
        <v>36</v>
      </c>
      <c r="I361" s="33">
        <v>40000000</v>
      </c>
      <c r="J361" s="46" t="s">
        <v>5562</v>
      </c>
      <c r="K361" s="19" t="s">
        <v>8561</v>
      </c>
      <c r="L361" s="19" t="s">
        <v>8562</v>
      </c>
      <c r="M361" s="27" t="s">
        <v>24</v>
      </c>
      <c r="N361" s="17"/>
      <c r="O361" s="18"/>
    </row>
    <row r="362" spans="2:15" s="14" customFormat="1" ht="20.25" customHeight="1" x14ac:dyDescent="0.15">
      <c r="B362" s="25">
        <v>2021</v>
      </c>
      <c r="C362" s="27">
        <v>2</v>
      </c>
      <c r="D362" s="27" t="s">
        <v>14</v>
      </c>
      <c r="E362" s="17" t="s">
        <v>8577</v>
      </c>
      <c r="F362" s="19" t="s">
        <v>7519</v>
      </c>
      <c r="G362" s="19" t="s">
        <v>100</v>
      </c>
      <c r="H362" s="19" t="s">
        <v>36</v>
      </c>
      <c r="I362" s="33">
        <v>40000000</v>
      </c>
      <c r="J362" s="46" t="s">
        <v>5562</v>
      </c>
      <c r="K362" s="19" t="s">
        <v>8561</v>
      </c>
      <c r="L362" s="19" t="s">
        <v>8562</v>
      </c>
      <c r="M362" s="27" t="s">
        <v>24</v>
      </c>
      <c r="N362" s="17"/>
      <c r="O362" s="18"/>
    </row>
    <row r="363" spans="2:15" s="14" customFormat="1" ht="20.25" customHeight="1" x14ac:dyDescent="0.15">
      <c r="B363" s="25">
        <v>2021</v>
      </c>
      <c r="C363" s="27">
        <v>2</v>
      </c>
      <c r="D363" s="27" t="s">
        <v>14</v>
      </c>
      <c r="E363" s="17" t="s">
        <v>8578</v>
      </c>
      <c r="F363" s="19" t="s">
        <v>7519</v>
      </c>
      <c r="G363" s="19" t="s">
        <v>100</v>
      </c>
      <c r="H363" s="19" t="s">
        <v>36</v>
      </c>
      <c r="I363" s="33">
        <v>40000000</v>
      </c>
      <c r="J363" s="46" t="s">
        <v>5562</v>
      </c>
      <c r="K363" s="19" t="s">
        <v>8561</v>
      </c>
      <c r="L363" s="19" t="s">
        <v>8562</v>
      </c>
      <c r="M363" s="27" t="s">
        <v>24</v>
      </c>
      <c r="N363" s="17"/>
      <c r="O363" s="18"/>
    </row>
    <row r="364" spans="2:15" s="14" customFormat="1" ht="20.25" customHeight="1" x14ac:dyDescent="0.15">
      <c r="B364" s="25">
        <v>2021</v>
      </c>
      <c r="C364" s="27">
        <v>2</v>
      </c>
      <c r="D364" s="27" t="s">
        <v>14</v>
      </c>
      <c r="E364" s="17" t="s">
        <v>8579</v>
      </c>
      <c r="F364" s="19" t="s">
        <v>7519</v>
      </c>
      <c r="G364" s="19" t="s">
        <v>100</v>
      </c>
      <c r="H364" s="19" t="s">
        <v>36</v>
      </c>
      <c r="I364" s="33">
        <v>40000000</v>
      </c>
      <c r="J364" s="46" t="s">
        <v>5562</v>
      </c>
      <c r="K364" s="19" t="s">
        <v>8561</v>
      </c>
      <c r="L364" s="19" t="s">
        <v>8562</v>
      </c>
      <c r="M364" s="27" t="s">
        <v>24</v>
      </c>
      <c r="N364" s="17"/>
      <c r="O364" s="18"/>
    </row>
    <row r="365" spans="2:15" s="14" customFormat="1" ht="20.25" customHeight="1" x14ac:dyDescent="0.15">
      <c r="B365" s="25">
        <v>2021</v>
      </c>
      <c r="C365" s="27">
        <v>2</v>
      </c>
      <c r="D365" s="27" t="s">
        <v>14</v>
      </c>
      <c r="E365" s="17" t="s">
        <v>8580</v>
      </c>
      <c r="F365" s="19" t="s">
        <v>7519</v>
      </c>
      <c r="G365" s="19" t="s">
        <v>100</v>
      </c>
      <c r="H365" s="19" t="s">
        <v>36</v>
      </c>
      <c r="I365" s="33">
        <v>40000000</v>
      </c>
      <c r="J365" s="46" t="s">
        <v>5562</v>
      </c>
      <c r="K365" s="19" t="s">
        <v>8561</v>
      </c>
      <c r="L365" s="19" t="s">
        <v>8562</v>
      </c>
      <c r="M365" s="27" t="s">
        <v>24</v>
      </c>
      <c r="N365" s="17"/>
      <c r="O365" s="18"/>
    </row>
    <row r="366" spans="2:15" s="14" customFormat="1" ht="20.25" customHeight="1" x14ac:dyDescent="0.15">
      <c r="B366" s="25">
        <v>2021</v>
      </c>
      <c r="C366" s="27">
        <v>2</v>
      </c>
      <c r="D366" s="27" t="s">
        <v>14</v>
      </c>
      <c r="E366" s="17" t="s">
        <v>8581</v>
      </c>
      <c r="F366" s="19" t="s">
        <v>7535</v>
      </c>
      <c r="G366" s="19" t="s">
        <v>100</v>
      </c>
      <c r="H366" s="19" t="s">
        <v>36</v>
      </c>
      <c r="I366" s="33">
        <v>40000000</v>
      </c>
      <c r="J366" s="46" t="s">
        <v>5444</v>
      </c>
      <c r="K366" s="19" t="s">
        <v>8552</v>
      </c>
      <c r="L366" s="19" t="s">
        <v>8553</v>
      </c>
      <c r="M366" s="27" t="s">
        <v>24</v>
      </c>
      <c r="N366" s="17"/>
      <c r="O366" s="18"/>
    </row>
    <row r="367" spans="2:15" s="14" customFormat="1" ht="20.25" customHeight="1" x14ac:dyDescent="0.15">
      <c r="B367" s="25">
        <v>2021</v>
      </c>
      <c r="C367" s="27">
        <v>2</v>
      </c>
      <c r="D367" s="27" t="s">
        <v>14</v>
      </c>
      <c r="E367" s="17" t="s">
        <v>8582</v>
      </c>
      <c r="F367" s="19" t="s">
        <v>7519</v>
      </c>
      <c r="G367" s="19" t="s">
        <v>100</v>
      </c>
      <c r="H367" s="19" t="s">
        <v>101</v>
      </c>
      <c r="I367" s="33">
        <v>40000000</v>
      </c>
      <c r="J367" s="46" t="s">
        <v>8583</v>
      </c>
      <c r="K367" s="19" t="s">
        <v>8584</v>
      </c>
      <c r="L367" s="19" t="s">
        <v>8585</v>
      </c>
      <c r="M367" s="27" t="s">
        <v>24</v>
      </c>
      <c r="N367" s="17"/>
      <c r="O367" s="18" t="s">
        <v>3618</v>
      </c>
    </row>
    <row r="368" spans="2:15" s="14" customFormat="1" ht="20.25" customHeight="1" x14ac:dyDescent="0.15">
      <c r="B368" s="25">
        <v>2021</v>
      </c>
      <c r="C368" s="27">
        <v>2</v>
      </c>
      <c r="D368" s="27" t="s">
        <v>14</v>
      </c>
      <c r="E368" s="17" t="s">
        <v>8586</v>
      </c>
      <c r="F368" s="19" t="s">
        <v>7519</v>
      </c>
      <c r="G368" s="19" t="s">
        <v>100</v>
      </c>
      <c r="H368" s="19" t="s">
        <v>36</v>
      </c>
      <c r="I368" s="33">
        <v>38169000</v>
      </c>
      <c r="J368" s="46" t="s">
        <v>8587</v>
      </c>
      <c r="K368" s="19" t="s">
        <v>8588</v>
      </c>
      <c r="L368" s="19" t="s">
        <v>8589</v>
      </c>
      <c r="M368" s="27" t="s">
        <v>24</v>
      </c>
      <c r="N368" s="17"/>
      <c r="O368" s="18"/>
    </row>
    <row r="369" spans="2:15" s="14" customFormat="1" ht="20.25" customHeight="1" x14ac:dyDescent="0.15">
      <c r="B369" s="25">
        <v>2021</v>
      </c>
      <c r="C369" s="27">
        <v>2</v>
      </c>
      <c r="D369" s="27" t="s">
        <v>15</v>
      </c>
      <c r="E369" s="17" t="s">
        <v>8590</v>
      </c>
      <c r="F369" s="19" t="s">
        <v>7519</v>
      </c>
      <c r="G369" s="19" t="s">
        <v>100</v>
      </c>
      <c r="H369" s="19" t="s">
        <v>36</v>
      </c>
      <c r="I369" s="33">
        <v>37000000</v>
      </c>
      <c r="J369" s="46" t="s">
        <v>8591</v>
      </c>
      <c r="K369" s="19" t="s">
        <v>8592</v>
      </c>
      <c r="L369" s="19" t="s">
        <v>8593</v>
      </c>
      <c r="M369" s="27" t="s">
        <v>24</v>
      </c>
      <c r="N369" s="17"/>
      <c r="O369" s="18"/>
    </row>
    <row r="370" spans="2:15" s="14" customFormat="1" ht="20.25" customHeight="1" x14ac:dyDescent="0.15">
      <c r="B370" s="25">
        <v>2021</v>
      </c>
      <c r="C370" s="27">
        <v>2</v>
      </c>
      <c r="D370" s="27" t="s">
        <v>14</v>
      </c>
      <c r="E370" s="17" t="s">
        <v>8594</v>
      </c>
      <c r="F370" s="19" t="s">
        <v>7983</v>
      </c>
      <c r="G370" s="19" t="s">
        <v>100</v>
      </c>
      <c r="H370" s="19" t="s">
        <v>36</v>
      </c>
      <c r="I370" s="33">
        <v>36878000</v>
      </c>
      <c r="J370" s="46" t="s">
        <v>5387</v>
      </c>
      <c r="K370" s="19" t="s">
        <v>8595</v>
      </c>
      <c r="L370" s="19" t="s">
        <v>8596</v>
      </c>
      <c r="M370" s="27" t="s">
        <v>24</v>
      </c>
      <c r="N370" s="17"/>
      <c r="O370" s="18"/>
    </row>
    <row r="371" spans="2:15" s="14" customFormat="1" ht="20.25" customHeight="1" x14ac:dyDescent="0.15">
      <c r="B371" s="25">
        <v>2021</v>
      </c>
      <c r="C371" s="27">
        <v>2</v>
      </c>
      <c r="D371" s="27" t="s">
        <v>14</v>
      </c>
      <c r="E371" s="17" t="s">
        <v>8597</v>
      </c>
      <c r="F371" s="19" t="s">
        <v>7535</v>
      </c>
      <c r="G371" s="19" t="s">
        <v>100</v>
      </c>
      <c r="H371" s="19" t="s">
        <v>36</v>
      </c>
      <c r="I371" s="33">
        <v>35000000</v>
      </c>
      <c r="J371" s="46" t="s">
        <v>5821</v>
      </c>
      <c r="K371" s="19" t="s">
        <v>8048</v>
      </c>
      <c r="L371" s="19" t="s">
        <v>8049</v>
      </c>
      <c r="M371" s="27" t="s">
        <v>24</v>
      </c>
      <c r="N371" s="17"/>
      <c r="O371" s="18"/>
    </row>
    <row r="372" spans="2:15" s="14" customFormat="1" ht="20.25" customHeight="1" x14ac:dyDescent="0.15">
      <c r="B372" s="25">
        <v>2021</v>
      </c>
      <c r="C372" s="27">
        <v>2</v>
      </c>
      <c r="D372" s="27" t="s">
        <v>15</v>
      </c>
      <c r="E372" s="17" t="s">
        <v>8598</v>
      </c>
      <c r="F372" s="19" t="s">
        <v>7519</v>
      </c>
      <c r="G372" s="19" t="s">
        <v>100</v>
      </c>
      <c r="H372" s="19" t="s">
        <v>36</v>
      </c>
      <c r="I372" s="33">
        <v>35000000</v>
      </c>
      <c r="J372" s="46" t="s">
        <v>8591</v>
      </c>
      <c r="K372" s="19" t="s">
        <v>8592</v>
      </c>
      <c r="L372" s="19" t="s">
        <v>8593</v>
      </c>
      <c r="M372" s="27" t="s">
        <v>24</v>
      </c>
      <c r="N372" s="17"/>
      <c r="O372" s="18"/>
    </row>
    <row r="373" spans="2:15" s="14" customFormat="1" ht="20.25" customHeight="1" x14ac:dyDescent="0.15">
      <c r="B373" s="25">
        <v>2021</v>
      </c>
      <c r="C373" s="27">
        <v>2</v>
      </c>
      <c r="D373" s="27" t="s">
        <v>14</v>
      </c>
      <c r="E373" s="17" t="s">
        <v>8599</v>
      </c>
      <c r="F373" s="19" t="s">
        <v>7519</v>
      </c>
      <c r="G373" s="19" t="s">
        <v>100</v>
      </c>
      <c r="H373" s="19" t="s">
        <v>36</v>
      </c>
      <c r="I373" s="33">
        <v>34433000</v>
      </c>
      <c r="J373" s="46" t="s">
        <v>8587</v>
      </c>
      <c r="K373" s="19" t="s">
        <v>8600</v>
      </c>
      <c r="L373" s="19" t="s">
        <v>8601</v>
      </c>
      <c r="M373" s="27" t="s">
        <v>24</v>
      </c>
      <c r="N373" s="17"/>
      <c r="O373" s="18"/>
    </row>
    <row r="374" spans="2:15" s="14" customFormat="1" ht="20.25" customHeight="1" x14ac:dyDescent="0.15">
      <c r="B374" s="25">
        <v>2021</v>
      </c>
      <c r="C374" s="27">
        <v>2</v>
      </c>
      <c r="D374" s="27" t="s">
        <v>14</v>
      </c>
      <c r="E374" s="17" t="s">
        <v>8602</v>
      </c>
      <c r="F374" s="19" t="s">
        <v>7519</v>
      </c>
      <c r="G374" s="19" t="s">
        <v>40</v>
      </c>
      <c r="H374" s="19" t="s">
        <v>36</v>
      </c>
      <c r="I374" s="33">
        <v>31000000</v>
      </c>
      <c r="J374" s="46" t="s">
        <v>8603</v>
      </c>
      <c r="K374" s="19" t="s">
        <v>8604</v>
      </c>
      <c r="L374" s="19" t="s">
        <v>8605</v>
      </c>
      <c r="M374" s="27" t="s">
        <v>24</v>
      </c>
      <c r="N374" s="17"/>
      <c r="O374" s="18"/>
    </row>
    <row r="375" spans="2:15" s="14" customFormat="1" ht="20.25" customHeight="1" x14ac:dyDescent="0.15">
      <c r="B375" s="25">
        <v>2021</v>
      </c>
      <c r="C375" s="27">
        <v>2</v>
      </c>
      <c r="D375" s="27" t="s">
        <v>14</v>
      </c>
      <c r="E375" s="17" t="s">
        <v>8606</v>
      </c>
      <c r="F375" s="19" t="s">
        <v>7535</v>
      </c>
      <c r="G375" s="19" t="s">
        <v>100</v>
      </c>
      <c r="H375" s="19" t="s">
        <v>36</v>
      </c>
      <c r="I375" s="33">
        <v>30133000</v>
      </c>
      <c r="J375" s="46" t="s">
        <v>5562</v>
      </c>
      <c r="K375" s="19" t="s">
        <v>8561</v>
      </c>
      <c r="L375" s="19" t="s">
        <v>8562</v>
      </c>
      <c r="M375" s="27" t="s">
        <v>24</v>
      </c>
      <c r="N375" s="17"/>
      <c r="O375" s="18"/>
    </row>
    <row r="376" spans="2:15" s="14" customFormat="1" ht="20.25" customHeight="1" x14ac:dyDescent="0.15">
      <c r="B376" s="25">
        <v>2021</v>
      </c>
      <c r="C376" s="27">
        <v>2</v>
      </c>
      <c r="D376" s="27" t="s">
        <v>14</v>
      </c>
      <c r="E376" s="17" t="s">
        <v>8607</v>
      </c>
      <c r="F376" s="19" t="s">
        <v>7535</v>
      </c>
      <c r="G376" s="19" t="s">
        <v>100</v>
      </c>
      <c r="H376" s="19" t="s">
        <v>36</v>
      </c>
      <c r="I376" s="33">
        <v>30070000</v>
      </c>
      <c r="J376" s="46" t="s">
        <v>5484</v>
      </c>
      <c r="K376" s="19" t="s">
        <v>5485</v>
      </c>
      <c r="L376" s="19" t="s">
        <v>5486</v>
      </c>
      <c r="M376" s="27" t="s">
        <v>24</v>
      </c>
      <c r="N376" s="17"/>
      <c r="O376" s="18"/>
    </row>
    <row r="377" spans="2:15" s="14" customFormat="1" ht="20.25" customHeight="1" x14ac:dyDescent="0.15">
      <c r="B377" s="25">
        <v>2021</v>
      </c>
      <c r="C377" s="27">
        <v>2</v>
      </c>
      <c r="D377" s="27" t="s">
        <v>14</v>
      </c>
      <c r="E377" s="17" t="s">
        <v>8608</v>
      </c>
      <c r="F377" s="19" t="s">
        <v>7519</v>
      </c>
      <c r="G377" s="19" t="s">
        <v>100</v>
      </c>
      <c r="H377" s="19" t="s">
        <v>36</v>
      </c>
      <c r="I377" s="33">
        <v>30000000</v>
      </c>
      <c r="J377" s="46" t="s">
        <v>8609</v>
      </c>
      <c r="K377" s="19" t="s">
        <v>8610</v>
      </c>
      <c r="L377" s="19" t="s">
        <v>8611</v>
      </c>
      <c r="M377" s="27" t="s">
        <v>24</v>
      </c>
      <c r="N377" s="17"/>
      <c r="O377" s="18"/>
    </row>
    <row r="378" spans="2:15" s="14" customFormat="1" ht="20.25" customHeight="1" x14ac:dyDescent="0.15">
      <c r="B378" s="25">
        <v>2021</v>
      </c>
      <c r="C378" s="27">
        <v>2</v>
      </c>
      <c r="D378" s="27" t="s">
        <v>14</v>
      </c>
      <c r="E378" s="17" t="s">
        <v>8612</v>
      </c>
      <c r="F378" s="19" t="s">
        <v>7519</v>
      </c>
      <c r="G378" s="19" t="s">
        <v>100</v>
      </c>
      <c r="H378" s="19" t="s">
        <v>36</v>
      </c>
      <c r="I378" s="33">
        <v>29836000</v>
      </c>
      <c r="J378" s="46" t="s">
        <v>5431</v>
      </c>
      <c r="K378" s="19" t="s">
        <v>5432</v>
      </c>
      <c r="L378" s="19" t="s">
        <v>5433</v>
      </c>
      <c r="M378" s="27" t="s">
        <v>24</v>
      </c>
      <c r="N378" s="17"/>
      <c r="O378" s="18"/>
    </row>
    <row r="379" spans="2:15" s="14" customFormat="1" ht="20.25" customHeight="1" x14ac:dyDescent="0.15">
      <c r="B379" s="25">
        <v>2021</v>
      </c>
      <c r="C379" s="27">
        <v>2</v>
      </c>
      <c r="D379" s="27" t="s">
        <v>14</v>
      </c>
      <c r="E379" s="17" t="s">
        <v>8613</v>
      </c>
      <c r="F379" s="19" t="s">
        <v>7519</v>
      </c>
      <c r="G379" s="19" t="s">
        <v>100</v>
      </c>
      <c r="H379" s="19" t="s">
        <v>36</v>
      </c>
      <c r="I379" s="33">
        <v>27453000</v>
      </c>
      <c r="J379" s="46" t="s">
        <v>5383</v>
      </c>
      <c r="K379" s="19" t="s">
        <v>5384</v>
      </c>
      <c r="L379" s="19" t="s">
        <v>5385</v>
      </c>
      <c r="M379" s="27" t="s">
        <v>24</v>
      </c>
      <c r="N379" s="17"/>
      <c r="O379" s="18"/>
    </row>
    <row r="380" spans="2:15" s="14" customFormat="1" ht="20.25" customHeight="1" x14ac:dyDescent="0.15">
      <c r="B380" s="25">
        <v>2021</v>
      </c>
      <c r="C380" s="27">
        <v>2</v>
      </c>
      <c r="D380" s="27" t="s">
        <v>14</v>
      </c>
      <c r="E380" s="17" t="s">
        <v>8614</v>
      </c>
      <c r="F380" s="19" t="s">
        <v>7490</v>
      </c>
      <c r="G380" s="19" t="s">
        <v>100</v>
      </c>
      <c r="H380" s="19" t="s">
        <v>36</v>
      </c>
      <c r="I380" s="33">
        <v>25100000</v>
      </c>
      <c r="J380" s="46" t="s">
        <v>8615</v>
      </c>
      <c r="K380" s="19" t="s">
        <v>8616</v>
      </c>
      <c r="L380" s="19" t="s">
        <v>8617</v>
      </c>
      <c r="M380" s="27" t="s">
        <v>24</v>
      </c>
      <c r="N380" s="17"/>
      <c r="O380" s="18"/>
    </row>
    <row r="381" spans="2:15" s="14" customFormat="1" ht="20.25" customHeight="1" x14ac:dyDescent="0.15">
      <c r="B381" s="25">
        <v>2021</v>
      </c>
      <c r="C381" s="27">
        <v>2</v>
      </c>
      <c r="D381" s="27" t="s">
        <v>14</v>
      </c>
      <c r="E381" s="17" t="s">
        <v>8618</v>
      </c>
      <c r="F381" s="19" t="s">
        <v>7490</v>
      </c>
      <c r="G381" s="19" t="s">
        <v>100</v>
      </c>
      <c r="H381" s="19" t="s">
        <v>101</v>
      </c>
      <c r="I381" s="33">
        <v>23623000</v>
      </c>
      <c r="J381" s="46" t="s">
        <v>8619</v>
      </c>
      <c r="K381" s="19" t="s">
        <v>8620</v>
      </c>
      <c r="L381" s="19" t="s">
        <v>8621</v>
      </c>
      <c r="M381" s="27" t="s">
        <v>24</v>
      </c>
      <c r="N381" s="17"/>
      <c r="O381" s="18"/>
    </row>
    <row r="382" spans="2:15" s="14" customFormat="1" ht="20.25" customHeight="1" x14ac:dyDescent="0.15">
      <c r="B382" s="25">
        <v>2021</v>
      </c>
      <c r="C382" s="27">
        <v>2</v>
      </c>
      <c r="D382" s="27" t="s">
        <v>14</v>
      </c>
      <c r="E382" s="17" t="s">
        <v>8622</v>
      </c>
      <c r="F382" s="19" t="s">
        <v>7490</v>
      </c>
      <c r="G382" s="19" t="s">
        <v>100</v>
      </c>
      <c r="H382" s="19" t="s">
        <v>36</v>
      </c>
      <c r="I382" s="33">
        <v>23230000</v>
      </c>
      <c r="J382" s="46" t="s">
        <v>8623</v>
      </c>
      <c r="K382" s="19" t="s">
        <v>8624</v>
      </c>
      <c r="L382" s="19" t="s">
        <v>8625</v>
      </c>
      <c r="M382" s="27" t="s">
        <v>24</v>
      </c>
      <c r="N382" s="17"/>
      <c r="O382" s="18"/>
    </row>
    <row r="383" spans="2:15" s="14" customFormat="1" ht="20.25" customHeight="1" x14ac:dyDescent="0.15">
      <c r="B383" s="25">
        <v>2021</v>
      </c>
      <c r="C383" s="27">
        <v>2</v>
      </c>
      <c r="D383" s="27" t="s">
        <v>14</v>
      </c>
      <c r="E383" s="17" t="s">
        <v>8626</v>
      </c>
      <c r="F383" s="19" t="s">
        <v>7490</v>
      </c>
      <c r="G383" s="19" t="s">
        <v>100</v>
      </c>
      <c r="H383" s="19" t="s">
        <v>36</v>
      </c>
      <c r="I383" s="33">
        <v>22680000</v>
      </c>
      <c r="J383" s="46" t="s">
        <v>8627</v>
      </c>
      <c r="K383" s="19" t="s">
        <v>8628</v>
      </c>
      <c r="L383" s="19" t="s">
        <v>8629</v>
      </c>
      <c r="M383" s="27" t="s">
        <v>24</v>
      </c>
      <c r="N383" s="17"/>
      <c r="O383" s="18"/>
    </row>
    <row r="384" spans="2:15" s="14" customFormat="1" ht="20.25" customHeight="1" x14ac:dyDescent="0.15">
      <c r="B384" s="25">
        <v>2021</v>
      </c>
      <c r="C384" s="27">
        <v>2</v>
      </c>
      <c r="D384" s="27" t="s">
        <v>14</v>
      </c>
      <c r="E384" s="17" t="s">
        <v>8630</v>
      </c>
      <c r="F384" s="19" t="s">
        <v>7519</v>
      </c>
      <c r="G384" s="19" t="s">
        <v>40</v>
      </c>
      <c r="H384" s="19" t="s">
        <v>36</v>
      </c>
      <c r="I384" s="33">
        <v>22000000</v>
      </c>
      <c r="J384" s="46" t="s">
        <v>8631</v>
      </c>
      <c r="K384" s="19" t="s">
        <v>8632</v>
      </c>
      <c r="L384" s="19" t="s">
        <v>8633</v>
      </c>
      <c r="M384" s="27" t="s">
        <v>24</v>
      </c>
      <c r="N384" s="17" t="s">
        <v>4794</v>
      </c>
      <c r="O384" s="18"/>
    </row>
    <row r="385" spans="2:15" s="14" customFormat="1" ht="20.25" customHeight="1" x14ac:dyDescent="0.15">
      <c r="B385" s="25">
        <v>2021</v>
      </c>
      <c r="C385" s="27">
        <v>2</v>
      </c>
      <c r="D385" s="27" t="s">
        <v>752</v>
      </c>
      <c r="E385" s="17" t="s">
        <v>8634</v>
      </c>
      <c r="F385" s="19" t="s">
        <v>7519</v>
      </c>
      <c r="G385" s="19" t="s">
        <v>40</v>
      </c>
      <c r="H385" s="19" t="s">
        <v>2928</v>
      </c>
      <c r="I385" s="33">
        <v>22000000</v>
      </c>
      <c r="J385" s="46" t="s">
        <v>8631</v>
      </c>
      <c r="K385" s="19" t="s">
        <v>8632</v>
      </c>
      <c r="L385" s="19" t="s">
        <v>8633</v>
      </c>
      <c r="M385" s="27" t="s">
        <v>751</v>
      </c>
      <c r="N385" s="17" t="s">
        <v>4794</v>
      </c>
      <c r="O385" s="18"/>
    </row>
    <row r="386" spans="2:15" s="14" customFormat="1" ht="20.25" customHeight="1" x14ac:dyDescent="0.15">
      <c r="B386" s="25">
        <v>2021</v>
      </c>
      <c r="C386" s="27">
        <v>2</v>
      </c>
      <c r="D386" s="27" t="s">
        <v>14</v>
      </c>
      <c r="E386" s="17" t="s">
        <v>8635</v>
      </c>
      <c r="F386" s="19" t="s">
        <v>7484</v>
      </c>
      <c r="G386" s="19" t="s">
        <v>100</v>
      </c>
      <c r="H386" s="19" t="s">
        <v>36</v>
      </c>
      <c r="I386" s="33">
        <v>21741000</v>
      </c>
      <c r="J386" s="46" t="s">
        <v>8636</v>
      </c>
      <c r="K386" s="19" t="s">
        <v>8637</v>
      </c>
      <c r="L386" s="19" t="s">
        <v>8638</v>
      </c>
      <c r="M386" s="27" t="s">
        <v>24</v>
      </c>
      <c r="N386" s="17"/>
      <c r="O386" s="18"/>
    </row>
    <row r="387" spans="2:15" s="14" customFormat="1" ht="20.25" customHeight="1" x14ac:dyDescent="0.15">
      <c r="B387" s="25">
        <v>2021</v>
      </c>
      <c r="C387" s="27">
        <v>2</v>
      </c>
      <c r="D387" s="27" t="s">
        <v>14</v>
      </c>
      <c r="E387" s="17" t="s">
        <v>8639</v>
      </c>
      <c r="F387" s="19" t="s">
        <v>7484</v>
      </c>
      <c r="G387" s="19" t="s">
        <v>40</v>
      </c>
      <c r="H387" s="19" t="s">
        <v>101</v>
      </c>
      <c r="I387" s="33">
        <v>20000000</v>
      </c>
      <c r="J387" s="46" t="s">
        <v>8640</v>
      </c>
      <c r="K387" s="19" t="s">
        <v>8641</v>
      </c>
      <c r="L387" s="19" t="s">
        <v>8642</v>
      </c>
      <c r="M387" s="27" t="s">
        <v>24</v>
      </c>
      <c r="N387" s="17"/>
      <c r="O387" s="18"/>
    </row>
    <row r="388" spans="2:15" s="14" customFormat="1" ht="20.25" customHeight="1" x14ac:dyDescent="0.15">
      <c r="B388" s="25">
        <v>2021</v>
      </c>
      <c r="C388" s="27">
        <v>2</v>
      </c>
      <c r="D388" s="27" t="s">
        <v>14</v>
      </c>
      <c r="E388" s="17" t="s">
        <v>8643</v>
      </c>
      <c r="F388" s="19" t="s">
        <v>7484</v>
      </c>
      <c r="G388" s="19" t="s">
        <v>100</v>
      </c>
      <c r="H388" s="19" t="s">
        <v>36</v>
      </c>
      <c r="I388" s="33">
        <v>20000000</v>
      </c>
      <c r="J388" s="46" t="s">
        <v>8644</v>
      </c>
      <c r="K388" s="19" t="s">
        <v>8645</v>
      </c>
      <c r="L388" s="19" t="s">
        <v>8646</v>
      </c>
      <c r="M388" s="27" t="s">
        <v>24</v>
      </c>
      <c r="N388" s="17"/>
      <c r="O388" s="18"/>
    </row>
    <row r="389" spans="2:15" s="14" customFormat="1" ht="20.25" customHeight="1" x14ac:dyDescent="0.15">
      <c r="B389" s="25">
        <v>2021</v>
      </c>
      <c r="C389" s="27">
        <v>2</v>
      </c>
      <c r="D389" s="27" t="s">
        <v>14</v>
      </c>
      <c r="E389" s="17" t="s">
        <v>8647</v>
      </c>
      <c r="F389" s="19" t="s">
        <v>7490</v>
      </c>
      <c r="G389" s="19" t="s">
        <v>100</v>
      </c>
      <c r="H389" s="19" t="s">
        <v>36</v>
      </c>
      <c r="I389" s="33">
        <v>19990000</v>
      </c>
      <c r="J389" s="46" t="s">
        <v>8648</v>
      </c>
      <c r="K389" s="19" t="s">
        <v>8649</v>
      </c>
      <c r="L389" s="19" t="s">
        <v>8650</v>
      </c>
      <c r="M389" s="27" t="s">
        <v>24</v>
      </c>
      <c r="N389" s="17"/>
      <c r="O389" s="18"/>
    </row>
    <row r="390" spans="2:15" s="14" customFormat="1" ht="20.25" customHeight="1" x14ac:dyDescent="0.15">
      <c r="B390" s="25">
        <v>2021</v>
      </c>
      <c r="C390" s="27">
        <v>2</v>
      </c>
      <c r="D390" s="27" t="s">
        <v>14</v>
      </c>
      <c r="E390" s="17" t="s">
        <v>8651</v>
      </c>
      <c r="F390" s="19" t="s">
        <v>7484</v>
      </c>
      <c r="G390" s="19" t="s">
        <v>100</v>
      </c>
      <c r="H390" s="19" t="s">
        <v>101</v>
      </c>
      <c r="I390" s="33">
        <v>18852000</v>
      </c>
      <c r="J390" s="46" t="s">
        <v>8652</v>
      </c>
      <c r="K390" s="19" t="s">
        <v>8653</v>
      </c>
      <c r="L390" s="19" t="s">
        <v>8654</v>
      </c>
      <c r="M390" s="27" t="s">
        <v>24</v>
      </c>
      <c r="N390" s="17"/>
      <c r="O390" s="18" t="s">
        <v>94</v>
      </c>
    </row>
    <row r="391" spans="2:15" s="14" customFormat="1" ht="20.25" customHeight="1" x14ac:dyDescent="0.15">
      <c r="B391" s="25">
        <v>2021</v>
      </c>
      <c r="C391" s="27">
        <v>2</v>
      </c>
      <c r="D391" s="27" t="s">
        <v>14</v>
      </c>
      <c r="E391" s="17" t="s">
        <v>8655</v>
      </c>
      <c r="F391" s="19" t="s">
        <v>7484</v>
      </c>
      <c r="G391" s="19" t="s">
        <v>100</v>
      </c>
      <c r="H391" s="19" t="s">
        <v>36</v>
      </c>
      <c r="I391" s="33">
        <v>18460000</v>
      </c>
      <c r="J391" s="46" t="s">
        <v>8636</v>
      </c>
      <c r="K391" s="19" t="s">
        <v>8656</v>
      </c>
      <c r="L391" s="19" t="s">
        <v>8657</v>
      </c>
      <c r="M391" s="27" t="s">
        <v>24</v>
      </c>
      <c r="N391" s="17"/>
      <c r="O391" s="18"/>
    </row>
    <row r="392" spans="2:15" s="14" customFormat="1" ht="20.25" customHeight="1" x14ac:dyDescent="0.15">
      <c r="B392" s="25">
        <v>2021</v>
      </c>
      <c r="C392" s="27">
        <v>2</v>
      </c>
      <c r="D392" s="27" t="s">
        <v>14</v>
      </c>
      <c r="E392" s="17" t="s">
        <v>8658</v>
      </c>
      <c r="F392" s="19" t="s">
        <v>7535</v>
      </c>
      <c r="G392" s="19" t="s">
        <v>100</v>
      </c>
      <c r="H392" s="19" t="s">
        <v>2928</v>
      </c>
      <c r="I392" s="33">
        <v>18282000</v>
      </c>
      <c r="J392" s="46" t="s">
        <v>8156</v>
      </c>
      <c r="K392" s="19" t="s">
        <v>8157</v>
      </c>
      <c r="L392" s="19" t="s">
        <v>8158</v>
      </c>
      <c r="M392" s="27" t="s">
        <v>24</v>
      </c>
      <c r="N392" s="17"/>
      <c r="O392" s="18"/>
    </row>
    <row r="393" spans="2:15" s="14" customFormat="1" ht="20.25" customHeight="1" x14ac:dyDescent="0.15">
      <c r="B393" s="25">
        <v>2021</v>
      </c>
      <c r="C393" s="27">
        <v>2</v>
      </c>
      <c r="D393" s="27" t="s">
        <v>15</v>
      </c>
      <c r="E393" s="17" t="s">
        <v>8659</v>
      </c>
      <c r="F393" s="19" t="s">
        <v>7484</v>
      </c>
      <c r="G393" s="19" t="s">
        <v>40</v>
      </c>
      <c r="H393" s="19" t="s">
        <v>36</v>
      </c>
      <c r="I393" s="33">
        <v>18000000</v>
      </c>
      <c r="J393" s="46" t="s">
        <v>8660</v>
      </c>
      <c r="K393" s="19" t="s">
        <v>8291</v>
      </c>
      <c r="L393" s="19" t="s">
        <v>8292</v>
      </c>
      <c r="M393" s="27" t="s">
        <v>24</v>
      </c>
      <c r="N393" s="17"/>
      <c r="O393" s="18" t="s">
        <v>4994</v>
      </c>
    </row>
    <row r="394" spans="2:15" s="14" customFormat="1" ht="20.25" customHeight="1" x14ac:dyDescent="0.15">
      <c r="B394" s="25">
        <v>2021</v>
      </c>
      <c r="C394" s="27">
        <v>2</v>
      </c>
      <c r="D394" s="27" t="s">
        <v>14</v>
      </c>
      <c r="E394" s="17" t="s">
        <v>8661</v>
      </c>
      <c r="F394" s="19" t="s">
        <v>7484</v>
      </c>
      <c r="G394" s="19" t="s">
        <v>40</v>
      </c>
      <c r="H394" s="19" t="s">
        <v>36</v>
      </c>
      <c r="I394" s="33">
        <v>16000000</v>
      </c>
      <c r="J394" s="46" t="s">
        <v>8660</v>
      </c>
      <c r="K394" s="19" t="s">
        <v>8291</v>
      </c>
      <c r="L394" s="19" t="s">
        <v>8292</v>
      </c>
      <c r="M394" s="27" t="s">
        <v>24</v>
      </c>
      <c r="N394" s="17"/>
      <c r="O394" s="18" t="s">
        <v>4993</v>
      </c>
    </row>
    <row r="395" spans="2:15" s="14" customFormat="1" ht="20.25" customHeight="1" x14ac:dyDescent="0.15">
      <c r="B395" s="25">
        <v>2021</v>
      </c>
      <c r="C395" s="27">
        <v>2</v>
      </c>
      <c r="D395" s="27" t="s">
        <v>14</v>
      </c>
      <c r="E395" s="17" t="s">
        <v>8662</v>
      </c>
      <c r="F395" s="19" t="s">
        <v>7484</v>
      </c>
      <c r="G395" s="19" t="s">
        <v>100</v>
      </c>
      <c r="H395" s="19" t="s">
        <v>36</v>
      </c>
      <c r="I395" s="33">
        <v>15491000</v>
      </c>
      <c r="J395" s="46" t="s">
        <v>8663</v>
      </c>
      <c r="K395" s="19" t="s">
        <v>8664</v>
      </c>
      <c r="L395" s="19" t="s">
        <v>8665</v>
      </c>
      <c r="M395" s="27" t="s">
        <v>24</v>
      </c>
      <c r="N395" s="17"/>
      <c r="O395" s="18"/>
    </row>
    <row r="396" spans="2:15" s="14" customFormat="1" ht="20.25" customHeight="1" x14ac:dyDescent="0.15">
      <c r="B396" s="25">
        <v>2021</v>
      </c>
      <c r="C396" s="27">
        <v>2</v>
      </c>
      <c r="D396" s="27" t="s">
        <v>14</v>
      </c>
      <c r="E396" s="17" t="s">
        <v>8662</v>
      </c>
      <c r="F396" s="19" t="s">
        <v>7484</v>
      </c>
      <c r="G396" s="19" t="s">
        <v>100</v>
      </c>
      <c r="H396" s="19" t="s">
        <v>36</v>
      </c>
      <c r="I396" s="33">
        <v>15491000</v>
      </c>
      <c r="J396" s="46" t="s">
        <v>8663</v>
      </c>
      <c r="K396" s="19" t="s">
        <v>8664</v>
      </c>
      <c r="L396" s="19" t="s">
        <v>8665</v>
      </c>
      <c r="M396" s="27" t="s">
        <v>24</v>
      </c>
      <c r="N396" s="17"/>
      <c r="O396" s="18" t="s">
        <v>94</v>
      </c>
    </row>
    <row r="397" spans="2:15" s="14" customFormat="1" ht="20.25" customHeight="1" x14ac:dyDescent="0.15">
      <c r="B397" s="25">
        <v>2021</v>
      </c>
      <c r="C397" s="27">
        <v>2</v>
      </c>
      <c r="D397" s="27" t="s">
        <v>14</v>
      </c>
      <c r="E397" s="17" t="s">
        <v>8666</v>
      </c>
      <c r="F397" s="19" t="s">
        <v>7735</v>
      </c>
      <c r="G397" s="19" t="s">
        <v>100</v>
      </c>
      <c r="H397" s="19" t="s">
        <v>36</v>
      </c>
      <c r="I397" s="33">
        <v>15324000</v>
      </c>
      <c r="J397" s="46" t="s">
        <v>5408</v>
      </c>
      <c r="K397" s="19" t="s">
        <v>8667</v>
      </c>
      <c r="L397" s="19" t="s">
        <v>8668</v>
      </c>
      <c r="M397" s="27" t="s">
        <v>24</v>
      </c>
      <c r="N397" s="17"/>
      <c r="O397" s="18"/>
    </row>
    <row r="398" spans="2:15" s="14" customFormat="1" ht="20.25" customHeight="1" x14ac:dyDescent="0.15">
      <c r="B398" s="25">
        <v>2021</v>
      </c>
      <c r="C398" s="27">
        <v>2</v>
      </c>
      <c r="D398" s="27" t="s">
        <v>14</v>
      </c>
      <c r="E398" s="17" t="s">
        <v>8669</v>
      </c>
      <c r="F398" s="19" t="s">
        <v>7728</v>
      </c>
      <c r="G398" s="19" t="s">
        <v>100</v>
      </c>
      <c r="H398" s="19" t="s">
        <v>101</v>
      </c>
      <c r="I398" s="33">
        <v>15000000</v>
      </c>
      <c r="J398" s="46" t="s">
        <v>8670</v>
      </c>
      <c r="K398" s="19" t="s">
        <v>8671</v>
      </c>
      <c r="L398" s="19" t="s">
        <v>8672</v>
      </c>
      <c r="M398" s="27" t="s">
        <v>24</v>
      </c>
      <c r="N398" s="17"/>
      <c r="O398" s="18" t="s">
        <v>94</v>
      </c>
    </row>
    <row r="399" spans="2:15" s="14" customFormat="1" ht="20.25" customHeight="1" x14ac:dyDescent="0.15">
      <c r="B399" s="25">
        <v>2021</v>
      </c>
      <c r="C399" s="27">
        <v>2</v>
      </c>
      <c r="D399" s="27" t="s">
        <v>14</v>
      </c>
      <c r="E399" s="17" t="s">
        <v>8673</v>
      </c>
      <c r="F399" s="19" t="s">
        <v>7728</v>
      </c>
      <c r="G399" s="19" t="s">
        <v>100</v>
      </c>
      <c r="H399" s="19" t="s">
        <v>101</v>
      </c>
      <c r="I399" s="33">
        <v>15000000</v>
      </c>
      <c r="J399" s="46" t="s">
        <v>8670</v>
      </c>
      <c r="K399" s="19" t="s">
        <v>8671</v>
      </c>
      <c r="L399" s="19" t="s">
        <v>8672</v>
      </c>
      <c r="M399" s="27" t="s">
        <v>24</v>
      </c>
      <c r="N399" s="17"/>
      <c r="O399" s="18" t="s">
        <v>94</v>
      </c>
    </row>
    <row r="400" spans="2:15" s="14" customFormat="1" ht="20.25" customHeight="1" x14ac:dyDescent="0.15">
      <c r="B400" s="25">
        <v>2021</v>
      </c>
      <c r="C400" s="27">
        <v>2</v>
      </c>
      <c r="D400" s="27" t="s">
        <v>14</v>
      </c>
      <c r="E400" s="17" t="s">
        <v>8674</v>
      </c>
      <c r="F400" s="19" t="s">
        <v>7728</v>
      </c>
      <c r="G400" s="19" t="s">
        <v>100</v>
      </c>
      <c r="H400" s="19" t="s">
        <v>101</v>
      </c>
      <c r="I400" s="33">
        <v>15000000</v>
      </c>
      <c r="J400" s="46" t="s">
        <v>8670</v>
      </c>
      <c r="K400" s="19" t="s">
        <v>8671</v>
      </c>
      <c r="L400" s="19" t="s">
        <v>8672</v>
      </c>
      <c r="M400" s="27" t="s">
        <v>24</v>
      </c>
      <c r="N400" s="17"/>
      <c r="O400" s="18" t="s">
        <v>94</v>
      </c>
    </row>
    <row r="401" spans="2:15" s="14" customFormat="1" ht="20.25" customHeight="1" x14ac:dyDescent="0.15">
      <c r="B401" s="25">
        <v>2021</v>
      </c>
      <c r="C401" s="27">
        <v>2</v>
      </c>
      <c r="D401" s="27" t="s">
        <v>14</v>
      </c>
      <c r="E401" s="17" t="s">
        <v>8675</v>
      </c>
      <c r="F401" s="19" t="s">
        <v>7728</v>
      </c>
      <c r="G401" s="19" t="s">
        <v>2926</v>
      </c>
      <c r="H401" s="19" t="s">
        <v>101</v>
      </c>
      <c r="I401" s="33">
        <v>15000000</v>
      </c>
      <c r="J401" s="46" t="s">
        <v>8676</v>
      </c>
      <c r="K401" s="19" t="s">
        <v>8677</v>
      </c>
      <c r="L401" s="19" t="s">
        <v>8678</v>
      </c>
      <c r="M401" s="27" t="s">
        <v>24</v>
      </c>
      <c r="N401" s="17"/>
      <c r="O401" s="18" t="s">
        <v>2179</v>
      </c>
    </row>
    <row r="402" spans="2:15" s="14" customFormat="1" ht="20.25" customHeight="1" x14ac:dyDescent="0.15">
      <c r="B402" s="25">
        <v>2021</v>
      </c>
      <c r="C402" s="27">
        <v>2</v>
      </c>
      <c r="D402" s="27" t="s">
        <v>14</v>
      </c>
      <c r="E402" s="17" t="s">
        <v>8679</v>
      </c>
      <c r="F402" s="19" t="s">
        <v>7728</v>
      </c>
      <c r="G402" s="19" t="s">
        <v>2926</v>
      </c>
      <c r="H402" s="19" t="s">
        <v>101</v>
      </c>
      <c r="I402" s="33">
        <v>15000000</v>
      </c>
      <c r="J402" s="46" t="s">
        <v>8676</v>
      </c>
      <c r="K402" s="19" t="s">
        <v>8680</v>
      </c>
      <c r="L402" s="19" t="s">
        <v>8681</v>
      </c>
      <c r="M402" s="27" t="s">
        <v>24</v>
      </c>
      <c r="N402" s="17"/>
      <c r="O402" s="18" t="s">
        <v>2179</v>
      </c>
    </row>
    <row r="403" spans="2:15" s="14" customFormat="1" ht="20.25" customHeight="1" x14ac:dyDescent="0.15">
      <c r="B403" s="25">
        <v>2021</v>
      </c>
      <c r="C403" s="27">
        <v>2</v>
      </c>
      <c r="D403" s="27" t="s">
        <v>14</v>
      </c>
      <c r="E403" s="17" t="s">
        <v>8682</v>
      </c>
      <c r="F403" s="19" t="s">
        <v>7728</v>
      </c>
      <c r="G403" s="19" t="s">
        <v>2926</v>
      </c>
      <c r="H403" s="19" t="s">
        <v>101</v>
      </c>
      <c r="I403" s="33">
        <v>15000000</v>
      </c>
      <c r="J403" s="46" t="s">
        <v>8676</v>
      </c>
      <c r="K403" s="19" t="s">
        <v>8683</v>
      </c>
      <c r="L403" s="19" t="s">
        <v>8684</v>
      </c>
      <c r="M403" s="27" t="s">
        <v>24</v>
      </c>
      <c r="N403" s="17"/>
      <c r="O403" s="18" t="s">
        <v>2179</v>
      </c>
    </row>
    <row r="404" spans="2:15" s="14" customFormat="1" ht="20.25" customHeight="1" x14ac:dyDescent="0.15">
      <c r="B404" s="25">
        <v>2021</v>
      </c>
      <c r="C404" s="27">
        <v>2</v>
      </c>
      <c r="D404" s="27" t="s">
        <v>14</v>
      </c>
      <c r="E404" s="17" t="s">
        <v>8685</v>
      </c>
      <c r="F404" s="19" t="s">
        <v>7728</v>
      </c>
      <c r="G404" s="19" t="s">
        <v>2926</v>
      </c>
      <c r="H404" s="19" t="s">
        <v>101</v>
      </c>
      <c r="I404" s="33">
        <v>15000000</v>
      </c>
      <c r="J404" s="46" t="s">
        <v>8676</v>
      </c>
      <c r="K404" s="19" t="s">
        <v>8683</v>
      </c>
      <c r="L404" s="19" t="s">
        <v>8684</v>
      </c>
      <c r="M404" s="27" t="s">
        <v>24</v>
      </c>
      <c r="N404" s="17"/>
      <c r="O404" s="18" t="s">
        <v>2179</v>
      </c>
    </row>
    <row r="405" spans="2:15" s="14" customFormat="1" ht="20.25" customHeight="1" x14ac:dyDescent="0.15">
      <c r="B405" s="25">
        <v>2021</v>
      </c>
      <c r="C405" s="27">
        <v>2</v>
      </c>
      <c r="D405" s="27" t="s">
        <v>14</v>
      </c>
      <c r="E405" s="17" t="s">
        <v>8686</v>
      </c>
      <c r="F405" s="19" t="s">
        <v>7728</v>
      </c>
      <c r="G405" s="19" t="s">
        <v>2926</v>
      </c>
      <c r="H405" s="19" t="s">
        <v>101</v>
      </c>
      <c r="I405" s="33">
        <v>15000000</v>
      </c>
      <c r="J405" s="46" t="s">
        <v>8676</v>
      </c>
      <c r="K405" s="19" t="s">
        <v>8687</v>
      </c>
      <c r="L405" s="19" t="s">
        <v>8688</v>
      </c>
      <c r="M405" s="27" t="s">
        <v>24</v>
      </c>
      <c r="N405" s="17"/>
      <c r="O405" s="18" t="s">
        <v>2179</v>
      </c>
    </row>
    <row r="406" spans="2:15" s="14" customFormat="1" ht="20.25" customHeight="1" x14ac:dyDescent="0.15">
      <c r="B406" s="25">
        <v>2021</v>
      </c>
      <c r="C406" s="27">
        <v>2</v>
      </c>
      <c r="D406" s="27" t="s">
        <v>14</v>
      </c>
      <c r="E406" s="17" t="s">
        <v>8689</v>
      </c>
      <c r="F406" s="19" t="s">
        <v>7728</v>
      </c>
      <c r="G406" s="19" t="s">
        <v>2926</v>
      </c>
      <c r="H406" s="19" t="s">
        <v>101</v>
      </c>
      <c r="I406" s="33">
        <v>15000000</v>
      </c>
      <c r="J406" s="46" t="s">
        <v>8676</v>
      </c>
      <c r="K406" s="19" t="s">
        <v>8687</v>
      </c>
      <c r="L406" s="19" t="s">
        <v>8688</v>
      </c>
      <c r="M406" s="27" t="s">
        <v>24</v>
      </c>
      <c r="N406" s="17"/>
      <c r="O406" s="18" t="s">
        <v>2179</v>
      </c>
    </row>
    <row r="407" spans="2:15" s="14" customFormat="1" ht="20.25" customHeight="1" x14ac:dyDescent="0.15">
      <c r="B407" s="25">
        <v>2021</v>
      </c>
      <c r="C407" s="27">
        <v>2</v>
      </c>
      <c r="D407" s="27" t="s">
        <v>14</v>
      </c>
      <c r="E407" s="17" t="s">
        <v>8690</v>
      </c>
      <c r="F407" s="19" t="s">
        <v>7728</v>
      </c>
      <c r="G407" s="19" t="s">
        <v>2926</v>
      </c>
      <c r="H407" s="19" t="s">
        <v>101</v>
      </c>
      <c r="I407" s="33">
        <v>15000000</v>
      </c>
      <c r="J407" s="46" t="s">
        <v>8676</v>
      </c>
      <c r="K407" s="19" t="s">
        <v>8687</v>
      </c>
      <c r="L407" s="19" t="s">
        <v>8688</v>
      </c>
      <c r="M407" s="27" t="s">
        <v>24</v>
      </c>
      <c r="N407" s="17"/>
      <c r="O407" s="18" t="s">
        <v>2179</v>
      </c>
    </row>
    <row r="408" spans="2:15" s="14" customFormat="1" ht="20.25" customHeight="1" x14ac:dyDescent="0.15">
      <c r="B408" s="25">
        <v>2021</v>
      </c>
      <c r="C408" s="27">
        <v>2</v>
      </c>
      <c r="D408" s="27" t="s">
        <v>14</v>
      </c>
      <c r="E408" s="17" t="s">
        <v>8691</v>
      </c>
      <c r="F408" s="19" t="s">
        <v>7728</v>
      </c>
      <c r="G408" s="19" t="s">
        <v>2926</v>
      </c>
      <c r="H408" s="19" t="s">
        <v>101</v>
      </c>
      <c r="I408" s="33">
        <v>15000000</v>
      </c>
      <c r="J408" s="46" t="s">
        <v>8676</v>
      </c>
      <c r="K408" s="19" t="s">
        <v>8692</v>
      </c>
      <c r="L408" s="19" t="s">
        <v>8693</v>
      </c>
      <c r="M408" s="27" t="s">
        <v>24</v>
      </c>
      <c r="N408" s="17"/>
      <c r="O408" s="18" t="s">
        <v>2179</v>
      </c>
    </row>
    <row r="409" spans="2:15" s="14" customFormat="1" ht="20.25" customHeight="1" x14ac:dyDescent="0.15">
      <c r="B409" s="25">
        <v>2021</v>
      </c>
      <c r="C409" s="27">
        <v>2</v>
      </c>
      <c r="D409" s="27" t="s">
        <v>14</v>
      </c>
      <c r="E409" s="17" t="s">
        <v>8694</v>
      </c>
      <c r="F409" s="19" t="s">
        <v>7728</v>
      </c>
      <c r="G409" s="19" t="s">
        <v>2926</v>
      </c>
      <c r="H409" s="19" t="s">
        <v>101</v>
      </c>
      <c r="I409" s="33">
        <v>15000000</v>
      </c>
      <c r="J409" s="46" t="s">
        <v>8676</v>
      </c>
      <c r="K409" s="19" t="s">
        <v>8692</v>
      </c>
      <c r="L409" s="19" t="s">
        <v>8693</v>
      </c>
      <c r="M409" s="27" t="s">
        <v>24</v>
      </c>
      <c r="N409" s="17"/>
      <c r="O409" s="18" t="s">
        <v>2179</v>
      </c>
    </row>
    <row r="410" spans="2:15" s="14" customFormat="1" ht="20.25" customHeight="1" x14ac:dyDescent="0.15">
      <c r="B410" s="25">
        <v>2021</v>
      </c>
      <c r="C410" s="27">
        <v>2</v>
      </c>
      <c r="D410" s="27" t="s">
        <v>14</v>
      </c>
      <c r="E410" s="17" t="s">
        <v>8695</v>
      </c>
      <c r="F410" s="19" t="s">
        <v>7728</v>
      </c>
      <c r="G410" s="19" t="s">
        <v>2926</v>
      </c>
      <c r="H410" s="19" t="s">
        <v>101</v>
      </c>
      <c r="I410" s="33">
        <v>15000000</v>
      </c>
      <c r="J410" s="46" t="s">
        <v>8676</v>
      </c>
      <c r="K410" s="19" t="s">
        <v>8692</v>
      </c>
      <c r="L410" s="19" t="s">
        <v>8693</v>
      </c>
      <c r="M410" s="27" t="s">
        <v>24</v>
      </c>
      <c r="N410" s="17"/>
      <c r="O410" s="18" t="s">
        <v>2179</v>
      </c>
    </row>
    <row r="411" spans="2:15" s="14" customFormat="1" ht="20.25" customHeight="1" x14ac:dyDescent="0.15">
      <c r="B411" s="25">
        <v>2021</v>
      </c>
      <c r="C411" s="27">
        <v>2</v>
      </c>
      <c r="D411" s="27" t="s">
        <v>14</v>
      </c>
      <c r="E411" s="17" t="s">
        <v>8696</v>
      </c>
      <c r="F411" s="19" t="s">
        <v>7728</v>
      </c>
      <c r="G411" s="19" t="s">
        <v>100</v>
      </c>
      <c r="H411" s="19" t="s">
        <v>101</v>
      </c>
      <c r="I411" s="33">
        <v>14016000</v>
      </c>
      <c r="J411" s="46" t="s">
        <v>8697</v>
      </c>
      <c r="K411" s="19" t="s">
        <v>8698</v>
      </c>
      <c r="L411" s="19" t="s">
        <v>8699</v>
      </c>
      <c r="M411" s="27" t="s">
        <v>24</v>
      </c>
      <c r="N411" s="17"/>
      <c r="O411" s="18" t="s">
        <v>94</v>
      </c>
    </row>
    <row r="412" spans="2:15" s="14" customFormat="1" ht="20.25" customHeight="1" x14ac:dyDescent="0.15">
      <c r="B412" s="25">
        <v>2021</v>
      </c>
      <c r="C412" s="27">
        <v>2</v>
      </c>
      <c r="D412" s="27" t="s">
        <v>14</v>
      </c>
      <c r="E412" s="17" t="s">
        <v>8700</v>
      </c>
      <c r="F412" s="19" t="s">
        <v>7490</v>
      </c>
      <c r="G412" s="19" t="s">
        <v>100</v>
      </c>
      <c r="H412" s="19" t="s">
        <v>2928</v>
      </c>
      <c r="I412" s="33">
        <v>14000000</v>
      </c>
      <c r="J412" s="46" t="s">
        <v>8648</v>
      </c>
      <c r="K412" s="19" t="s">
        <v>8701</v>
      </c>
      <c r="L412" s="19" t="s">
        <v>8702</v>
      </c>
      <c r="M412" s="27" t="s">
        <v>751</v>
      </c>
      <c r="N412" s="17"/>
      <c r="O412" s="18"/>
    </row>
    <row r="413" spans="2:15" s="14" customFormat="1" ht="20.25" customHeight="1" x14ac:dyDescent="0.15">
      <c r="B413" s="25">
        <v>2021</v>
      </c>
      <c r="C413" s="27">
        <v>2</v>
      </c>
      <c r="D413" s="27" t="s">
        <v>14</v>
      </c>
      <c r="E413" s="17" t="s">
        <v>8703</v>
      </c>
      <c r="F413" s="19" t="s">
        <v>7728</v>
      </c>
      <c r="G413" s="19" t="s">
        <v>40</v>
      </c>
      <c r="H413" s="19" t="s">
        <v>36</v>
      </c>
      <c r="I413" s="33">
        <v>14000000</v>
      </c>
      <c r="J413" s="46" t="s">
        <v>8704</v>
      </c>
      <c r="K413" s="19" t="s">
        <v>8705</v>
      </c>
      <c r="L413" s="19" t="s">
        <v>8706</v>
      </c>
      <c r="M413" s="27" t="s">
        <v>24</v>
      </c>
      <c r="N413" s="17"/>
      <c r="O413" s="18" t="s">
        <v>4993</v>
      </c>
    </row>
    <row r="414" spans="2:15" s="14" customFormat="1" ht="20.25" customHeight="1" x14ac:dyDescent="0.15">
      <c r="B414" s="25">
        <v>2021</v>
      </c>
      <c r="C414" s="27">
        <v>2</v>
      </c>
      <c r="D414" s="27" t="s">
        <v>14</v>
      </c>
      <c r="E414" s="17" t="s">
        <v>8707</v>
      </c>
      <c r="F414" s="19" t="s">
        <v>7728</v>
      </c>
      <c r="G414" s="19" t="s">
        <v>100</v>
      </c>
      <c r="H414" s="19" t="s">
        <v>36</v>
      </c>
      <c r="I414" s="33">
        <v>13013000</v>
      </c>
      <c r="J414" s="46" t="s">
        <v>8708</v>
      </c>
      <c r="K414" s="19" t="s">
        <v>8709</v>
      </c>
      <c r="L414" s="19" t="s">
        <v>8710</v>
      </c>
      <c r="M414" s="27" t="s">
        <v>24</v>
      </c>
      <c r="N414" s="17"/>
      <c r="O414" s="18"/>
    </row>
    <row r="415" spans="2:15" s="14" customFormat="1" ht="20.25" customHeight="1" x14ac:dyDescent="0.15">
      <c r="B415" s="25">
        <v>2021</v>
      </c>
      <c r="C415" s="27">
        <v>2</v>
      </c>
      <c r="D415" s="27" t="s">
        <v>14</v>
      </c>
      <c r="E415" s="17" t="s">
        <v>8711</v>
      </c>
      <c r="F415" s="19" t="s">
        <v>7519</v>
      </c>
      <c r="G415" s="19" t="s">
        <v>40</v>
      </c>
      <c r="H415" s="19" t="s">
        <v>36</v>
      </c>
      <c r="I415" s="33">
        <v>13000000</v>
      </c>
      <c r="J415" s="46" t="s">
        <v>5633</v>
      </c>
      <c r="K415" s="19" t="s">
        <v>8712</v>
      </c>
      <c r="L415" s="19" t="s">
        <v>5635</v>
      </c>
      <c r="M415" s="27" t="s">
        <v>24</v>
      </c>
      <c r="N415" s="17"/>
      <c r="O415" s="18"/>
    </row>
    <row r="416" spans="2:15" s="14" customFormat="1" ht="20.25" customHeight="1" x14ac:dyDescent="0.15">
      <c r="B416" s="25">
        <v>2021</v>
      </c>
      <c r="C416" s="27">
        <v>2</v>
      </c>
      <c r="D416" s="27" t="s">
        <v>14</v>
      </c>
      <c r="E416" s="17" t="s">
        <v>8713</v>
      </c>
      <c r="F416" s="19" t="s">
        <v>7519</v>
      </c>
      <c r="G416" s="19" t="s">
        <v>100</v>
      </c>
      <c r="H416" s="19" t="s">
        <v>101</v>
      </c>
      <c r="I416" s="33">
        <v>12986000</v>
      </c>
      <c r="J416" s="46" t="s">
        <v>8714</v>
      </c>
      <c r="K416" s="19" t="s">
        <v>8715</v>
      </c>
      <c r="L416" s="19" t="s">
        <v>8716</v>
      </c>
      <c r="M416" s="27" t="s">
        <v>24</v>
      </c>
      <c r="N416" s="17"/>
      <c r="O416" s="18"/>
    </row>
    <row r="417" spans="2:15" s="14" customFormat="1" ht="20.25" customHeight="1" x14ac:dyDescent="0.15">
      <c r="B417" s="25">
        <v>2021</v>
      </c>
      <c r="C417" s="27">
        <v>2</v>
      </c>
      <c r="D417" s="27" t="s">
        <v>14</v>
      </c>
      <c r="E417" s="17" t="s">
        <v>8717</v>
      </c>
      <c r="F417" s="19" t="s">
        <v>7535</v>
      </c>
      <c r="G417" s="19" t="s">
        <v>100</v>
      </c>
      <c r="H417" s="19" t="s">
        <v>36</v>
      </c>
      <c r="I417" s="33">
        <v>12949356</v>
      </c>
      <c r="J417" s="46" t="s">
        <v>8571</v>
      </c>
      <c r="K417" s="19" t="s">
        <v>8718</v>
      </c>
      <c r="L417" s="19" t="s">
        <v>8719</v>
      </c>
      <c r="M417" s="27" t="s">
        <v>24</v>
      </c>
      <c r="N417" s="17"/>
      <c r="O417" s="18"/>
    </row>
    <row r="418" spans="2:15" s="14" customFormat="1" ht="20.25" customHeight="1" x14ac:dyDescent="0.15">
      <c r="B418" s="25">
        <v>2021</v>
      </c>
      <c r="C418" s="27">
        <v>2</v>
      </c>
      <c r="D418" s="27" t="s">
        <v>14</v>
      </c>
      <c r="E418" s="17" t="s">
        <v>8720</v>
      </c>
      <c r="F418" s="19" t="s">
        <v>7519</v>
      </c>
      <c r="G418" s="19" t="s">
        <v>100</v>
      </c>
      <c r="H418" s="19" t="s">
        <v>36</v>
      </c>
      <c r="I418" s="33">
        <v>11645000</v>
      </c>
      <c r="J418" s="46" t="s">
        <v>8721</v>
      </c>
      <c r="K418" s="19" t="s">
        <v>8722</v>
      </c>
      <c r="L418" s="19" t="s">
        <v>8723</v>
      </c>
      <c r="M418" s="27" t="s">
        <v>24</v>
      </c>
      <c r="N418" s="17"/>
      <c r="O418" s="18"/>
    </row>
    <row r="419" spans="2:15" s="14" customFormat="1" ht="20.25" customHeight="1" x14ac:dyDescent="0.15">
      <c r="B419" s="25">
        <v>2021</v>
      </c>
      <c r="C419" s="27">
        <v>2</v>
      </c>
      <c r="D419" s="27" t="s">
        <v>14</v>
      </c>
      <c r="E419" s="17" t="s">
        <v>8724</v>
      </c>
      <c r="F419" s="19" t="s">
        <v>7519</v>
      </c>
      <c r="G419" s="19" t="s">
        <v>100</v>
      </c>
      <c r="H419" s="19" t="s">
        <v>101</v>
      </c>
      <c r="I419" s="33">
        <v>11000000</v>
      </c>
      <c r="J419" s="46" t="s">
        <v>8725</v>
      </c>
      <c r="K419" s="19" t="s">
        <v>8726</v>
      </c>
      <c r="L419" s="19" t="s">
        <v>8727</v>
      </c>
      <c r="M419" s="27" t="s">
        <v>24</v>
      </c>
      <c r="N419" s="17"/>
      <c r="O419" s="18" t="s">
        <v>94</v>
      </c>
    </row>
    <row r="420" spans="2:15" s="14" customFormat="1" ht="20.25" customHeight="1" x14ac:dyDescent="0.15">
      <c r="B420" s="25">
        <v>2021</v>
      </c>
      <c r="C420" s="27">
        <v>2</v>
      </c>
      <c r="D420" s="27" t="s">
        <v>14</v>
      </c>
      <c r="E420" s="17" t="s">
        <v>8728</v>
      </c>
      <c r="F420" s="19" t="s">
        <v>7519</v>
      </c>
      <c r="G420" s="19" t="s">
        <v>100</v>
      </c>
      <c r="H420" s="19" t="s">
        <v>36</v>
      </c>
      <c r="I420" s="33">
        <v>11000000</v>
      </c>
      <c r="J420" s="46" t="s">
        <v>8729</v>
      </c>
      <c r="K420" s="19" t="s">
        <v>8730</v>
      </c>
      <c r="L420" s="19" t="s">
        <v>8731</v>
      </c>
      <c r="M420" s="27" t="s">
        <v>24</v>
      </c>
      <c r="N420" s="17"/>
      <c r="O420" s="18"/>
    </row>
    <row r="421" spans="2:15" s="14" customFormat="1" ht="20.25" customHeight="1" x14ac:dyDescent="0.15">
      <c r="B421" s="25">
        <v>2021</v>
      </c>
      <c r="C421" s="27">
        <v>3</v>
      </c>
      <c r="D421" s="27" t="s">
        <v>14</v>
      </c>
      <c r="E421" s="17" t="s">
        <v>8732</v>
      </c>
      <c r="F421" s="19" t="s">
        <v>7519</v>
      </c>
      <c r="G421" s="19" t="s">
        <v>100</v>
      </c>
      <c r="H421" s="19" t="s">
        <v>36</v>
      </c>
      <c r="I421" s="33">
        <v>2610000000</v>
      </c>
      <c r="J421" s="46" t="s">
        <v>8141</v>
      </c>
      <c r="K421" s="19" t="s">
        <v>8733</v>
      </c>
      <c r="L421" s="19" t="s">
        <v>8734</v>
      </c>
      <c r="M421" s="27" t="s">
        <v>41</v>
      </c>
      <c r="N421" s="17"/>
      <c r="O421" s="18"/>
    </row>
    <row r="422" spans="2:15" s="14" customFormat="1" ht="20.25" customHeight="1" x14ac:dyDescent="0.15">
      <c r="B422" s="25">
        <v>2021</v>
      </c>
      <c r="C422" s="27">
        <v>3</v>
      </c>
      <c r="D422" s="27" t="s">
        <v>14</v>
      </c>
      <c r="E422" s="17" t="s">
        <v>8735</v>
      </c>
      <c r="F422" s="19" t="s">
        <v>7519</v>
      </c>
      <c r="G422" s="19" t="s">
        <v>100</v>
      </c>
      <c r="H422" s="19" t="s">
        <v>36</v>
      </c>
      <c r="I422" s="33">
        <v>2420000000</v>
      </c>
      <c r="J422" s="46" t="s">
        <v>5590</v>
      </c>
      <c r="K422" s="19" t="s">
        <v>8736</v>
      </c>
      <c r="L422" s="19" t="s">
        <v>8737</v>
      </c>
      <c r="M422" s="27" t="s">
        <v>24</v>
      </c>
      <c r="N422" s="17"/>
      <c r="O422" s="18"/>
    </row>
    <row r="423" spans="2:15" s="14" customFormat="1" ht="20.25" customHeight="1" x14ac:dyDescent="0.15">
      <c r="B423" s="25">
        <v>2021</v>
      </c>
      <c r="C423" s="27">
        <v>3</v>
      </c>
      <c r="D423" s="27" t="s">
        <v>14</v>
      </c>
      <c r="E423" s="17" t="s">
        <v>8738</v>
      </c>
      <c r="F423" s="19" t="s">
        <v>7519</v>
      </c>
      <c r="G423" s="19" t="s">
        <v>100</v>
      </c>
      <c r="H423" s="19" t="s">
        <v>36</v>
      </c>
      <c r="I423" s="33">
        <v>1000000000</v>
      </c>
      <c r="J423" s="46" t="s">
        <v>5491</v>
      </c>
      <c r="K423" s="19" t="s">
        <v>5574</v>
      </c>
      <c r="L423" s="19" t="s">
        <v>5575</v>
      </c>
      <c r="M423" s="27" t="s">
        <v>41</v>
      </c>
      <c r="N423" s="17"/>
      <c r="O423" s="18"/>
    </row>
    <row r="424" spans="2:15" s="14" customFormat="1" ht="20.25" customHeight="1" x14ac:dyDescent="0.15">
      <c r="B424" s="25">
        <v>2021</v>
      </c>
      <c r="C424" s="27">
        <v>3</v>
      </c>
      <c r="D424" s="27" t="s">
        <v>15</v>
      </c>
      <c r="E424" s="17" t="s">
        <v>8739</v>
      </c>
      <c r="F424" s="19" t="s">
        <v>7519</v>
      </c>
      <c r="G424" s="19" t="s">
        <v>100</v>
      </c>
      <c r="H424" s="19" t="s">
        <v>36</v>
      </c>
      <c r="I424" s="33">
        <v>482000000</v>
      </c>
      <c r="J424" s="46" t="s">
        <v>8740</v>
      </c>
      <c r="K424" s="19" t="s">
        <v>8741</v>
      </c>
      <c r="L424" s="19" t="s">
        <v>8742</v>
      </c>
      <c r="M424" s="27" t="s">
        <v>24</v>
      </c>
      <c r="N424" s="17"/>
      <c r="O424" s="18"/>
    </row>
    <row r="425" spans="2:15" s="14" customFormat="1" ht="20.25" customHeight="1" x14ac:dyDescent="0.15">
      <c r="B425" s="25">
        <v>2021</v>
      </c>
      <c r="C425" s="27">
        <v>3</v>
      </c>
      <c r="D425" s="27" t="s">
        <v>14</v>
      </c>
      <c r="E425" s="17" t="s">
        <v>8743</v>
      </c>
      <c r="F425" s="19" t="s">
        <v>7519</v>
      </c>
      <c r="G425" s="19" t="s">
        <v>100</v>
      </c>
      <c r="H425" s="19" t="s">
        <v>36</v>
      </c>
      <c r="I425" s="33">
        <v>450000000</v>
      </c>
      <c r="J425" s="46" t="s">
        <v>8744</v>
      </c>
      <c r="K425" s="19" t="s">
        <v>8745</v>
      </c>
      <c r="L425" s="19" t="s">
        <v>8746</v>
      </c>
      <c r="M425" s="27" t="s">
        <v>24</v>
      </c>
      <c r="N425" s="17"/>
      <c r="O425" s="18"/>
    </row>
    <row r="426" spans="2:15" s="14" customFormat="1" ht="20.25" customHeight="1" x14ac:dyDescent="0.15">
      <c r="B426" s="25">
        <v>2021</v>
      </c>
      <c r="C426" s="27">
        <v>3</v>
      </c>
      <c r="D426" s="27" t="s">
        <v>15</v>
      </c>
      <c r="E426" s="17" t="s">
        <v>8747</v>
      </c>
      <c r="F426" s="19" t="s">
        <v>7535</v>
      </c>
      <c r="G426" s="19" t="s">
        <v>100</v>
      </c>
      <c r="H426" s="19" t="s">
        <v>36</v>
      </c>
      <c r="I426" s="33">
        <v>400000000</v>
      </c>
      <c r="J426" s="46" t="s">
        <v>8748</v>
      </c>
      <c r="K426" s="19" t="s">
        <v>8749</v>
      </c>
      <c r="L426" s="19" t="s">
        <v>8750</v>
      </c>
      <c r="M426" s="27" t="s">
        <v>24</v>
      </c>
      <c r="N426" s="17"/>
      <c r="O426" s="18"/>
    </row>
    <row r="427" spans="2:15" s="14" customFormat="1" ht="20.25" customHeight="1" x14ac:dyDescent="0.15">
      <c r="B427" s="25">
        <v>2021</v>
      </c>
      <c r="C427" s="27">
        <v>3</v>
      </c>
      <c r="D427" s="27" t="s">
        <v>14</v>
      </c>
      <c r="E427" s="17" t="s">
        <v>8751</v>
      </c>
      <c r="F427" s="19" t="s">
        <v>7840</v>
      </c>
      <c r="G427" s="19" t="s">
        <v>100</v>
      </c>
      <c r="H427" s="19" t="s">
        <v>36</v>
      </c>
      <c r="I427" s="33">
        <v>380861000</v>
      </c>
      <c r="J427" s="46" t="s">
        <v>8752</v>
      </c>
      <c r="K427" s="19" t="s">
        <v>8753</v>
      </c>
      <c r="L427" s="19" t="s">
        <v>8754</v>
      </c>
      <c r="M427" s="27" t="s">
        <v>24</v>
      </c>
      <c r="N427" s="17"/>
      <c r="O427" s="18"/>
    </row>
    <row r="428" spans="2:15" s="14" customFormat="1" ht="20.25" customHeight="1" x14ac:dyDescent="0.15">
      <c r="B428" s="25">
        <v>2021</v>
      </c>
      <c r="C428" s="27">
        <v>3</v>
      </c>
      <c r="D428" s="27" t="s">
        <v>14</v>
      </c>
      <c r="E428" s="17" t="s">
        <v>8755</v>
      </c>
      <c r="F428" s="19" t="s">
        <v>7840</v>
      </c>
      <c r="G428" s="19" t="s">
        <v>40</v>
      </c>
      <c r="H428" s="19" t="s">
        <v>1413</v>
      </c>
      <c r="I428" s="33">
        <v>342000000</v>
      </c>
      <c r="J428" s="46" t="s">
        <v>8756</v>
      </c>
      <c r="K428" s="19" t="s">
        <v>8757</v>
      </c>
      <c r="L428" s="19" t="s">
        <v>8758</v>
      </c>
      <c r="M428" s="27" t="s">
        <v>24</v>
      </c>
      <c r="N428" s="17"/>
      <c r="O428" s="18"/>
    </row>
    <row r="429" spans="2:15" s="14" customFormat="1" ht="20.25" customHeight="1" x14ac:dyDescent="0.15">
      <c r="B429" s="25">
        <v>2021</v>
      </c>
      <c r="C429" s="27">
        <v>3</v>
      </c>
      <c r="D429" s="27" t="s">
        <v>14</v>
      </c>
      <c r="E429" s="17" t="s">
        <v>8759</v>
      </c>
      <c r="F429" s="19" t="s">
        <v>7484</v>
      </c>
      <c r="G429" s="19" t="s">
        <v>100</v>
      </c>
      <c r="H429" s="19" t="s">
        <v>36</v>
      </c>
      <c r="I429" s="33">
        <v>309000000</v>
      </c>
      <c r="J429" s="46" t="s">
        <v>8760</v>
      </c>
      <c r="K429" s="19" t="s">
        <v>8761</v>
      </c>
      <c r="L429" s="19" t="s">
        <v>8762</v>
      </c>
      <c r="M429" s="27" t="s">
        <v>24</v>
      </c>
      <c r="N429" s="17"/>
      <c r="O429" s="18"/>
    </row>
    <row r="430" spans="2:15" s="14" customFormat="1" ht="20.25" customHeight="1" x14ac:dyDescent="0.15">
      <c r="B430" s="25">
        <v>2021</v>
      </c>
      <c r="C430" s="27">
        <v>3</v>
      </c>
      <c r="D430" s="27" t="s">
        <v>14</v>
      </c>
      <c r="E430" s="17" t="s">
        <v>8763</v>
      </c>
      <c r="F430" s="19" t="s">
        <v>7484</v>
      </c>
      <c r="G430" s="19" t="s">
        <v>100</v>
      </c>
      <c r="H430" s="19" t="s">
        <v>103</v>
      </c>
      <c r="I430" s="33">
        <v>300000000</v>
      </c>
      <c r="J430" s="46" t="s">
        <v>8764</v>
      </c>
      <c r="K430" s="19" t="s">
        <v>8765</v>
      </c>
      <c r="L430" s="19" t="s">
        <v>8766</v>
      </c>
      <c r="M430" s="27" t="s">
        <v>24</v>
      </c>
      <c r="N430" s="17"/>
      <c r="O430" s="18"/>
    </row>
    <row r="431" spans="2:15" s="14" customFormat="1" ht="20.25" customHeight="1" x14ac:dyDescent="0.15">
      <c r="B431" s="25">
        <v>2021</v>
      </c>
      <c r="C431" s="27">
        <v>3</v>
      </c>
      <c r="D431" s="27" t="s">
        <v>14</v>
      </c>
      <c r="E431" s="17" t="s">
        <v>8767</v>
      </c>
      <c r="F431" s="19" t="s">
        <v>7484</v>
      </c>
      <c r="G431" s="19" t="s">
        <v>100</v>
      </c>
      <c r="H431" s="19" t="s">
        <v>36</v>
      </c>
      <c r="I431" s="33">
        <v>280000000</v>
      </c>
      <c r="J431" s="46" t="s">
        <v>8768</v>
      </c>
      <c r="K431" s="19" t="s">
        <v>8769</v>
      </c>
      <c r="L431" s="19" t="s">
        <v>8770</v>
      </c>
      <c r="M431" s="27" t="s">
        <v>24</v>
      </c>
      <c r="N431" s="17"/>
      <c r="O431" s="18"/>
    </row>
    <row r="432" spans="2:15" s="14" customFormat="1" ht="20.25" customHeight="1" x14ac:dyDescent="0.15">
      <c r="B432" s="25">
        <v>2021</v>
      </c>
      <c r="C432" s="27">
        <v>3</v>
      </c>
      <c r="D432" s="27" t="s">
        <v>14</v>
      </c>
      <c r="E432" s="17" t="s">
        <v>8771</v>
      </c>
      <c r="F432" s="19" t="s">
        <v>7484</v>
      </c>
      <c r="G432" s="19" t="s">
        <v>100</v>
      </c>
      <c r="H432" s="19" t="s">
        <v>36</v>
      </c>
      <c r="I432" s="33">
        <v>260000000</v>
      </c>
      <c r="J432" s="46" t="s">
        <v>8772</v>
      </c>
      <c r="K432" s="19" t="s">
        <v>8773</v>
      </c>
      <c r="L432" s="19" t="s">
        <v>8774</v>
      </c>
      <c r="M432" s="27" t="s">
        <v>24</v>
      </c>
      <c r="N432" s="17"/>
      <c r="O432" s="18"/>
    </row>
    <row r="433" spans="2:15" s="14" customFormat="1" ht="20.25" customHeight="1" x14ac:dyDescent="0.15">
      <c r="B433" s="25">
        <v>2021</v>
      </c>
      <c r="C433" s="27">
        <v>3</v>
      </c>
      <c r="D433" s="27" t="s">
        <v>14</v>
      </c>
      <c r="E433" s="17" t="s">
        <v>8775</v>
      </c>
      <c r="F433" s="19" t="s">
        <v>7484</v>
      </c>
      <c r="G433" s="19" t="s">
        <v>100</v>
      </c>
      <c r="H433" s="19" t="s">
        <v>36</v>
      </c>
      <c r="I433" s="33">
        <v>243978000</v>
      </c>
      <c r="J433" s="46" t="s">
        <v>8760</v>
      </c>
      <c r="K433" s="19" t="s">
        <v>8776</v>
      </c>
      <c r="L433" s="19" t="s">
        <v>8777</v>
      </c>
      <c r="M433" s="27" t="s">
        <v>24</v>
      </c>
      <c r="N433" s="17"/>
      <c r="O433" s="18"/>
    </row>
    <row r="434" spans="2:15" s="14" customFormat="1" ht="20.25" customHeight="1" x14ac:dyDescent="0.15">
      <c r="B434" s="25">
        <v>2021</v>
      </c>
      <c r="C434" s="27">
        <v>3</v>
      </c>
      <c r="D434" s="27" t="s">
        <v>14</v>
      </c>
      <c r="E434" s="17" t="s">
        <v>8778</v>
      </c>
      <c r="F434" s="19" t="s">
        <v>7490</v>
      </c>
      <c r="G434" s="19" t="s">
        <v>100</v>
      </c>
      <c r="H434" s="19" t="s">
        <v>36</v>
      </c>
      <c r="I434" s="33">
        <v>220000000</v>
      </c>
      <c r="J434" s="46" t="s">
        <v>8779</v>
      </c>
      <c r="K434" s="19" t="s">
        <v>8780</v>
      </c>
      <c r="L434" s="19" t="s">
        <v>8781</v>
      </c>
      <c r="M434" s="27" t="s">
        <v>24</v>
      </c>
      <c r="N434" s="17" t="s">
        <v>4625</v>
      </c>
      <c r="O434" s="18"/>
    </row>
    <row r="435" spans="2:15" s="14" customFormat="1" ht="20.25" customHeight="1" x14ac:dyDescent="0.15">
      <c r="B435" s="25">
        <v>2021</v>
      </c>
      <c r="C435" s="27">
        <v>3</v>
      </c>
      <c r="D435" s="27" t="s">
        <v>14</v>
      </c>
      <c r="E435" s="17" t="s">
        <v>8782</v>
      </c>
      <c r="F435" s="19" t="s">
        <v>7484</v>
      </c>
      <c r="G435" s="19" t="s">
        <v>100</v>
      </c>
      <c r="H435" s="19" t="s">
        <v>36</v>
      </c>
      <c r="I435" s="33">
        <v>200000000</v>
      </c>
      <c r="J435" s="46" t="s">
        <v>8078</v>
      </c>
      <c r="K435" s="19" t="s">
        <v>8783</v>
      </c>
      <c r="L435" s="19" t="s">
        <v>8784</v>
      </c>
      <c r="M435" s="27" t="s">
        <v>24</v>
      </c>
      <c r="N435" s="17"/>
      <c r="O435" s="18"/>
    </row>
    <row r="436" spans="2:15" s="14" customFormat="1" ht="20.25" customHeight="1" x14ac:dyDescent="0.15">
      <c r="B436" s="25">
        <v>2021</v>
      </c>
      <c r="C436" s="27">
        <v>3</v>
      </c>
      <c r="D436" s="27" t="s">
        <v>14</v>
      </c>
      <c r="E436" s="17" t="s">
        <v>8785</v>
      </c>
      <c r="F436" s="19" t="s">
        <v>8403</v>
      </c>
      <c r="G436" s="19" t="s">
        <v>100</v>
      </c>
      <c r="H436" s="19" t="s">
        <v>36</v>
      </c>
      <c r="I436" s="33">
        <v>200000000</v>
      </c>
      <c r="J436" s="46" t="s">
        <v>8786</v>
      </c>
      <c r="K436" s="19" t="s">
        <v>8787</v>
      </c>
      <c r="L436" s="19" t="s">
        <v>8788</v>
      </c>
      <c r="M436" s="27" t="s">
        <v>24</v>
      </c>
      <c r="N436" s="17"/>
      <c r="O436" s="18"/>
    </row>
    <row r="437" spans="2:15" s="14" customFormat="1" ht="20.25" customHeight="1" x14ac:dyDescent="0.15">
      <c r="B437" s="25">
        <v>2021</v>
      </c>
      <c r="C437" s="27">
        <v>3</v>
      </c>
      <c r="D437" s="27" t="s">
        <v>14</v>
      </c>
      <c r="E437" s="17" t="s">
        <v>8789</v>
      </c>
      <c r="F437" s="19" t="s">
        <v>8403</v>
      </c>
      <c r="G437" s="19" t="s">
        <v>40</v>
      </c>
      <c r="H437" s="19" t="s">
        <v>36</v>
      </c>
      <c r="I437" s="33">
        <v>200000000</v>
      </c>
      <c r="J437" s="46" t="s">
        <v>8790</v>
      </c>
      <c r="K437" s="19" t="s">
        <v>8791</v>
      </c>
      <c r="L437" s="19"/>
      <c r="M437" s="27"/>
      <c r="N437" s="17"/>
      <c r="O437" s="18"/>
    </row>
    <row r="438" spans="2:15" s="14" customFormat="1" ht="20.25" customHeight="1" x14ac:dyDescent="0.15">
      <c r="B438" s="25">
        <v>2021</v>
      </c>
      <c r="C438" s="27">
        <v>3</v>
      </c>
      <c r="D438" s="27" t="s">
        <v>14</v>
      </c>
      <c r="E438" s="17" t="s">
        <v>8792</v>
      </c>
      <c r="F438" s="19" t="s">
        <v>7728</v>
      </c>
      <c r="G438" s="19" t="s">
        <v>100</v>
      </c>
      <c r="H438" s="19" t="s">
        <v>103</v>
      </c>
      <c r="I438" s="33">
        <v>200000000</v>
      </c>
      <c r="J438" s="46" t="s">
        <v>8793</v>
      </c>
      <c r="K438" s="19" t="s">
        <v>8794</v>
      </c>
      <c r="L438" s="19" t="s">
        <v>8795</v>
      </c>
      <c r="M438" s="27" t="s">
        <v>24</v>
      </c>
      <c r="N438" s="17"/>
      <c r="O438" s="18"/>
    </row>
    <row r="439" spans="2:15" s="14" customFormat="1" ht="20.25" customHeight="1" x14ac:dyDescent="0.15">
      <c r="B439" s="25">
        <v>2021</v>
      </c>
      <c r="C439" s="27">
        <v>3</v>
      </c>
      <c r="D439" s="27" t="s">
        <v>15</v>
      </c>
      <c r="E439" s="17" t="s">
        <v>8796</v>
      </c>
      <c r="F439" s="19" t="s">
        <v>8403</v>
      </c>
      <c r="G439" s="19" t="s">
        <v>100</v>
      </c>
      <c r="H439" s="19" t="s">
        <v>36</v>
      </c>
      <c r="I439" s="33">
        <v>200000000</v>
      </c>
      <c r="J439" s="46" t="s">
        <v>8797</v>
      </c>
      <c r="K439" s="19" t="s">
        <v>8798</v>
      </c>
      <c r="L439" s="19" t="s">
        <v>8799</v>
      </c>
      <c r="M439" s="27" t="s">
        <v>24</v>
      </c>
      <c r="N439" s="17"/>
      <c r="O439" s="18"/>
    </row>
    <row r="440" spans="2:15" s="14" customFormat="1" ht="20.25" customHeight="1" x14ac:dyDescent="0.15">
      <c r="B440" s="25">
        <v>2021</v>
      </c>
      <c r="C440" s="27">
        <v>3</v>
      </c>
      <c r="D440" s="27" t="s">
        <v>15</v>
      </c>
      <c r="E440" s="17" t="s">
        <v>8800</v>
      </c>
      <c r="F440" s="19" t="s">
        <v>7735</v>
      </c>
      <c r="G440" s="19" t="s">
        <v>100</v>
      </c>
      <c r="H440" s="19" t="s">
        <v>36</v>
      </c>
      <c r="I440" s="33">
        <v>200000000</v>
      </c>
      <c r="J440" s="46" t="s">
        <v>8801</v>
      </c>
      <c r="K440" s="19" t="s">
        <v>8802</v>
      </c>
      <c r="L440" s="19" t="s">
        <v>8803</v>
      </c>
      <c r="M440" s="27" t="s">
        <v>24</v>
      </c>
      <c r="N440" s="17"/>
      <c r="O440" s="18"/>
    </row>
    <row r="441" spans="2:15" s="14" customFormat="1" ht="20.25" customHeight="1" x14ac:dyDescent="0.15">
      <c r="B441" s="25">
        <v>2021</v>
      </c>
      <c r="C441" s="27">
        <v>3</v>
      </c>
      <c r="D441" s="27" t="s">
        <v>14</v>
      </c>
      <c r="E441" s="17" t="s">
        <v>8804</v>
      </c>
      <c r="F441" s="19" t="s">
        <v>7728</v>
      </c>
      <c r="G441" s="19" t="s">
        <v>100</v>
      </c>
      <c r="H441" s="19" t="s">
        <v>36</v>
      </c>
      <c r="I441" s="33">
        <v>193729000</v>
      </c>
      <c r="J441" s="46" t="s">
        <v>8805</v>
      </c>
      <c r="K441" s="19" t="s">
        <v>8806</v>
      </c>
      <c r="L441" s="19" t="s">
        <v>8807</v>
      </c>
      <c r="M441" s="27" t="s">
        <v>24</v>
      </c>
      <c r="N441" s="17"/>
      <c r="O441" s="18"/>
    </row>
    <row r="442" spans="2:15" s="14" customFormat="1" ht="20.25" customHeight="1" x14ac:dyDescent="0.15">
      <c r="B442" s="25">
        <v>2021</v>
      </c>
      <c r="C442" s="27">
        <v>3</v>
      </c>
      <c r="D442" s="27" t="s">
        <v>14</v>
      </c>
      <c r="E442" s="17" t="s">
        <v>8808</v>
      </c>
      <c r="F442" s="19" t="s">
        <v>7728</v>
      </c>
      <c r="G442" s="19" t="s">
        <v>100</v>
      </c>
      <c r="H442" s="19" t="s">
        <v>36</v>
      </c>
      <c r="I442" s="33">
        <v>189899000</v>
      </c>
      <c r="J442" s="46" t="s">
        <v>8809</v>
      </c>
      <c r="K442" s="19" t="s">
        <v>8810</v>
      </c>
      <c r="L442" s="19" t="s">
        <v>8811</v>
      </c>
      <c r="M442" s="27" t="s">
        <v>24</v>
      </c>
      <c r="N442" s="17"/>
      <c r="O442" s="18"/>
    </row>
    <row r="443" spans="2:15" s="14" customFormat="1" ht="20.25" customHeight="1" x14ac:dyDescent="0.15">
      <c r="B443" s="25">
        <v>2021</v>
      </c>
      <c r="C443" s="27">
        <v>3</v>
      </c>
      <c r="D443" s="27" t="s">
        <v>15</v>
      </c>
      <c r="E443" s="17" t="s">
        <v>8812</v>
      </c>
      <c r="F443" s="19" t="s">
        <v>7845</v>
      </c>
      <c r="G443" s="19" t="s">
        <v>100</v>
      </c>
      <c r="H443" s="19" t="s">
        <v>36</v>
      </c>
      <c r="I443" s="33">
        <v>180000000</v>
      </c>
      <c r="J443" s="46" t="s">
        <v>8748</v>
      </c>
      <c r="K443" s="19" t="s">
        <v>8749</v>
      </c>
      <c r="L443" s="19" t="s">
        <v>8813</v>
      </c>
      <c r="M443" s="27" t="s">
        <v>24</v>
      </c>
      <c r="N443" s="17"/>
      <c r="O443" s="18"/>
    </row>
    <row r="444" spans="2:15" s="14" customFormat="1" ht="20.25" customHeight="1" x14ac:dyDescent="0.15">
      <c r="B444" s="25">
        <v>2021</v>
      </c>
      <c r="C444" s="27">
        <v>3</v>
      </c>
      <c r="D444" s="27" t="s">
        <v>14</v>
      </c>
      <c r="E444" s="17" t="s">
        <v>8814</v>
      </c>
      <c r="F444" s="19" t="s">
        <v>7840</v>
      </c>
      <c r="G444" s="19" t="s">
        <v>100</v>
      </c>
      <c r="H444" s="19" t="s">
        <v>36</v>
      </c>
      <c r="I444" s="33">
        <v>180000000</v>
      </c>
      <c r="J444" s="46" t="s">
        <v>8815</v>
      </c>
      <c r="K444" s="19" t="s">
        <v>8816</v>
      </c>
      <c r="L444" s="19" t="s">
        <v>8817</v>
      </c>
      <c r="M444" s="27" t="s">
        <v>24</v>
      </c>
      <c r="N444" s="17"/>
      <c r="O444" s="18"/>
    </row>
    <row r="445" spans="2:15" s="14" customFormat="1" ht="20.25" customHeight="1" x14ac:dyDescent="0.15">
      <c r="B445" s="25">
        <v>2021</v>
      </c>
      <c r="C445" s="27">
        <v>3</v>
      </c>
      <c r="D445" s="27" t="s">
        <v>14</v>
      </c>
      <c r="E445" s="17" t="s">
        <v>8818</v>
      </c>
      <c r="F445" s="19" t="s">
        <v>7845</v>
      </c>
      <c r="G445" s="19" t="s">
        <v>100</v>
      </c>
      <c r="H445" s="19" t="s">
        <v>36</v>
      </c>
      <c r="I445" s="33">
        <v>177833000</v>
      </c>
      <c r="J445" s="46" t="s">
        <v>8819</v>
      </c>
      <c r="K445" s="19" t="s">
        <v>8820</v>
      </c>
      <c r="L445" s="19" t="s">
        <v>8821</v>
      </c>
      <c r="M445" s="27" t="s">
        <v>24</v>
      </c>
      <c r="N445" s="17"/>
      <c r="O445" s="18"/>
    </row>
    <row r="446" spans="2:15" s="14" customFormat="1" ht="20.25" customHeight="1" x14ac:dyDescent="0.15">
      <c r="B446" s="25">
        <v>2021</v>
      </c>
      <c r="C446" s="27">
        <v>3</v>
      </c>
      <c r="D446" s="27" t="s">
        <v>14</v>
      </c>
      <c r="E446" s="17" t="s">
        <v>8822</v>
      </c>
      <c r="F446" s="19" t="s">
        <v>7840</v>
      </c>
      <c r="G446" s="19" t="s">
        <v>100</v>
      </c>
      <c r="H446" s="19" t="s">
        <v>103</v>
      </c>
      <c r="I446" s="33">
        <v>169000000</v>
      </c>
      <c r="J446" s="46" t="s">
        <v>8823</v>
      </c>
      <c r="K446" s="19" t="s">
        <v>8824</v>
      </c>
      <c r="L446" s="19" t="s">
        <v>8825</v>
      </c>
      <c r="M446" s="27" t="s">
        <v>24</v>
      </c>
      <c r="N446" s="17"/>
      <c r="O446" s="18"/>
    </row>
    <row r="447" spans="2:15" s="14" customFormat="1" ht="20.25" customHeight="1" x14ac:dyDescent="0.15">
      <c r="B447" s="25">
        <v>2021</v>
      </c>
      <c r="C447" s="27">
        <v>3</v>
      </c>
      <c r="D447" s="27" t="s">
        <v>14</v>
      </c>
      <c r="E447" s="17" t="s">
        <v>8826</v>
      </c>
      <c r="F447" s="19" t="s">
        <v>7840</v>
      </c>
      <c r="G447" s="19" t="s">
        <v>100</v>
      </c>
      <c r="H447" s="19" t="s">
        <v>36</v>
      </c>
      <c r="I447" s="33">
        <v>168491000</v>
      </c>
      <c r="J447" s="46" t="s">
        <v>7841</v>
      </c>
      <c r="K447" s="19" t="s">
        <v>7842</v>
      </c>
      <c r="L447" s="19" t="s">
        <v>7843</v>
      </c>
      <c r="M447" s="27" t="s">
        <v>24</v>
      </c>
      <c r="N447" s="17"/>
      <c r="O447" s="18"/>
    </row>
    <row r="448" spans="2:15" s="14" customFormat="1" ht="20.25" customHeight="1" x14ac:dyDescent="0.15">
      <c r="B448" s="25">
        <v>2021</v>
      </c>
      <c r="C448" s="27">
        <v>3</v>
      </c>
      <c r="D448" s="27" t="s">
        <v>14</v>
      </c>
      <c r="E448" s="17" t="s">
        <v>8827</v>
      </c>
      <c r="F448" s="19" t="s">
        <v>7840</v>
      </c>
      <c r="G448" s="19" t="s">
        <v>100</v>
      </c>
      <c r="H448" s="19" t="s">
        <v>36</v>
      </c>
      <c r="I448" s="33">
        <v>160000000</v>
      </c>
      <c r="J448" s="46" t="s">
        <v>8424</v>
      </c>
      <c r="K448" s="19" t="s">
        <v>8828</v>
      </c>
      <c r="L448" s="19" t="s">
        <v>8829</v>
      </c>
      <c r="M448" s="27" t="s">
        <v>24</v>
      </c>
      <c r="N448" s="17"/>
      <c r="O448" s="18"/>
    </row>
    <row r="449" spans="2:15" s="14" customFormat="1" ht="20.25" customHeight="1" x14ac:dyDescent="0.15">
      <c r="B449" s="25">
        <v>2021</v>
      </c>
      <c r="C449" s="27">
        <v>3</v>
      </c>
      <c r="D449" s="27" t="s">
        <v>15</v>
      </c>
      <c r="E449" s="17" t="s">
        <v>8830</v>
      </c>
      <c r="F449" s="19" t="s">
        <v>7840</v>
      </c>
      <c r="G449" s="19" t="s">
        <v>40</v>
      </c>
      <c r="H449" s="19" t="s">
        <v>36</v>
      </c>
      <c r="I449" s="33">
        <v>156860000</v>
      </c>
      <c r="J449" s="46" t="s">
        <v>8831</v>
      </c>
      <c r="K449" s="19" t="s">
        <v>8832</v>
      </c>
      <c r="L449" s="19" t="s">
        <v>8833</v>
      </c>
      <c r="M449" s="27" t="s">
        <v>24</v>
      </c>
      <c r="N449" s="17"/>
      <c r="O449" s="18"/>
    </row>
    <row r="450" spans="2:15" s="14" customFormat="1" ht="20.25" customHeight="1" x14ac:dyDescent="0.15">
      <c r="B450" s="25">
        <v>2021</v>
      </c>
      <c r="C450" s="27">
        <v>3</v>
      </c>
      <c r="D450" s="27" t="s">
        <v>14</v>
      </c>
      <c r="E450" s="17" t="s">
        <v>8834</v>
      </c>
      <c r="F450" s="19" t="s">
        <v>7840</v>
      </c>
      <c r="G450" s="19" t="s">
        <v>40</v>
      </c>
      <c r="H450" s="19" t="s">
        <v>36</v>
      </c>
      <c r="I450" s="33">
        <v>156085000</v>
      </c>
      <c r="J450" s="46" t="s">
        <v>8835</v>
      </c>
      <c r="K450" s="19" t="s">
        <v>8836</v>
      </c>
      <c r="L450" s="19" t="s">
        <v>8837</v>
      </c>
      <c r="M450" s="27" t="s">
        <v>24</v>
      </c>
      <c r="N450" s="17"/>
      <c r="O450" s="18"/>
    </row>
    <row r="451" spans="2:15" s="14" customFormat="1" ht="20.25" customHeight="1" x14ac:dyDescent="0.15">
      <c r="B451" s="25">
        <v>2021</v>
      </c>
      <c r="C451" s="27">
        <v>3</v>
      </c>
      <c r="D451" s="27" t="s">
        <v>14</v>
      </c>
      <c r="E451" s="17" t="s">
        <v>8838</v>
      </c>
      <c r="F451" s="19" t="s">
        <v>7840</v>
      </c>
      <c r="G451" s="19" t="s">
        <v>100</v>
      </c>
      <c r="H451" s="19" t="s">
        <v>36</v>
      </c>
      <c r="I451" s="33">
        <v>151924000</v>
      </c>
      <c r="J451" s="46" t="s">
        <v>8424</v>
      </c>
      <c r="K451" s="19" t="s">
        <v>8839</v>
      </c>
      <c r="L451" s="19" t="s">
        <v>8840</v>
      </c>
      <c r="M451" s="27" t="s">
        <v>24</v>
      </c>
      <c r="N451" s="17"/>
      <c r="O451" s="18"/>
    </row>
    <row r="452" spans="2:15" s="14" customFormat="1" ht="20.25" customHeight="1" x14ac:dyDescent="0.15">
      <c r="B452" s="25">
        <v>2021</v>
      </c>
      <c r="C452" s="27">
        <v>3</v>
      </c>
      <c r="D452" s="27" t="s">
        <v>14</v>
      </c>
      <c r="E452" s="17" t="s">
        <v>8841</v>
      </c>
      <c r="F452" s="19" t="s">
        <v>7840</v>
      </c>
      <c r="G452" s="19" t="s">
        <v>100</v>
      </c>
      <c r="H452" s="19" t="s">
        <v>103</v>
      </c>
      <c r="I452" s="33">
        <v>135000000</v>
      </c>
      <c r="J452" s="46" t="s">
        <v>8823</v>
      </c>
      <c r="K452" s="19" t="s">
        <v>8842</v>
      </c>
      <c r="L452" s="19" t="s">
        <v>8843</v>
      </c>
      <c r="M452" s="27" t="s">
        <v>24</v>
      </c>
      <c r="N452" s="17"/>
      <c r="O452" s="18"/>
    </row>
    <row r="453" spans="2:15" s="14" customFormat="1" ht="20.25" customHeight="1" x14ac:dyDescent="0.15">
      <c r="B453" s="25">
        <v>2021</v>
      </c>
      <c r="C453" s="27">
        <v>3</v>
      </c>
      <c r="D453" s="27" t="s">
        <v>14</v>
      </c>
      <c r="E453" s="17" t="s">
        <v>8844</v>
      </c>
      <c r="F453" s="19" t="s">
        <v>7840</v>
      </c>
      <c r="G453" s="19" t="s">
        <v>40</v>
      </c>
      <c r="H453" s="19" t="s">
        <v>36</v>
      </c>
      <c r="I453" s="33">
        <v>123000000</v>
      </c>
      <c r="J453" s="46" t="s">
        <v>8845</v>
      </c>
      <c r="K453" s="19" t="s">
        <v>8846</v>
      </c>
      <c r="L453" s="19" t="s">
        <v>8847</v>
      </c>
      <c r="M453" s="27" t="s">
        <v>24</v>
      </c>
      <c r="N453" s="17"/>
      <c r="O453" s="18"/>
    </row>
    <row r="454" spans="2:15" s="14" customFormat="1" ht="20.25" customHeight="1" x14ac:dyDescent="0.15">
      <c r="B454" s="25">
        <v>2021</v>
      </c>
      <c r="C454" s="27">
        <v>3</v>
      </c>
      <c r="D454" s="27" t="s">
        <v>14</v>
      </c>
      <c r="E454" s="17" t="s">
        <v>8848</v>
      </c>
      <c r="F454" s="19" t="s">
        <v>7840</v>
      </c>
      <c r="G454" s="19" t="s">
        <v>100</v>
      </c>
      <c r="H454" s="19" t="s">
        <v>36</v>
      </c>
      <c r="I454" s="33">
        <v>120000000</v>
      </c>
      <c r="J454" s="46" t="s">
        <v>8849</v>
      </c>
      <c r="K454" s="19" t="s">
        <v>8850</v>
      </c>
      <c r="L454" s="19" t="s">
        <v>8851</v>
      </c>
      <c r="M454" s="27" t="s">
        <v>24</v>
      </c>
      <c r="N454" s="17"/>
      <c r="O454" s="18"/>
    </row>
    <row r="455" spans="2:15" s="14" customFormat="1" ht="20.25" customHeight="1" x14ac:dyDescent="0.15">
      <c r="B455" s="25">
        <v>2021</v>
      </c>
      <c r="C455" s="27">
        <v>3</v>
      </c>
      <c r="D455" s="27" t="s">
        <v>14</v>
      </c>
      <c r="E455" s="17" t="s">
        <v>8852</v>
      </c>
      <c r="F455" s="19" t="s">
        <v>7840</v>
      </c>
      <c r="G455" s="19" t="s">
        <v>100</v>
      </c>
      <c r="H455" s="19" t="s">
        <v>36</v>
      </c>
      <c r="I455" s="33">
        <v>120000000</v>
      </c>
      <c r="J455" s="46" t="s">
        <v>8819</v>
      </c>
      <c r="K455" s="19" t="s">
        <v>8820</v>
      </c>
      <c r="L455" s="19" t="s">
        <v>8821</v>
      </c>
      <c r="M455" s="27" t="s">
        <v>24</v>
      </c>
      <c r="N455" s="17"/>
      <c r="O455" s="18"/>
    </row>
    <row r="456" spans="2:15" s="14" customFormat="1" ht="20.25" customHeight="1" x14ac:dyDescent="0.15">
      <c r="B456" s="25">
        <v>2021</v>
      </c>
      <c r="C456" s="27">
        <v>3</v>
      </c>
      <c r="D456" s="27" t="s">
        <v>15</v>
      </c>
      <c r="E456" s="17" t="s">
        <v>8853</v>
      </c>
      <c r="F456" s="19" t="s">
        <v>7840</v>
      </c>
      <c r="G456" s="19" t="s">
        <v>40</v>
      </c>
      <c r="H456" s="19" t="s">
        <v>36</v>
      </c>
      <c r="I456" s="33">
        <v>113000000</v>
      </c>
      <c r="J456" s="46" t="s">
        <v>8854</v>
      </c>
      <c r="K456" s="19" t="s">
        <v>8855</v>
      </c>
      <c r="L456" s="19" t="s">
        <v>8856</v>
      </c>
      <c r="M456" s="27" t="s">
        <v>24</v>
      </c>
      <c r="N456" s="17"/>
      <c r="O456" s="18"/>
    </row>
    <row r="457" spans="2:15" s="14" customFormat="1" ht="20.25" customHeight="1" x14ac:dyDescent="0.15">
      <c r="B457" s="25">
        <v>2021</v>
      </c>
      <c r="C457" s="27">
        <v>3</v>
      </c>
      <c r="D457" s="27" t="s">
        <v>14</v>
      </c>
      <c r="E457" s="17" t="s">
        <v>8857</v>
      </c>
      <c r="F457" s="19" t="s">
        <v>7840</v>
      </c>
      <c r="G457" s="19" t="s">
        <v>40</v>
      </c>
      <c r="H457" s="19" t="s">
        <v>36</v>
      </c>
      <c r="I457" s="33">
        <v>113000000</v>
      </c>
      <c r="J457" s="46" t="s">
        <v>8854</v>
      </c>
      <c r="K457" s="19" t="s">
        <v>8855</v>
      </c>
      <c r="L457" s="19" t="s">
        <v>8856</v>
      </c>
      <c r="M457" s="27" t="s">
        <v>24</v>
      </c>
      <c r="N457" s="17"/>
      <c r="O457" s="18"/>
    </row>
    <row r="458" spans="2:15" s="14" customFormat="1" ht="20.25" customHeight="1" x14ac:dyDescent="0.15">
      <c r="B458" s="25">
        <v>2021</v>
      </c>
      <c r="C458" s="27">
        <v>3</v>
      </c>
      <c r="D458" s="27" t="s">
        <v>14</v>
      </c>
      <c r="E458" s="17" t="s">
        <v>8858</v>
      </c>
      <c r="F458" s="19" t="s">
        <v>7840</v>
      </c>
      <c r="G458" s="19" t="s">
        <v>100</v>
      </c>
      <c r="H458" s="19" t="s">
        <v>36</v>
      </c>
      <c r="I458" s="33">
        <v>110000000</v>
      </c>
      <c r="J458" s="46" t="s">
        <v>8859</v>
      </c>
      <c r="K458" s="19" t="s">
        <v>8860</v>
      </c>
      <c r="L458" s="19" t="s">
        <v>8861</v>
      </c>
      <c r="M458" s="27" t="s">
        <v>24</v>
      </c>
      <c r="N458" s="17"/>
      <c r="O458" s="18"/>
    </row>
    <row r="459" spans="2:15" s="14" customFormat="1" ht="20.25" customHeight="1" x14ac:dyDescent="0.15">
      <c r="B459" s="25">
        <v>2021</v>
      </c>
      <c r="C459" s="27">
        <v>3</v>
      </c>
      <c r="D459" s="27" t="s">
        <v>14</v>
      </c>
      <c r="E459" s="17" t="s">
        <v>8862</v>
      </c>
      <c r="F459" s="19" t="s">
        <v>7840</v>
      </c>
      <c r="G459" s="19" t="s">
        <v>40</v>
      </c>
      <c r="H459" s="19" t="s">
        <v>36</v>
      </c>
      <c r="I459" s="33">
        <v>110000000</v>
      </c>
      <c r="J459" s="46" t="s">
        <v>8863</v>
      </c>
      <c r="K459" s="19" t="s">
        <v>8864</v>
      </c>
      <c r="L459" s="19" t="s">
        <v>8865</v>
      </c>
      <c r="M459" s="27" t="s">
        <v>24</v>
      </c>
      <c r="N459" s="17"/>
      <c r="O459" s="18"/>
    </row>
    <row r="460" spans="2:15" s="14" customFormat="1" ht="20.25" customHeight="1" x14ac:dyDescent="0.15">
      <c r="B460" s="25">
        <v>2021</v>
      </c>
      <c r="C460" s="27">
        <v>3</v>
      </c>
      <c r="D460" s="27" t="s">
        <v>14</v>
      </c>
      <c r="E460" s="17" t="s">
        <v>8866</v>
      </c>
      <c r="F460" s="19" t="s">
        <v>7845</v>
      </c>
      <c r="G460" s="19" t="s">
        <v>100</v>
      </c>
      <c r="H460" s="19" t="s">
        <v>36</v>
      </c>
      <c r="I460" s="33">
        <v>107249000</v>
      </c>
      <c r="J460" s="46" t="s">
        <v>8867</v>
      </c>
      <c r="K460" s="19" t="s">
        <v>8868</v>
      </c>
      <c r="L460" s="19" t="s">
        <v>8869</v>
      </c>
      <c r="M460" s="27" t="s">
        <v>24</v>
      </c>
      <c r="N460" s="17"/>
      <c r="O460" s="18"/>
    </row>
    <row r="461" spans="2:15" s="14" customFormat="1" ht="20.25" customHeight="1" x14ac:dyDescent="0.15">
      <c r="B461" s="25">
        <v>2021</v>
      </c>
      <c r="C461" s="27">
        <v>3</v>
      </c>
      <c r="D461" s="27" t="s">
        <v>14</v>
      </c>
      <c r="E461" s="17" t="s">
        <v>8870</v>
      </c>
      <c r="F461" s="19" t="s">
        <v>7840</v>
      </c>
      <c r="G461" s="19" t="s">
        <v>40</v>
      </c>
      <c r="H461" s="19" t="s">
        <v>36</v>
      </c>
      <c r="I461" s="33">
        <v>100000000</v>
      </c>
      <c r="J461" s="46" t="s">
        <v>8871</v>
      </c>
      <c r="K461" s="19" t="s">
        <v>8872</v>
      </c>
      <c r="L461" s="19" t="s">
        <v>8873</v>
      </c>
      <c r="M461" s="27" t="s">
        <v>24</v>
      </c>
      <c r="N461" s="17"/>
      <c r="O461" s="18"/>
    </row>
    <row r="462" spans="2:15" s="14" customFormat="1" ht="20.25" customHeight="1" x14ac:dyDescent="0.15">
      <c r="B462" s="25">
        <v>2021</v>
      </c>
      <c r="C462" s="27">
        <v>3</v>
      </c>
      <c r="D462" s="27" t="s">
        <v>14</v>
      </c>
      <c r="E462" s="17" t="s">
        <v>8874</v>
      </c>
      <c r="F462" s="19" t="s">
        <v>7840</v>
      </c>
      <c r="G462" s="19" t="s">
        <v>40</v>
      </c>
      <c r="H462" s="19" t="s">
        <v>36</v>
      </c>
      <c r="I462" s="33">
        <v>100000000</v>
      </c>
      <c r="J462" s="46" t="s">
        <v>8871</v>
      </c>
      <c r="K462" s="19" t="s">
        <v>8875</v>
      </c>
      <c r="L462" s="19" t="s">
        <v>8876</v>
      </c>
      <c r="M462" s="27" t="s">
        <v>24</v>
      </c>
      <c r="N462" s="17"/>
      <c r="O462" s="18"/>
    </row>
    <row r="463" spans="2:15" s="14" customFormat="1" ht="20.25" customHeight="1" x14ac:dyDescent="0.15">
      <c r="B463" s="25">
        <v>2021</v>
      </c>
      <c r="C463" s="27">
        <v>3</v>
      </c>
      <c r="D463" s="27" t="s">
        <v>14</v>
      </c>
      <c r="E463" s="17" t="s">
        <v>8877</v>
      </c>
      <c r="F463" s="19" t="s">
        <v>7840</v>
      </c>
      <c r="G463" s="19" t="s">
        <v>40</v>
      </c>
      <c r="H463" s="19" t="s">
        <v>36</v>
      </c>
      <c r="I463" s="33">
        <v>100000000</v>
      </c>
      <c r="J463" s="46" t="s">
        <v>8871</v>
      </c>
      <c r="K463" s="19" t="s">
        <v>8875</v>
      </c>
      <c r="L463" s="19" t="s">
        <v>8876</v>
      </c>
      <c r="M463" s="27" t="s">
        <v>24</v>
      </c>
      <c r="N463" s="17"/>
      <c r="O463" s="18"/>
    </row>
    <row r="464" spans="2:15" s="14" customFormat="1" ht="20.25" customHeight="1" x14ac:dyDescent="0.15">
      <c r="B464" s="25">
        <v>2021</v>
      </c>
      <c r="C464" s="27">
        <v>3</v>
      </c>
      <c r="D464" s="27" t="s">
        <v>14</v>
      </c>
      <c r="E464" s="17" t="s">
        <v>8878</v>
      </c>
      <c r="F464" s="19" t="s">
        <v>7840</v>
      </c>
      <c r="G464" s="19" t="s">
        <v>40</v>
      </c>
      <c r="H464" s="19" t="s">
        <v>36</v>
      </c>
      <c r="I464" s="33">
        <v>100000000</v>
      </c>
      <c r="J464" s="46" t="s">
        <v>8871</v>
      </c>
      <c r="K464" s="19" t="s">
        <v>8879</v>
      </c>
      <c r="L464" s="19" t="s">
        <v>8880</v>
      </c>
      <c r="M464" s="27" t="s">
        <v>24</v>
      </c>
      <c r="N464" s="17"/>
      <c r="O464" s="18"/>
    </row>
    <row r="465" spans="2:15" s="14" customFormat="1" ht="20.25" customHeight="1" x14ac:dyDescent="0.15">
      <c r="B465" s="25">
        <v>2021</v>
      </c>
      <c r="C465" s="27">
        <v>3</v>
      </c>
      <c r="D465" s="27" t="s">
        <v>15</v>
      </c>
      <c r="E465" s="17" t="s">
        <v>8881</v>
      </c>
      <c r="F465" s="19" t="s">
        <v>7840</v>
      </c>
      <c r="G465" s="19" t="s">
        <v>100</v>
      </c>
      <c r="H465" s="19" t="s">
        <v>36</v>
      </c>
      <c r="I465" s="33">
        <v>100000000</v>
      </c>
      <c r="J465" s="46" t="s">
        <v>8332</v>
      </c>
      <c r="K465" s="19" t="s">
        <v>8882</v>
      </c>
      <c r="L465" s="19" t="s">
        <v>8883</v>
      </c>
      <c r="M465" s="27" t="s">
        <v>24</v>
      </c>
      <c r="N465" s="17"/>
      <c r="O465" s="18"/>
    </row>
    <row r="466" spans="2:15" s="14" customFormat="1" ht="20.25" customHeight="1" x14ac:dyDescent="0.15">
      <c r="B466" s="25">
        <v>2021</v>
      </c>
      <c r="C466" s="27">
        <v>3</v>
      </c>
      <c r="D466" s="27" t="s">
        <v>15</v>
      </c>
      <c r="E466" s="17" t="s">
        <v>8884</v>
      </c>
      <c r="F466" s="19" t="s">
        <v>7840</v>
      </c>
      <c r="G466" s="19" t="s">
        <v>100</v>
      </c>
      <c r="H466" s="19" t="s">
        <v>36</v>
      </c>
      <c r="I466" s="33">
        <v>100000000</v>
      </c>
      <c r="J466" s="46" t="s">
        <v>5326</v>
      </c>
      <c r="K466" s="19" t="s">
        <v>8885</v>
      </c>
      <c r="L466" s="19" t="s">
        <v>8886</v>
      </c>
      <c r="M466" s="27" t="s">
        <v>24</v>
      </c>
      <c r="N466" s="17"/>
      <c r="O466" s="18"/>
    </row>
    <row r="467" spans="2:15" s="14" customFormat="1" ht="20.25" customHeight="1" x14ac:dyDescent="0.15">
      <c r="B467" s="25">
        <v>2021</v>
      </c>
      <c r="C467" s="27">
        <v>3</v>
      </c>
      <c r="D467" s="27" t="s">
        <v>14</v>
      </c>
      <c r="E467" s="17" t="s">
        <v>8887</v>
      </c>
      <c r="F467" s="19" t="s">
        <v>7840</v>
      </c>
      <c r="G467" s="19" t="s">
        <v>100</v>
      </c>
      <c r="H467" s="19" t="s">
        <v>36</v>
      </c>
      <c r="I467" s="33">
        <v>95000000</v>
      </c>
      <c r="J467" s="46" t="s">
        <v>8424</v>
      </c>
      <c r="K467" s="19" t="s">
        <v>8888</v>
      </c>
      <c r="L467" s="19" t="s">
        <v>8889</v>
      </c>
      <c r="M467" s="27" t="s">
        <v>24</v>
      </c>
      <c r="N467" s="17"/>
      <c r="O467" s="18"/>
    </row>
    <row r="468" spans="2:15" s="14" customFormat="1" ht="20.25" customHeight="1" x14ac:dyDescent="0.15">
      <c r="B468" s="25">
        <v>2021</v>
      </c>
      <c r="C468" s="27">
        <v>3</v>
      </c>
      <c r="D468" s="27" t="s">
        <v>14</v>
      </c>
      <c r="E468" s="17" t="s">
        <v>8890</v>
      </c>
      <c r="F468" s="19" t="s">
        <v>7845</v>
      </c>
      <c r="G468" s="19" t="s">
        <v>100</v>
      </c>
      <c r="H468" s="19" t="s">
        <v>36</v>
      </c>
      <c r="I468" s="33">
        <v>94468000</v>
      </c>
      <c r="J468" s="46" t="s">
        <v>8113</v>
      </c>
      <c r="K468" s="19" t="s">
        <v>8891</v>
      </c>
      <c r="L468" s="19" t="s">
        <v>8892</v>
      </c>
      <c r="M468" s="27" t="s">
        <v>24</v>
      </c>
      <c r="N468" s="17"/>
      <c r="O468" s="18" t="s">
        <v>94</v>
      </c>
    </row>
    <row r="469" spans="2:15" s="14" customFormat="1" ht="20.25" customHeight="1" x14ac:dyDescent="0.15">
      <c r="B469" s="25">
        <v>2021</v>
      </c>
      <c r="C469" s="27">
        <v>3</v>
      </c>
      <c r="D469" s="27" t="s">
        <v>14</v>
      </c>
      <c r="E469" s="17" t="s">
        <v>8893</v>
      </c>
      <c r="F469" s="19" t="s">
        <v>7845</v>
      </c>
      <c r="G469" s="19" t="s">
        <v>100</v>
      </c>
      <c r="H469" s="19" t="s">
        <v>36</v>
      </c>
      <c r="I469" s="33">
        <v>90571000</v>
      </c>
      <c r="J469" s="46" t="s">
        <v>8113</v>
      </c>
      <c r="K469" s="19" t="s">
        <v>8114</v>
      </c>
      <c r="L469" s="19" t="s">
        <v>8115</v>
      </c>
      <c r="M469" s="27" t="s">
        <v>24</v>
      </c>
      <c r="N469" s="17"/>
      <c r="O469" s="18" t="s">
        <v>94</v>
      </c>
    </row>
    <row r="470" spans="2:15" s="14" customFormat="1" ht="20.25" customHeight="1" x14ac:dyDescent="0.15">
      <c r="B470" s="25">
        <v>2021</v>
      </c>
      <c r="C470" s="27">
        <v>3</v>
      </c>
      <c r="D470" s="27" t="s">
        <v>14</v>
      </c>
      <c r="E470" s="17" t="s">
        <v>8894</v>
      </c>
      <c r="F470" s="19" t="s">
        <v>7840</v>
      </c>
      <c r="G470" s="19" t="s">
        <v>100</v>
      </c>
      <c r="H470" s="19" t="s">
        <v>101</v>
      </c>
      <c r="I470" s="33">
        <v>90000000</v>
      </c>
      <c r="J470" s="46" t="s">
        <v>8895</v>
      </c>
      <c r="K470" s="19" t="s">
        <v>8896</v>
      </c>
      <c r="L470" s="19" t="s">
        <v>8897</v>
      </c>
      <c r="M470" s="27" t="s">
        <v>24</v>
      </c>
      <c r="N470" s="17"/>
      <c r="O470" s="18" t="s">
        <v>1603</v>
      </c>
    </row>
    <row r="471" spans="2:15" s="14" customFormat="1" ht="20.25" customHeight="1" x14ac:dyDescent="0.15">
      <c r="B471" s="25">
        <v>2021</v>
      </c>
      <c r="C471" s="27">
        <v>3</v>
      </c>
      <c r="D471" s="27" t="s">
        <v>14</v>
      </c>
      <c r="E471" s="17" t="s">
        <v>8898</v>
      </c>
      <c r="F471" s="19" t="s">
        <v>7840</v>
      </c>
      <c r="G471" s="19" t="s">
        <v>100</v>
      </c>
      <c r="H471" s="19" t="s">
        <v>101</v>
      </c>
      <c r="I471" s="33">
        <v>90000000</v>
      </c>
      <c r="J471" s="46" t="s">
        <v>8895</v>
      </c>
      <c r="K471" s="19" t="s">
        <v>8899</v>
      </c>
      <c r="L471" s="19" t="s">
        <v>8900</v>
      </c>
      <c r="M471" s="27" t="s">
        <v>24</v>
      </c>
      <c r="N471" s="17"/>
      <c r="O471" s="18" t="s">
        <v>1603</v>
      </c>
    </row>
    <row r="472" spans="2:15" s="14" customFormat="1" ht="20.25" customHeight="1" x14ac:dyDescent="0.15">
      <c r="B472" s="25">
        <v>2021</v>
      </c>
      <c r="C472" s="27">
        <v>3</v>
      </c>
      <c r="D472" s="27" t="s">
        <v>14</v>
      </c>
      <c r="E472" s="17" t="s">
        <v>8901</v>
      </c>
      <c r="F472" s="19" t="s">
        <v>7840</v>
      </c>
      <c r="G472" s="19" t="s">
        <v>100</v>
      </c>
      <c r="H472" s="19" t="s">
        <v>36</v>
      </c>
      <c r="I472" s="33">
        <v>89700000</v>
      </c>
      <c r="J472" s="46" t="s">
        <v>8902</v>
      </c>
      <c r="K472" s="19" t="s">
        <v>8903</v>
      </c>
      <c r="L472" s="19" t="s">
        <v>8904</v>
      </c>
      <c r="M472" s="27" t="s">
        <v>24</v>
      </c>
      <c r="N472" s="17"/>
      <c r="O472" s="18"/>
    </row>
    <row r="473" spans="2:15" s="14" customFormat="1" ht="20.25" customHeight="1" x14ac:dyDescent="0.15">
      <c r="B473" s="25">
        <v>2021</v>
      </c>
      <c r="C473" s="27">
        <v>3</v>
      </c>
      <c r="D473" s="27" t="s">
        <v>14</v>
      </c>
      <c r="E473" s="17" t="s">
        <v>8905</v>
      </c>
      <c r="F473" s="19" t="s">
        <v>7840</v>
      </c>
      <c r="G473" s="19" t="s">
        <v>100</v>
      </c>
      <c r="H473" s="19" t="s">
        <v>36</v>
      </c>
      <c r="I473" s="33">
        <v>83068000</v>
      </c>
      <c r="J473" s="46" t="s">
        <v>8441</v>
      </c>
      <c r="K473" s="19" t="s">
        <v>8906</v>
      </c>
      <c r="L473" s="19" t="s">
        <v>8907</v>
      </c>
      <c r="M473" s="27" t="s">
        <v>24</v>
      </c>
      <c r="N473" s="17"/>
      <c r="O473" s="18"/>
    </row>
    <row r="474" spans="2:15" s="14" customFormat="1" ht="20.25" customHeight="1" x14ac:dyDescent="0.15">
      <c r="B474" s="25">
        <v>2021</v>
      </c>
      <c r="C474" s="27">
        <v>3</v>
      </c>
      <c r="D474" s="27" t="s">
        <v>14</v>
      </c>
      <c r="E474" s="17" t="s">
        <v>8908</v>
      </c>
      <c r="F474" s="19" t="s">
        <v>7519</v>
      </c>
      <c r="G474" s="19" t="s">
        <v>100</v>
      </c>
      <c r="H474" s="19" t="s">
        <v>36</v>
      </c>
      <c r="I474" s="33">
        <v>82000000</v>
      </c>
      <c r="J474" s="46" t="s">
        <v>5491</v>
      </c>
      <c r="K474" s="19" t="s">
        <v>5574</v>
      </c>
      <c r="L474" s="19" t="s">
        <v>5575</v>
      </c>
      <c r="M474" s="27" t="s">
        <v>24</v>
      </c>
      <c r="N474" s="17"/>
      <c r="O474" s="18"/>
    </row>
    <row r="475" spans="2:15" s="14" customFormat="1" ht="20.25" customHeight="1" x14ac:dyDescent="0.15">
      <c r="B475" s="25">
        <v>2021</v>
      </c>
      <c r="C475" s="27">
        <v>3</v>
      </c>
      <c r="D475" s="27" t="s">
        <v>15</v>
      </c>
      <c r="E475" s="17" t="s">
        <v>8909</v>
      </c>
      <c r="F475" s="19" t="s">
        <v>7519</v>
      </c>
      <c r="G475" s="19" t="s">
        <v>100</v>
      </c>
      <c r="H475" s="19" t="s">
        <v>36</v>
      </c>
      <c r="I475" s="33">
        <v>80000000</v>
      </c>
      <c r="J475" s="46" t="s">
        <v>5540</v>
      </c>
      <c r="K475" s="19" t="s">
        <v>8910</v>
      </c>
      <c r="L475" s="19" t="s">
        <v>8911</v>
      </c>
      <c r="M475" s="27" t="s">
        <v>24</v>
      </c>
      <c r="N475" s="17"/>
      <c r="O475" s="18"/>
    </row>
    <row r="476" spans="2:15" s="14" customFormat="1" ht="20.25" customHeight="1" x14ac:dyDescent="0.15">
      <c r="B476" s="25">
        <v>2021</v>
      </c>
      <c r="C476" s="27">
        <v>3</v>
      </c>
      <c r="D476" s="27" t="s">
        <v>14</v>
      </c>
      <c r="E476" s="17" t="s">
        <v>8912</v>
      </c>
      <c r="F476" s="19" t="s">
        <v>7519</v>
      </c>
      <c r="G476" s="19" t="s">
        <v>100</v>
      </c>
      <c r="H476" s="19" t="s">
        <v>36</v>
      </c>
      <c r="I476" s="33">
        <v>75000000</v>
      </c>
      <c r="J476" s="46" t="s">
        <v>8141</v>
      </c>
      <c r="K476" s="19" t="s">
        <v>8913</v>
      </c>
      <c r="L476" s="19" t="s">
        <v>8914</v>
      </c>
      <c r="M476" s="27" t="s">
        <v>24</v>
      </c>
      <c r="N476" s="17"/>
      <c r="O476" s="18"/>
    </row>
    <row r="477" spans="2:15" s="14" customFormat="1" ht="20.25" customHeight="1" x14ac:dyDescent="0.15">
      <c r="B477" s="25">
        <v>2021</v>
      </c>
      <c r="C477" s="27">
        <v>3</v>
      </c>
      <c r="D477" s="27" t="s">
        <v>14</v>
      </c>
      <c r="E477" s="17" t="s">
        <v>8915</v>
      </c>
      <c r="F477" s="19" t="s">
        <v>7519</v>
      </c>
      <c r="G477" s="19" t="s">
        <v>100</v>
      </c>
      <c r="H477" s="19" t="s">
        <v>36</v>
      </c>
      <c r="I477" s="33">
        <v>75000000</v>
      </c>
      <c r="J477" s="46" t="s">
        <v>5590</v>
      </c>
      <c r="K477" s="19" t="s">
        <v>8916</v>
      </c>
      <c r="L477" s="19" t="s">
        <v>8917</v>
      </c>
      <c r="M477" s="27" t="s">
        <v>24</v>
      </c>
      <c r="N477" s="17"/>
      <c r="O477" s="18"/>
    </row>
    <row r="478" spans="2:15" s="14" customFormat="1" ht="20.25" customHeight="1" x14ac:dyDescent="0.15">
      <c r="B478" s="25">
        <v>2021</v>
      </c>
      <c r="C478" s="27">
        <v>3</v>
      </c>
      <c r="D478" s="27" t="s">
        <v>15</v>
      </c>
      <c r="E478" s="17" t="s">
        <v>8918</v>
      </c>
      <c r="F478" s="19" t="s">
        <v>7519</v>
      </c>
      <c r="G478" s="19" t="s">
        <v>40</v>
      </c>
      <c r="H478" s="19" t="s">
        <v>36</v>
      </c>
      <c r="I478" s="33">
        <v>75000000</v>
      </c>
      <c r="J478" s="46" t="s">
        <v>8919</v>
      </c>
      <c r="K478" s="19" t="s">
        <v>8920</v>
      </c>
      <c r="L478" s="19" t="s">
        <v>8921</v>
      </c>
      <c r="M478" s="27" t="s">
        <v>24</v>
      </c>
      <c r="N478" s="17"/>
      <c r="O478" s="18"/>
    </row>
    <row r="479" spans="2:15" s="14" customFormat="1" ht="20.25" customHeight="1" x14ac:dyDescent="0.15">
      <c r="B479" s="25">
        <v>2021</v>
      </c>
      <c r="C479" s="27">
        <v>3</v>
      </c>
      <c r="D479" s="27" t="s">
        <v>14</v>
      </c>
      <c r="E479" s="17" t="s">
        <v>8922</v>
      </c>
      <c r="F479" s="19" t="s">
        <v>7519</v>
      </c>
      <c r="G479" s="19" t="s">
        <v>100</v>
      </c>
      <c r="H479" s="19" t="s">
        <v>36</v>
      </c>
      <c r="I479" s="33">
        <v>74000000</v>
      </c>
      <c r="J479" s="46" t="s">
        <v>5590</v>
      </c>
      <c r="K479" s="19" t="s">
        <v>8916</v>
      </c>
      <c r="L479" s="19" t="s">
        <v>8917</v>
      </c>
      <c r="M479" s="27" t="s">
        <v>24</v>
      </c>
      <c r="N479" s="17"/>
      <c r="O479" s="18"/>
    </row>
    <row r="480" spans="2:15" s="14" customFormat="1" ht="20.25" customHeight="1" x14ac:dyDescent="0.15">
      <c r="B480" s="25">
        <v>2021</v>
      </c>
      <c r="C480" s="27">
        <v>3</v>
      </c>
      <c r="D480" s="27" t="s">
        <v>15</v>
      </c>
      <c r="E480" s="17" t="s">
        <v>8923</v>
      </c>
      <c r="F480" s="19" t="s">
        <v>7519</v>
      </c>
      <c r="G480" s="19" t="s">
        <v>100</v>
      </c>
      <c r="H480" s="19" t="s">
        <v>36</v>
      </c>
      <c r="I480" s="33">
        <v>74000000</v>
      </c>
      <c r="J480" s="46" t="s">
        <v>5661</v>
      </c>
      <c r="K480" s="19" t="s">
        <v>8924</v>
      </c>
      <c r="L480" s="19" t="s">
        <v>8925</v>
      </c>
      <c r="M480" s="27" t="s">
        <v>24</v>
      </c>
      <c r="N480" s="17"/>
      <c r="O480" s="18"/>
    </row>
    <row r="481" spans="2:15" s="14" customFormat="1" ht="20.25" customHeight="1" x14ac:dyDescent="0.15">
      <c r="B481" s="25">
        <v>2021</v>
      </c>
      <c r="C481" s="27">
        <v>3</v>
      </c>
      <c r="D481" s="27" t="s">
        <v>14</v>
      </c>
      <c r="E481" s="17" t="s">
        <v>8926</v>
      </c>
      <c r="F481" s="19" t="s">
        <v>7519</v>
      </c>
      <c r="G481" s="19" t="s">
        <v>40</v>
      </c>
      <c r="H481" s="19" t="s">
        <v>36</v>
      </c>
      <c r="I481" s="33">
        <v>70000000</v>
      </c>
      <c r="J481" s="46" t="s">
        <v>8927</v>
      </c>
      <c r="K481" s="19" t="s">
        <v>8928</v>
      </c>
      <c r="L481" s="19" t="s">
        <v>8929</v>
      </c>
      <c r="M481" s="27" t="s">
        <v>24</v>
      </c>
      <c r="N481" s="17"/>
      <c r="O481" s="18"/>
    </row>
    <row r="482" spans="2:15" s="14" customFormat="1" ht="20.25" customHeight="1" x14ac:dyDescent="0.15">
      <c r="B482" s="25">
        <v>2021</v>
      </c>
      <c r="C482" s="27">
        <v>3</v>
      </c>
      <c r="D482" s="27" t="s">
        <v>14</v>
      </c>
      <c r="E482" s="17" t="s">
        <v>8930</v>
      </c>
      <c r="F482" s="19" t="s">
        <v>7604</v>
      </c>
      <c r="G482" s="19" t="s">
        <v>100</v>
      </c>
      <c r="H482" s="19" t="s">
        <v>36</v>
      </c>
      <c r="I482" s="33">
        <v>68000000</v>
      </c>
      <c r="J482" s="46" t="s">
        <v>8931</v>
      </c>
      <c r="K482" s="19" t="s">
        <v>8932</v>
      </c>
      <c r="L482" s="19" t="s">
        <v>8933</v>
      </c>
      <c r="M482" s="27" t="s">
        <v>24</v>
      </c>
      <c r="N482" s="17"/>
      <c r="O482" s="18"/>
    </row>
    <row r="483" spans="2:15" s="14" customFormat="1" ht="20.25" customHeight="1" x14ac:dyDescent="0.15">
      <c r="B483" s="25">
        <v>2021</v>
      </c>
      <c r="C483" s="27">
        <v>3</v>
      </c>
      <c r="D483" s="27" t="s">
        <v>14</v>
      </c>
      <c r="E483" s="17" t="s">
        <v>8934</v>
      </c>
      <c r="F483" s="19" t="s">
        <v>7604</v>
      </c>
      <c r="G483" s="19" t="s">
        <v>100</v>
      </c>
      <c r="H483" s="19" t="s">
        <v>36</v>
      </c>
      <c r="I483" s="33">
        <v>63712000</v>
      </c>
      <c r="J483" s="46" t="s">
        <v>8476</v>
      </c>
      <c r="K483" s="19" t="s">
        <v>8935</v>
      </c>
      <c r="L483" s="19" t="s">
        <v>8936</v>
      </c>
      <c r="M483" s="27" t="s">
        <v>24</v>
      </c>
      <c r="N483" s="17"/>
      <c r="O483" s="18" t="s">
        <v>94</v>
      </c>
    </row>
    <row r="484" spans="2:15" s="14" customFormat="1" ht="20.25" customHeight="1" x14ac:dyDescent="0.15">
      <c r="B484" s="25">
        <v>2021</v>
      </c>
      <c r="C484" s="27">
        <v>3</v>
      </c>
      <c r="D484" s="27" t="s">
        <v>14</v>
      </c>
      <c r="E484" s="17" t="s">
        <v>8937</v>
      </c>
      <c r="F484" s="19" t="s">
        <v>7604</v>
      </c>
      <c r="G484" s="19" t="s">
        <v>100</v>
      </c>
      <c r="H484" s="19" t="s">
        <v>36</v>
      </c>
      <c r="I484" s="33">
        <v>60208000</v>
      </c>
      <c r="J484" s="46" t="s">
        <v>8938</v>
      </c>
      <c r="K484" s="19" t="s">
        <v>8939</v>
      </c>
      <c r="L484" s="19" t="s">
        <v>8940</v>
      </c>
      <c r="M484" s="27" t="s">
        <v>24</v>
      </c>
      <c r="N484" s="17"/>
      <c r="O484" s="18"/>
    </row>
    <row r="485" spans="2:15" s="14" customFormat="1" ht="20.25" customHeight="1" x14ac:dyDescent="0.15">
      <c r="B485" s="25">
        <v>2021</v>
      </c>
      <c r="C485" s="27">
        <v>3</v>
      </c>
      <c r="D485" s="27" t="s">
        <v>14</v>
      </c>
      <c r="E485" s="17" t="s">
        <v>8941</v>
      </c>
      <c r="F485" s="19" t="s">
        <v>7604</v>
      </c>
      <c r="G485" s="19" t="s">
        <v>40</v>
      </c>
      <c r="H485" s="19" t="s">
        <v>36</v>
      </c>
      <c r="I485" s="33">
        <v>60000000</v>
      </c>
      <c r="J485" s="46" t="s">
        <v>8371</v>
      </c>
      <c r="K485" s="19" t="s">
        <v>8942</v>
      </c>
      <c r="L485" s="19" t="s">
        <v>8943</v>
      </c>
      <c r="M485" s="27" t="s">
        <v>24</v>
      </c>
      <c r="N485" s="17"/>
      <c r="O485" s="18"/>
    </row>
    <row r="486" spans="2:15" s="14" customFormat="1" ht="20.25" customHeight="1" x14ac:dyDescent="0.15">
      <c r="B486" s="25">
        <v>2021</v>
      </c>
      <c r="C486" s="27">
        <v>3</v>
      </c>
      <c r="D486" s="27" t="s">
        <v>15</v>
      </c>
      <c r="E486" s="17" t="s">
        <v>8944</v>
      </c>
      <c r="F486" s="19" t="s">
        <v>7604</v>
      </c>
      <c r="G486" s="19" t="s">
        <v>100</v>
      </c>
      <c r="H486" s="19" t="s">
        <v>36</v>
      </c>
      <c r="I486" s="33">
        <v>60000000</v>
      </c>
      <c r="J486" s="46" t="s">
        <v>8945</v>
      </c>
      <c r="K486" s="19" t="s">
        <v>8946</v>
      </c>
      <c r="L486" s="19" t="s">
        <v>8947</v>
      </c>
      <c r="M486" s="27" t="s">
        <v>24</v>
      </c>
      <c r="N486" s="17"/>
      <c r="O486" s="18"/>
    </row>
    <row r="487" spans="2:15" s="14" customFormat="1" ht="20.25" customHeight="1" x14ac:dyDescent="0.15">
      <c r="B487" s="25">
        <v>2021</v>
      </c>
      <c r="C487" s="27">
        <v>3</v>
      </c>
      <c r="D487" s="27" t="s">
        <v>14</v>
      </c>
      <c r="E487" s="17" t="s">
        <v>8948</v>
      </c>
      <c r="F487" s="19" t="s">
        <v>7604</v>
      </c>
      <c r="G487" s="19" t="s">
        <v>40</v>
      </c>
      <c r="H487" s="19" t="s">
        <v>36</v>
      </c>
      <c r="I487" s="33">
        <v>60000000</v>
      </c>
      <c r="J487" s="46" t="s">
        <v>8949</v>
      </c>
      <c r="K487" s="19" t="s">
        <v>8950</v>
      </c>
      <c r="L487" s="19" t="s">
        <v>8951</v>
      </c>
      <c r="M487" s="27" t="s">
        <v>24</v>
      </c>
      <c r="N487" s="17"/>
      <c r="O487" s="18"/>
    </row>
    <row r="488" spans="2:15" s="14" customFormat="1" ht="20.25" customHeight="1" x14ac:dyDescent="0.15">
      <c r="B488" s="25">
        <v>2021</v>
      </c>
      <c r="C488" s="27">
        <v>3</v>
      </c>
      <c r="D488" s="27" t="s">
        <v>14</v>
      </c>
      <c r="E488" s="17" t="s">
        <v>8952</v>
      </c>
      <c r="F488" s="19" t="s">
        <v>7604</v>
      </c>
      <c r="G488" s="19" t="s">
        <v>40</v>
      </c>
      <c r="H488" s="19" t="s">
        <v>36</v>
      </c>
      <c r="I488" s="33">
        <v>54719000</v>
      </c>
      <c r="J488" s="46" t="s">
        <v>8953</v>
      </c>
      <c r="K488" s="19" t="s">
        <v>8954</v>
      </c>
      <c r="L488" s="19" t="s">
        <v>8955</v>
      </c>
      <c r="M488" s="27" t="s">
        <v>24</v>
      </c>
      <c r="N488" s="17"/>
      <c r="O488" s="18"/>
    </row>
    <row r="489" spans="2:15" s="14" customFormat="1" ht="20.25" customHeight="1" x14ac:dyDescent="0.15">
      <c r="B489" s="25">
        <v>2021</v>
      </c>
      <c r="C489" s="27">
        <v>3</v>
      </c>
      <c r="D489" s="27" t="s">
        <v>14</v>
      </c>
      <c r="E489" s="17" t="s">
        <v>8956</v>
      </c>
      <c r="F489" s="19" t="s">
        <v>7604</v>
      </c>
      <c r="G489" s="19" t="s">
        <v>100</v>
      </c>
      <c r="H489" s="19" t="s">
        <v>36</v>
      </c>
      <c r="I489" s="33">
        <v>53714000</v>
      </c>
      <c r="J489" s="46" t="s">
        <v>8371</v>
      </c>
      <c r="K489" s="19" t="s">
        <v>8957</v>
      </c>
      <c r="L489" s="19" t="s">
        <v>8958</v>
      </c>
      <c r="M489" s="27" t="s">
        <v>24</v>
      </c>
      <c r="N489" s="17"/>
      <c r="O489" s="18"/>
    </row>
    <row r="490" spans="2:15" s="14" customFormat="1" ht="20.25" customHeight="1" x14ac:dyDescent="0.15">
      <c r="B490" s="25">
        <v>2021</v>
      </c>
      <c r="C490" s="27">
        <v>3</v>
      </c>
      <c r="D490" s="27" t="s">
        <v>14</v>
      </c>
      <c r="E490" s="17" t="s">
        <v>8959</v>
      </c>
      <c r="F490" s="19" t="s">
        <v>7604</v>
      </c>
      <c r="G490" s="19" t="s">
        <v>100</v>
      </c>
      <c r="H490" s="19" t="s">
        <v>36</v>
      </c>
      <c r="I490" s="33">
        <v>52250000</v>
      </c>
      <c r="J490" s="46" t="s">
        <v>8367</v>
      </c>
      <c r="K490" s="19" t="s">
        <v>8368</v>
      </c>
      <c r="L490" s="19" t="s">
        <v>8369</v>
      </c>
      <c r="M490" s="27" t="s">
        <v>24</v>
      </c>
      <c r="N490" s="17"/>
      <c r="O490" s="18"/>
    </row>
    <row r="491" spans="2:15" s="14" customFormat="1" ht="20.25" customHeight="1" x14ac:dyDescent="0.15">
      <c r="B491" s="25">
        <v>2021</v>
      </c>
      <c r="C491" s="27">
        <v>3</v>
      </c>
      <c r="D491" s="27" t="s">
        <v>14</v>
      </c>
      <c r="E491" s="17" t="s">
        <v>8960</v>
      </c>
      <c r="F491" s="19" t="s">
        <v>7604</v>
      </c>
      <c r="G491" s="19" t="s">
        <v>100</v>
      </c>
      <c r="H491" s="19" t="s">
        <v>36</v>
      </c>
      <c r="I491" s="33">
        <v>50000000</v>
      </c>
      <c r="J491" s="46" t="s">
        <v>8961</v>
      </c>
      <c r="K491" s="19" t="s">
        <v>8962</v>
      </c>
      <c r="L491" s="19" t="s">
        <v>8963</v>
      </c>
      <c r="M491" s="27" t="s">
        <v>24</v>
      </c>
      <c r="N491" s="17"/>
      <c r="O491" s="18" t="s">
        <v>94</v>
      </c>
    </row>
    <row r="492" spans="2:15" s="14" customFormat="1" ht="20.25" customHeight="1" x14ac:dyDescent="0.15">
      <c r="B492" s="25">
        <v>2021</v>
      </c>
      <c r="C492" s="27">
        <v>3</v>
      </c>
      <c r="D492" s="27" t="s">
        <v>15</v>
      </c>
      <c r="E492" s="17" t="s">
        <v>8964</v>
      </c>
      <c r="F492" s="19" t="s">
        <v>7609</v>
      </c>
      <c r="G492" s="19" t="s">
        <v>100</v>
      </c>
      <c r="H492" s="19" t="s">
        <v>36</v>
      </c>
      <c r="I492" s="33">
        <v>50000000</v>
      </c>
      <c r="J492" s="46" t="s">
        <v>8965</v>
      </c>
      <c r="K492" s="19" t="s">
        <v>8966</v>
      </c>
      <c r="L492" s="19" t="s">
        <v>8967</v>
      </c>
      <c r="M492" s="27" t="s">
        <v>24</v>
      </c>
      <c r="N492" s="17"/>
      <c r="O492" s="18"/>
    </row>
    <row r="493" spans="2:15" s="14" customFormat="1" ht="20.25" customHeight="1" x14ac:dyDescent="0.15">
      <c r="B493" s="25">
        <v>2021</v>
      </c>
      <c r="C493" s="27">
        <v>3</v>
      </c>
      <c r="D493" s="27" t="s">
        <v>14</v>
      </c>
      <c r="E493" s="17" t="s">
        <v>8968</v>
      </c>
      <c r="F493" s="19" t="s">
        <v>7484</v>
      </c>
      <c r="G493" s="19" t="s">
        <v>100</v>
      </c>
      <c r="H493" s="19" t="s">
        <v>36</v>
      </c>
      <c r="I493" s="33">
        <v>50000000</v>
      </c>
      <c r="J493" s="46" t="s">
        <v>8969</v>
      </c>
      <c r="K493" s="19" t="s">
        <v>8970</v>
      </c>
      <c r="L493" s="19" t="s">
        <v>8971</v>
      </c>
      <c r="M493" s="27" t="s">
        <v>24</v>
      </c>
      <c r="N493" s="17"/>
      <c r="O493" s="18"/>
    </row>
    <row r="494" spans="2:15" s="14" customFormat="1" ht="20.25" customHeight="1" x14ac:dyDescent="0.15">
      <c r="B494" s="25">
        <v>2021</v>
      </c>
      <c r="C494" s="27">
        <v>3</v>
      </c>
      <c r="D494" s="27" t="s">
        <v>14</v>
      </c>
      <c r="E494" s="17" t="s">
        <v>8972</v>
      </c>
      <c r="F494" s="19" t="s">
        <v>7484</v>
      </c>
      <c r="G494" s="19" t="s">
        <v>40</v>
      </c>
      <c r="H494" s="19" t="s">
        <v>101</v>
      </c>
      <c r="I494" s="33">
        <v>50000000</v>
      </c>
      <c r="J494" s="46" t="s">
        <v>8973</v>
      </c>
      <c r="K494" s="19" t="s">
        <v>8974</v>
      </c>
      <c r="L494" s="19" t="s">
        <v>8975</v>
      </c>
      <c r="M494" s="27" t="s">
        <v>24</v>
      </c>
      <c r="N494" s="17"/>
      <c r="O494" s="18" t="s">
        <v>4651</v>
      </c>
    </row>
    <row r="495" spans="2:15" s="14" customFormat="1" ht="20.25" customHeight="1" x14ac:dyDescent="0.15">
      <c r="B495" s="25">
        <v>2021</v>
      </c>
      <c r="C495" s="27">
        <v>3</v>
      </c>
      <c r="D495" s="27" t="s">
        <v>14</v>
      </c>
      <c r="E495" s="17" t="s">
        <v>8976</v>
      </c>
      <c r="F495" s="19" t="s">
        <v>7484</v>
      </c>
      <c r="G495" s="19" t="s">
        <v>40</v>
      </c>
      <c r="H495" s="19" t="s">
        <v>36</v>
      </c>
      <c r="I495" s="33">
        <v>50000000</v>
      </c>
      <c r="J495" s="46" t="s">
        <v>8977</v>
      </c>
      <c r="K495" s="19" t="s">
        <v>8978</v>
      </c>
      <c r="L495" s="19" t="s">
        <v>8979</v>
      </c>
      <c r="M495" s="27" t="s">
        <v>24</v>
      </c>
      <c r="N495" s="17"/>
      <c r="O495" s="18"/>
    </row>
    <row r="496" spans="2:15" s="14" customFormat="1" ht="20.25" customHeight="1" x14ac:dyDescent="0.15">
      <c r="B496" s="25">
        <v>2021</v>
      </c>
      <c r="C496" s="27">
        <v>3</v>
      </c>
      <c r="D496" s="27" t="s">
        <v>14</v>
      </c>
      <c r="E496" s="17" t="s">
        <v>8980</v>
      </c>
      <c r="F496" s="19" t="s">
        <v>7484</v>
      </c>
      <c r="G496" s="19" t="s">
        <v>100</v>
      </c>
      <c r="H496" s="19" t="s">
        <v>36</v>
      </c>
      <c r="I496" s="33">
        <v>50000000</v>
      </c>
      <c r="J496" s="46" t="s">
        <v>8615</v>
      </c>
      <c r="K496" s="19" t="s">
        <v>8981</v>
      </c>
      <c r="L496" s="19" t="s">
        <v>8982</v>
      </c>
      <c r="M496" s="27" t="s">
        <v>24</v>
      </c>
      <c r="N496" s="17"/>
      <c r="O496" s="18"/>
    </row>
    <row r="497" spans="2:15" s="14" customFormat="1" ht="20.25" customHeight="1" x14ac:dyDescent="0.15">
      <c r="B497" s="25">
        <v>2021</v>
      </c>
      <c r="C497" s="27">
        <v>3</v>
      </c>
      <c r="D497" s="27" t="s">
        <v>14</v>
      </c>
      <c r="E497" s="17" t="s">
        <v>8983</v>
      </c>
      <c r="F497" s="19" t="s">
        <v>7490</v>
      </c>
      <c r="G497" s="19" t="s">
        <v>100</v>
      </c>
      <c r="H497" s="19" t="s">
        <v>36</v>
      </c>
      <c r="I497" s="33">
        <v>50000000</v>
      </c>
      <c r="J497" s="46" t="s">
        <v>8984</v>
      </c>
      <c r="K497" s="19" t="s">
        <v>8985</v>
      </c>
      <c r="L497" s="19" t="s">
        <v>8986</v>
      </c>
      <c r="M497" s="27" t="s">
        <v>24</v>
      </c>
      <c r="N497" s="17"/>
      <c r="O497" s="18"/>
    </row>
    <row r="498" spans="2:15" s="14" customFormat="1" ht="20.25" customHeight="1" x14ac:dyDescent="0.15">
      <c r="B498" s="25">
        <v>2021</v>
      </c>
      <c r="C498" s="27">
        <v>3</v>
      </c>
      <c r="D498" s="27" t="s">
        <v>14</v>
      </c>
      <c r="E498" s="17" t="s">
        <v>8987</v>
      </c>
      <c r="F498" s="19" t="s">
        <v>7484</v>
      </c>
      <c r="G498" s="19" t="s">
        <v>100</v>
      </c>
      <c r="H498" s="19" t="s">
        <v>36</v>
      </c>
      <c r="I498" s="33">
        <v>49776000</v>
      </c>
      <c r="J498" s="46" t="s">
        <v>8615</v>
      </c>
      <c r="K498" s="19" t="s">
        <v>8988</v>
      </c>
      <c r="L498" s="19" t="s">
        <v>8989</v>
      </c>
      <c r="M498" s="27" t="s">
        <v>24</v>
      </c>
      <c r="N498" s="17"/>
      <c r="O498" s="18"/>
    </row>
    <row r="499" spans="2:15" s="14" customFormat="1" ht="20.25" customHeight="1" x14ac:dyDescent="0.15">
      <c r="B499" s="25">
        <v>2021</v>
      </c>
      <c r="C499" s="27">
        <v>3</v>
      </c>
      <c r="D499" s="27" t="s">
        <v>14</v>
      </c>
      <c r="E499" s="17" t="s">
        <v>8990</v>
      </c>
      <c r="F499" s="19" t="s">
        <v>7484</v>
      </c>
      <c r="G499" s="19" t="s">
        <v>40</v>
      </c>
      <c r="H499" s="19" t="s">
        <v>101</v>
      </c>
      <c r="I499" s="33">
        <v>49000000</v>
      </c>
      <c r="J499" s="46" t="s">
        <v>8991</v>
      </c>
      <c r="K499" s="19" t="s">
        <v>8992</v>
      </c>
      <c r="L499" s="19" t="s">
        <v>8993</v>
      </c>
      <c r="M499" s="27" t="s">
        <v>24</v>
      </c>
      <c r="N499" s="17"/>
      <c r="O499" s="18"/>
    </row>
    <row r="500" spans="2:15" s="14" customFormat="1" ht="20.25" customHeight="1" x14ac:dyDescent="0.15">
      <c r="B500" s="25">
        <v>2021</v>
      </c>
      <c r="C500" s="27">
        <v>3</v>
      </c>
      <c r="D500" s="27" t="s">
        <v>14</v>
      </c>
      <c r="E500" s="17" t="s">
        <v>8994</v>
      </c>
      <c r="F500" s="19" t="s">
        <v>7479</v>
      </c>
      <c r="G500" s="19" t="s">
        <v>100</v>
      </c>
      <c r="H500" s="19" t="s">
        <v>36</v>
      </c>
      <c r="I500" s="33">
        <v>46000000</v>
      </c>
      <c r="J500" s="46" t="s">
        <v>8995</v>
      </c>
      <c r="K500" s="19" t="s">
        <v>8996</v>
      </c>
      <c r="L500" s="19" t="s">
        <v>8997</v>
      </c>
      <c r="M500" s="27" t="s">
        <v>24</v>
      </c>
      <c r="N500" s="17"/>
      <c r="O500" s="18"/>
    </row>
    <row r="501" spans="2:15" s="14" customFormat="1" ht="20.25" customHeight="1" x14ac:dyDescent="0.15">
      <c r="B501" s="25">
        <v>2021</v>
      </c>
      <c r="C501" s="27">
        <v>3</v>
      </c>
      <c r="D501" s="27" t="s">
        <v>14</v>
      </c>
      <c r="E501" s="17" t="s">
        <v>8998</v>
      </c>
      <c r="F501" s="19" t="s">
        <v>7474</v>
      </c>
      <c r="G501" s="19" t="s">
        <v>100</v>
      </c>
      <c r="H501" s="19" t="s">
        <v>36</v>
      </c>
      <c r="I501" s="33">
        <v>43128000</v>
      </c>
      <c r="J501" s="46" t="s">
        <v>8472</v>
      </c>
      <c r="K501" s="19" t="s">
        <v>8999</v>
      </c>
      <c r="L501" s="19" t="s">
        <v>9000</v>
      </c>
      <c r="M501" s="27" t="s">
        <v>24</v>
      </c>
      <c r="N501" s="17"/>
      <c r="O501" s="18" t="s">
        <v>94</v>
      </c>
    </row>
    <row r="502" spans="2:15" s="14" customFormat="1" ht="20.25" customHeight="1" x14ac:dyDescent="0.15">
      <c r="B502" s="25">
        <v>2021</v>
      </c>
      <c r="C502" s="27">
        <v>3</v>
      </c>
      <c r="D502" s="27" t="s">
        <v>15</v>
      </c>
      <c r="E502" s="17" t="s">
        <v>9001</v>
      </c>
      <c r="F502" s="19" t="s">
        <v>7479</v>
      </c>
      <c r="G502" s="19" t="s">
        <v>40</v>
      </c>
      <c r="H502" s="19" t="s">
        <v>36</v>
      </c>
      <c r="I502" s="33">
        <v>43000000</v>
      </c>
      <c r="J502" s="46" t="s">
        <v>8704</v>
      </c>
      <c r="K502" s="19" t="s">
        <v>8705</v>
      </c>
      <c r="L502" s="19" t="s">
        <v>8706</v>
      </c>
      <c r="M502" s="27" t="s">
        <v>24</v>
      </c>
      <c r="N502" s="17"/>
      <c r="O502" s="18"/>
    </row>
    <row r="503" spans="2:15" s="14" customFormat="1" ht="20.25" customHeight="1" x14ac:dyDescent="0.15">
      <c r="B503" s="25">
        <v>2021</v>
      </c>
      <c r="C503" s="27">
        <v>3</v>
      </c>
      <c r="D503" s="27" t="s">
        <v>15</v>
      </c>
      <c r="E503" s="17" t="s">
        <v>9002</v>
      </c>
      <c r="F503" s="19" t="s">
        <v>7845</v>
      </c>
      <c r="G503" s="19" t="s">
        <v>100</v>
      </c>
      <c r="H503" s="19" t="s">
        <v>36</v>
      </c>
      <c r="I503" s="33">
        <v>42000000</v>
      </c>
      <c r="J503" s="46" t="s">
        <v>7491</v>
      </c>
      <c r="K503" s="19" t="s">
        <v>9003</v>
      </c>
      <c r="L503" s="19" t="s">
        <v>9004</v>
      </c>
      <c r="M503" s="27" t="s">
        <v>24</v>
      </c>
      <c r="N503" s="17"/>
      <c r="O503" s="18"/>
    </row>
    <row r="504" spans="2:15" s="14" customFormat="1" ht="20.25" customHeight="1" x14ac:dyDescent="0.15">
      <c r="B504" s="25">
        <v>2021</v>
      </c>
      <c r="C504" s="27">
        <v>3</v>
      </c>
      <c r="D504" s="27" t="s">
        <v>14</v>
      </c>
      <c r="E504" s="17" t="s">
        <v>9005</v>
      </c>
      <c r="F504" s="19" t="s">
        <v>7840</v>
      </c>
      <c r="G504" s="19" t="s">
        <v>100</v>
      </c>
      <c r="H504" s="19" t="s">
        <v>36</v>
      </c>
      <c r="I504" s="33">
        <v>40000000</v>
      </c>
      <c r="J504" s="46" t="s">
        <v>8859</v>
      </c>
      <c r="K504" s="19" t="s">
        <v>8860</v>
      </c>
      <c r="L504" s="19" t="s">
        <v>8861</v>
      </c>
      <c r="M504" s="27" t="s">
        <v>24</v>
      </c>
      <c r="N504" s="17"/>
      <c r="O504" s="18"/>
    </row>
    <row r="505" spans="2:15" s="14" customFormat="1" ht="20.25" customHeight="1" x14ac:dyDescent="0.15">
      <c r="B505" s="25">
        <v>2021</v>
      </c>
      <c r="C505" s="27">
        <v>3</v>
      </c>
      <c r="D505" s="27" t="s">
        <v>5000</v>
      </c>
      <c r="E505" s="17" t="s">
        <v>9006</v>
      </c>
      <c r="F505" s="19" t="s">
        <v>7840</v>
      </c>
      <c r="G505" s="19" t="s">
        <v>100</v>
      </c>
      <c r="H505" s="19" t="s">
        <v>36</v>
      </c>
      <c r="I505" s="33">
        <v>40000000</v>
      </c>
      <c r="J505" s="46" t="s">
        <v>9007</v>
      </c>
      <c r="K505" s="19" t="s">
        <v>9008</v>
      </c>
      <c r="L505" s="19" t="s">
        <v>9009</v>
      </c>
      <c r="M505" s="27" t="s">
        <v>24</v>
      </c>
      <c r="N505" s="17"/>
      <c r="O505" s="18"/>
    </row>
    <row r="506" spans="2:15" s="14" customFormat="1" ht="20.25" customHeight="1" x14ac:dyDescent="0.15">
      <c r="B506" s="25">
        <v>2021</v>
      </c>
      <c r="C506" s="27">
        <v>3</v>
      </c>
      <c r="D506" s="27" t="s">
        <v>5000</v>
      </c>
      <c r="E506" s="17" t="s">
        <v>9010</v>
      </c>
      <c r="F506" s="19" t="s">
        <v>7840</v>
      </c>
      <c r="G506" s="19" t="s">
        <v>100</v>
      </c>
      <c r="H506" s="19" t="s">
        <v>36</v>
      </c>
      <c r="I506" s="33">
        <v>40000000</v>
      </c>
      <c r="J506" s="46" t="s">
        <v>9007</v>
      </c>
      <c r="K506" s="19" t="s">
        <v>9008</v>
      </c>
      <c r="L506" s="19" t="s">
        <v>9009</v>
      </c>
      <c r="M506" s="27" t="s">
        <v>24</v>
      </c>
      <c r="N506" s="17"/>
      <c r="O506" s="18"/>
    </row>
    <row r="507" spans="2:15" s="14" customFormat="1" ht="20.25" customHeight="1" x14ac:dyDescent="0.15">
      <c r="B507" s="25">
        <v>2021</v>
      </c>
      <c r="C507" s="27">
        <v>3</v>
      </c>
      <c r="D507" s="27" t="s">
        <v>14</v>
      </c>
      <c r="E507" s="17" t="s">
        <v>9011</v>
      </c>
      <c r="F507" s="19" t="s">
        <v>7840</v>
      </c>
      <c r="G507" s="19" t="s">
        <v>100</v>
      </c>
      <c r="H507" s="19" t="s">
        <v>36</v>
      </c>
      <c r="I507" s="33">
        <v>40000000</v>
      </c>
      <c r="J507" s="46" t="s">
        <v>9012</v>
      </c>
      <c r="K507" s="19" t="s">
        <v>9013</v>
      </c>
      <c r="L507" s="19" t="s">
        <v>9014</v>
      </c>
      <c r="M507" s="27" t="s">
        <v>24</v>
      </c>
      <c r="N507" s="17"/>
      <c r="O507" s="18"/>
    </row>
    <row r="508" spans="2:15" s="14" customFormat="1" ht="20.25" customHeight="1" x14ac:dyDescent="0.15">
      <c r="B508" s="25">
        <v>2021</v>
      </c>
      <c r="C508" s="27">
        <v>3</v>
      </c>
      <c r="D508" s="27" t="s">
        <v>14</v>
      </c>
      <c r="E508" s="17" t="s">
        <v>9015</v>
      </c>
      <c r="F508" s="19" t="s">
        <v>7840</v>
      </c>
      <c r="G508" s="19" t="s">
        <v>100</v>
      </c>
      <c r="H508" s="19" t="s">
        <v>36</v>
      </c>
      <c r="I508" s="33">
        <v>40000000</v>
      </c>
      <c r="J508" s="46" t="s">
        <v>9016</v>
      </c>
      <c r="K508" s="19" t="s">
        <v>9017</v>
      </c>
      <c r="L508" s="19" t="s">
        <v>9018</v>
      </c>
      <c r="M508" s="27" t="s">
        <v>24</v>
      </c>
      <c r="N508" s="17"/>
      <c r="O508" s="18"/>
    </row>
    <row r="509" spans="2:15" s="14" customFormat="1" ht="20.25" customHeight="1" x14ac:dyDescent="0.15">
      <c r="B509" s="25">
        <v>2021</v>
      </c>
      <c r="C509" s="27">
        <v>3</v>
      </c>
      <c r="D509" s="27" t="s">
        <v>14</v>
      </c>
      <c r="E509" s="17" t="s">
        <v>9019</v>
      </c>
      <c r="F509" s="19" t="s">
        <v>7840</v>
      </c>
      <c r="G509" s="19" t="s">
        <v>100</v>
      </c>
      <c r="H509" s="19" t="s">
        <v>36</v>
      </c>
      <c r="I509" s="33">
        <v>38000000</v>
      </c>
      <c r="J509" s="46" t="s">
        <v>9020</v>
      </c>
      <c r="K509" s="19" t="s">
        <v>9021</v>
      </c>
      <c r="L509" s="19" t="s">
        <v>9022</v>
      </c>
      <c r="M509" s="27" t="s">
        <v>24</v>
      </c>
      <c r="N509" s="17"/>
      <c r="O509" s="18" t="s">
        <v>94</v>
      </c>
    </row>
    <row r="510" spans="2:15" s="14" customFormat="1" ht="20.25" customHeight="1" x14ac:dyDescent="0.15">
      <c r="B510" s="25">
        <v>2021</v>
      </c>
      <c r="C510" s="27">
        <v>3</v>
      </c>
      <c r="D510" s="27" t="s">
        <v>15</v>
      </c>
      <c r="E510" s="17" t="s">
        <v>9023</v>
      </c>
      <c r="F510" s="19" t="s">
        <v>7840</v>
      </c>
      <c r="G510" s="19" t="s">
        <v>100</v>
      </c>
      <c r="H510" s="19" t="s">
        <v>36</v>
      </c>
      <c r="I510" s="33">
        <v>36000000</v>
      </c>
      <c r="J510" s="46" t="s">
        <v>7910</v>
      </c>
      <c r="K510" s="19" t="s">
        <v>7911</v>
      </c>
      <c r="L510" s="19" t="s">
        <v>9024</v>
      </c>
      <c r="M510" s="27" t="s">
        <v>24</v>
      </c>
      <c r="N510" s="17"/>
      <c r="O510" s="18"/>
    </row>
    <row r="511" spans="2:15" s="14" customFormat="1" ht="20.25" customHeight="1" x14ac:dyDescent="0.15">
      <c r="B511" s="25">
        <v>2021</v>
      </c>
      <c r="C511" s="27">
        <v>3</v>
      </c>
      <c r="D511" s="27" t="s">
        <v>15</v>
      </c>
      <c r="E511" s="17" t="s">
        <v>9025</v>
      </c>
      <c r="F511" s="19" t="s">
        <v>7840</v>
      </c>
      <c r="G511" s="19" t="s">
        <v>100</v>
      </c>
      <c r="H511" s="19" t="s">
        <v>36</v>
      </c>
      <c r="I511" s="33">
        <v>35000000</v>
      </c>
      <c r="J511" s="46" t="s">
        <v>7910</v>
      </c>
      <c r="K511" s="19" t="s">
        <v>7911</v>
      </c>
      <c r="L511" s="19" t="s">
        <v>9024</v>
      </c>
      <c r="M511" s="27" t="s">
        <v>24</v>
      </c>
      <c r="N511" s="17"/>
      <c r="O511" s="18"/>
    </row>
    <row r="512" spans="2:15" s="14" customFormat="1" ht="20.25" customHeight="1" x14ac:dyDescent="0.15">
      <c r="B512" s="25">
        <v>2021</v>
      </c>
      <c r="C512" s="27">
        <v>3</v>
      </c>
      <c r="D512" s="27" t="s">
        <v>15</v>
      </c>
      <c r="E512" s="17" t="s">
        <v>9026</v>
      </c>
      <c r="F512" s="19" t="s">
        <v>7840</v>
      </c>
      <c r="G512" s="19" t="s">
        <v>100</v>
      </c>
      <c r="H512" s="19" t="s">
        <v>36</v>
      </c>
      <c r="I512" s="33">
        <v>35000000</v>
      </c>
      <c r="J512" s="46" t="s">
        <v>7910</v>
      </c>
      <c r="K512" s="19" t="s">
        <v>7911</v>
      </c>
      <c r="L512" s="19" t="s">
        <v>9024</v>
      </c>
      <c r="M512" s="27" t="s">
        <v>24</v>
      </c>
      <c r="N512" s="17"/>
      <c r="O512" s="18"/>
    </row>
    <row r="513" spans="2:15" s="14" customFormat="1" ht="20.25" customHeight="1" x14ac:dyDescent="0.15">
      <c r="B513" s="25">
        <v>2021</v>
      </c>
      <c r="C513" s="27">
        <v>3</v>
      </c>
      <c r="D513" s="27" t="s">
        <v>14</v>
      </c>
      <c r="E513" s="17" t="s">
        <v>9027</v>
      </c>
      <c r="F513" s="19" t="s">
        <v>7840</v>
      </c>
      <c r="G513" s="19" t="s">
        <v>100</v>
      </c>
      <c r="H513" s="19" t="s">
        <v>36</v>
      </c>
      <c r="I513" s="33">
        <v>34000000</v>
      </c>
      <c r="J513" s="46" t="s">
        <v>9028</v>
      </c>
      <c r="K513" s="19" t="s">
        <v>9029</v>
      </c>
      <c r="L513" s="19" t="s">
        <v>9030</v>
      </c>
      <c r="M513" s="27" t="s">
        <v>24</v>
      </c>
      <c r="N513" s="17"/>
      <c r="O513" s="18"/>
    </row>
    <row r="514" spans="2:15" s="14" customFormat="1" ht="20.25" customHeight="1" x14ac:dyDescent="0.15">
      <c r="B514" s="25">
        <v>2021</v>
      </c>
      <c r="C514" s="27">
        <v>3</v>
      </c>
      <c r="D514" s="27" t="s">
        <v>14</v>
      </c>
      <c r="E514" s="17" t="s">
        <v>9031</v>
      </c>
      <c r="F514" s="19" t="s">
        <v>7840</v>
      </c>
      <c r="G514" s="19" t="s">
        <v>40</v>
      </c>
      <c r="H514" s="19" t="s">
        <v>36</v>
      </c>
      <c r="I514" s="33">
        <v>33934000</v>
      </c>
      <c r="J514" s="46" t="s">
        <v>9032</v>
      </c>
      <c r="K514" s="19" t="s">
        <v>9033</v>
      </c>
      <c r="L514" s="19" t="s">
        <v>9034</v>
      </c>
      <c r="M514" s="27" t="s">
        <v>24</v>
      </c>
      <c r="N514" s="17"/>
      <c r="O514" s="18"/>
    </row>
    <row r="515" spans="2:15" s="14" customFormat="1" ht="20.25" customHeight="1" x14ac:dyDescent="0.15">
      <c r="B515" s="25">
        <v>2021</v>
      </c>
      <c r="C515" s="27">
        <v>3</v>
      </c>
      <c r="D515" s="27" t="s">
        <v>14</v>
      </c>
      <c r="E515" s="17" t="s">
        <v>9035</v>
      </c>
      <c r="F515" s="19" t="s">
        <v>7845</v>
      </c>
      <c r="G515" s="19" t="s">
        <v>40</v>
      </c>
      <c r="H515" s="19" t="s">
        <v>36</v>
      </c>
      <c r="I515" s="33">
        <v>33241000</v>
      </c>
      <c r="J515" s="46" t="s">
        <v>9036</v>
      </c>
      <c r="K515" s="19" t="s">
        <v>9037</v>
      </c>
      <c r="L515" s="19" t="s">
        <v>9038</v>
      </c>
      <c r="M515" s="27" t="s">
        <v>24</v>
      </c>
      <c r="N515" s="17"/>
      <c r="O515" s="18"/>
    </row>
    <row r="516" spans="2:15" s="14" customFormat="1" ht="20.25" customHeight="1" x14ac:dyDescent="0.15">
      <c r="B516" s="25">
        <v>2021</v>
      </c>
      <c r="C516" s="27">
        <v>3</v>
      </c>
      <c r="D516" s="27" t="s">
        <v>14</v>
      </c>
      <c r="E516" s="17" t="s">
        <v>9039</v>
      </c>
      <c r="F516" s="19" t="s">
        <v>7519</v>
      </c>
      <c r="G516" s="19" t="s">
        <v>100</v>
      </c>
      <c r="H516" s="19" t="s">
        <v>36</v>
      </c>
      <c r="I516" s="33">
        <v>31000000</v>
      </c>
      <c r="J516" s="46" t="s">
        <v>8166</v>
      </c>
      <c r="K516" s="19" t="s">
        <v>8167</v>
      </c>
      <c r="L516" s="19" t="s">
        <v>9040</v>
      </c>
      <c r="M516" s="27" t="s">
        <v>24</v>
      </c>
      <c r="N516" s="17"/>
      <c r="O516" s="18"/>
    </row>
    <row r="517" spans="2:15" s="14" customFormat="1" ht="20.25" customHeight="1" x14ac:dyDescent="0.15">
      <c r="B517" s="25">
        <v>2021</v>
      </c>
      <c r="C517" s="27">
        <v>3</v>
      </c>
      <c r="D517" s="27" t="s">
        <v>14</v>
      </c>
      <c r="E517" s="17" t="s">
        <v>9041</v>
      </c>
      <c r="F517" s="19" t="s">
        <v>7519</v>
      </c>
      <c r="G517" s="19" t="s">
        <v>40</v>
      </c>
      <c r="H517" s="19" t="s">
        <v>36</v>
      </c>
      <c r="I517" s="33">
        <v>30000000</v>
      </c>
      <c r="J517" s="46" t="s">
        <v>9042</v>
      </c>
      <c r="K517" s="19" t="s">
        <v>9043</v>
      </c>
      <c r="L517" s="19" t="s">
        <v>9044</v>
      </c>
      <c r="M517" s="27" t="s">
        <v>24</v>
      </c>
      <c r="N517" s="17"/>
      <c r="O517" s="18"/>
    </row>
    <row r="518" spans="2:15" s="14" customFormat="1" ht="20.25" customHeight="1" x14ac:dyDescent="0.15">
      <c r="B518" s="25">
        <v>2021</v>
      </c>
      <c r="C518" s="27">
        <v>3</v>
      </c>
      <c r="D518" s="27" t="s">
        <v>14</v>
      </c>
      <c r="E518" s="17" t="s">
        <v>9045</v>
      </c>
      <c r="F518" s="19" t="s">
        <v>7519</v>
      </c>
      <c r="G518" s="19" t="s">
        <v>100</v>
      </c>
      <c r="H518" s="19" t="s">
        <v>36</v>
      </c>
      <c r="I518" s="33">
        <v>30000000</v>
      </c>
      <c r="J518" s="46" t="s">
        <v>9046</v>
      </c>
      <c r="K518" s="19" t="s">
        <v>9047</v>
      </c>
      <c r="L518" s="19" t="s">
        <v>9048</v>
      </c>
      <c r="M518" s="27" t="s">
        <v>24</v>
      </c>
      <c r="N518" s="17"/>
      <c r="O518" s="18"/>
    </row>
    <row r="519" spans="2:15" s="14" customFormat="1" ht="20.25" customHeight="1" x14ac:dyDescent="0.15">
      <c r="B519" s="25">
        <v>2021</v>
      </c>
      <c r="C519" s="27">
        <v>3</v>
      </c>
      <c r="D519" s="27" t="s">
        <v>14</v>
      </c>
      <c r="E519" s="17" t="s">
        <v>9049</v>
      </c>
      <c r="F519" s="19" t="s">
        <v>7519</v>
      </c>
      <c r="G519" s="19" t="s">
        <v>100</v>
      </c>
      <c r="H519" s="19" t="s">
        <v>101</v>
      </c>
      <c r="I519" s="33">
        <v>30000000</v>
      </c>
      <c r="J519" s="46" t="s">
        <v>9050</v>
      </c>
      <c r="K519" s="19" t="s">
        <v>9051</v>
      </c>
      <c r="L519" s="19" t="s">
        <v>9052</v>
      </c>
      <c r="M519" s="27" t="s">
        <v>24</v>
      </c>
      <c r="N519" s="17"/>
      <c r="O519" s="18" t="s">
        <v>4849</v>
      </c>
    </row>
    <row r="520" spans="2:15" s="14" customFormat="1" ht="20.25" customHeight="1" x14ac:dyDescent="0.15">
      <c r="B520" s="25">
        <v>2021</v>
      </c>
      <c r="C520" s="27">
        <v>3</v>
      </c>
      <c r="D520" s="27" t="s">
        <v>14</v>
      </c>
      <c r="E520" s="17" t="s">
        <v>9053</v>
      </c>
      <c r="F520" s="19" t="s">
        <v>7535</v>
      </c>
      <c r="G520" s="19" t="s">
        <v>100</v>
      </c>
      <c r="H520" s="19" t="s">
        <v>101</v>
      </c>
      <c r="I520" s="33">
        <v>29223000</v>
      </c>
      <c r="J520" s="46" t="s">
        <v>5317</v>
      </c>
      <c r="K520" s="19" t="s">
        <v>9054</v>
      </c>
      <c r="L520" s="19" t="s">
        <v>9055</v>
      </c>
      <c r="M520" s="27" t="s">
        <v>24</v>
      </c>
      <c r="N520" s="17"/>
      <c r="O520" s="18"/>
    </row>
    <row r="521" spans="2:15" s="14" customFormat="1" ht="20.25" customHeight="1" x14ac:dyDescent="0.15">
      <c r="B521" s="25">
        <v>2021</v>
      </c>
      <c r="C521" s="27">
        <v>3</v>
      </c>
      <c r="D521" s="27" t="s">
        <v>14</v>
      </c>
      <c r="E521" s="17" t="s">
        <v>9056</v>
      </c>
      <c r="F521" s="19" t="s">
        <v>7519</v>
      </c>
      <c r="G521" s="19" t="s">
        <v>40</v>
      </c>
      <c r="H521" s="19" t="s">
        <v>36</v>
      </c>
      <c r="I521" s="33">
        <v>25000000</v>
      </c>
      <c r="J521" s="46" t="s">
        <v>9057</v>
      </c>
      <c r="K521" s="19" t="s">
        <v>9043</v>
      </c>
      <c r="L521" s="19" t="s">
        <v>9044</v>
      </c>
      <c r="M521" s="27" t="s">
        <v>24</v>
      </c>
      <c r="N521" s="17"/>
      <c r="O521" s="18"/>
    </row>
    <row r="522" spans="2:15" s="14" customFormat="1" ht="20.25" customHeight="1" x14ac:dyDescent="0.15">
      <c r="B522" s="25">
        <v>2021</v>
      </c>
      <c r="C522" s="27">
        <v>3</v>
      </c>
      <c r="D522" s="27" t="s">
        <v>5000</v>
      </c>
      <c r="E522" s="17" t="s">
        <v>9058</v>
      </c>
      <c r="F522" s="19" t="s">
        <v>7519</v>
      </c>
      <c r="G522" s="19" t="s">
        <v>100</v>
      </c>
      <c r="H522" s="19" t="s">
        <v>36</v>
      </c>
      <c r="I522" s="33">
        <v>25000000</v>
      </c>
      <c r="J522" s="46" t="s">
        <v>9059</v>
      </c>
      <c r="K522" s="19" t="s">
        <v>9060</v>
      </c>
      <c r="L522" s="19" t="s">
        <v>9061</v>
      </c>
      <c r="M522" s="27" t="s">
        <v>24</v>
      </c>
      <c r="N522" s="17"/>
      <c r="O522" s="18"/>
    </row>
    <row r="523" spans="2:15" s="14" customFormat="1" ht="20.25" customHeight="1" x14ac:dyDescent="0.15">
      <c r="B523" s="25">
        <v>2021</v>
      </c>
      <c r="C523" s="27">
        <v>3</v>
      </c>
      <c r="D523" s="27" t="s">
        <v>14</v>
      </c>
      <c r="E523" s="17" t="s">
        <v>9062</v>
      </c>
      <c r="F523" s="19" t="s">
        <v>7519</v>
      </c>
      <c r="G523" s="19" t="s">
        <v>100</v>
      </c>
      <c r="H523" s="19" t="s">
        <v>36</v>
      </c>
      <c r="I523" s="33">
        <v>25000000</v>
      </c>
      <c r="J523" s="46" t="s">
        <v>9063</v>
      </c>
      <c r="K523" s="19" t="s">
        <v>9064</v>
      </c>
      <c r="L523" s="19" t="s">
        <v>9065</v>
      </c>
      <c r="M523" s="27" t="s">
        <v>24</v>
      </c>
      <c r="N523" s="17"/>
      <c r="O523" s="18"/>
    </row>
    <row r="524" spans="2:15" s="14" customFormat="1" ht="20.25" customHeight="1" x14ac:dyDescent="0.15">
      <c r="B524" s="25">
        <v>2021</v>
      </c>
      <c r="C524" s="27">
        <v>3</v>
      </c>
      <c r="D524" s="27" t="s">
        <v>14</v>
      </c>
      <c r="E524" s="17" t="s">
        <v>9066</v>
      </c>
      <c r="F524" s="19" t="s">
        <v>7519</v>
      </c>
      <c r="G524" s="19" t="s">
        <v>100</v>
      </c>
      <c r="H524" s="19" t="s">
        <v>36</v>
      </c>
      <c r="I524" s="33">
        <v>23500000</v>
      </c>
      <c r="J524" s="46" t="s">
        <v>5522</v>
      </c>
      <c r="K524" s="19" t="s">
        <v>8063</v>
      </c>
      <c r="L524" s="19" t="s">
        <v>8064</v>
      </c>
      <c r="M524" s="27" t="s">
        <v>24</v>
      </c>
      <c r="N524" s="17"/>
      <c r="O524" s="18" t="s">
        <v>94</v>
      </c>
    </row>
    <row r="525" spans="2:15" s="14" customFormat="1" ht="20.25" customHeight="1" x14ac:dyDescent="0.15">
      <c r="B525" s="25">
        <v>2021</v>
      </c>
      <c r="C525" s="27">
        <v>3</v>
      </c>
      <c r="D525" s="27" t="s">
        <v>14</v>
      </c>
      <c r="E525" s="17" t="s">
        <v>9067</v>
      </c>
      <c r="F525" s="19" t="s">
        <v>7519</v>
      </c>
      <c r="G525" s="19" t="s">
        <v>100</v>
      </c>
      <c r="H525" s="19" t="s">
        <v>36</v>
      </c>
      <c r="I525" s="33">
        <v>22652000</v>
      </c>
      <c r="J525" s="46" t="s">
        <v>5290</v>
      </c>
      <c r="K525" s="19" t="s">
        <v>5291</v>
      </c>
      <c r="L525" s="19" t="s">
        <v>5513</v>
      </c>
      <c r="M525" s="27" t="s">
        <v>24</v>
      </c>
      <c r="N525" s="17"/>
      <c r="O525" s="18"/>
    </row>
    <row r="526" spans="2:15" s="14" customFormat="1" ht="20.25" customHeight="1" x14ac:dyDescent="0.15">
      <c r="B526" s="25">
        <v>2021</v>
      </c>
      <c r="C526" s="27">
        <v>3</v>
      </c>
      <c r="D526" s="27" t="s">
        <v>14</v>
      </c>
      <c r="E526" s="17" t="s">
        <v>9068</v>
      </c>
      <c r="F526" s="19" t="s">
        <v>7519</v>
      </c>
      <c r="G526" s="19" t="s">
        <v>40</v>
      </c>
      <c r="H526" s="19" t="s">
        <v>101</v>
      </c>
      <c r="I526" s="33">
        <v>22000000</v>
      </c>
      <c r="J526" s="46" t="s">
        <v>9069</v>
      </c>
      <c r="K526" s="19" t="s">
        <v>9070</v>
      </c>
      <c r="L526" s="19" t="s">
        <v>9071</v>
      </c>
      <c r="M526" s="27" t="s">
        <v>24</v>
      </c>
      <c r="N526" s="17"/>
      <c r="O526" s="18" t="s">
        <v>94</v>
      </c>
    </row>
    <row r="527" spans="2:15" s="14" customFormat="1" ht="20.25" customHeight="1" x14ac:dyDescent="0.15">
      <c r="B527" s="25">
        <v>2021</v>
      </c>
      <c r="C527" s="27">
        <v>3</v>
      </c>
      <c r="D527" s="27" t="s">
        <v>14</v>
      </c>
      <c r="E527" s="17" t="s">
        <v>9072</v>
      </c>
      <c r="F527" s="19" t="s">
        <v>7519</v>
      </c>
      <c r="G527" s="19" t="s">
        <v>100</v>
      </c>
      <c r="H527" s="19" t="s">
        <v>36</v>
      </c>
      <c r="I527" s="33">
        <v>22000000</v>
      </c>
      <c r="J527" s="46" t="s">
        <v>9073</v>
      </c>
      <c r="K527" s="19" t="s">
        <v>9074</v>
      </c>
      <c r="L527" s="19" t="s">
        <v>9075</v>
      </c>
      <c r="M527" s="27" t="s">
        <v>24</v>
      </c>
      <c r="N527" s="17"/>
      <c r="O527" s="18" t="s">
        <v>5101</v>
      </c>
    </row>
    <row r="528" spans="2:15" s="14" customFormat="1" ht="20.25" customHeight="1" x14ac:dyDescent="0.15">
      <c r="B528" s="25">
        <v>2021</v>
      </c>
      <c r="C528" s="27">
        <v>3</v>
      </c>
      <c r="D528" s="27" t="s">
        <v>14</v>
      </c>
      <c r="E528" s="17" t="s">
        <v>9076</v>
      </c>
      <c r="F528" s="19" t="s">
        <v>7519</v>
      </c>
      <c r="G528" s="19" t="s">
        <v>100</v>
      </c>
      <c r="H528" s="19" t="s">
        <v>36</v>
      </c>
      <c r="I528" s="33">
        <v>21905000</v>
      </c>
      <c r="J528" s="46" t="s">
        <v>5624</v>
      </c>
      <c r="K528" s="19" t="s">
        <v>5625</v>
      </c>
      <c r="L528" s="19" t="s">
        <v>5626</v>
      </c>
      <c r="M528" s="27" t="s">
        <v>24</v>
      </c>
      <c r="N528" s="17"/>
      <c r="O528" s="18"/>
    </row>
    <row r="529" spans="2:15" s="14" customFormat="1" ht="20.25" customHeight="1" x14ac:dyDescent="0.15">
      <c r="B529" s="25">
        <v>2021</v>
      </c>
      <c r="C529" s="27">
        <v>3</v>
      </c>
      <c r="D529" s="27" t="s">
        <v>14</v>
      </c>
      <c r="E529" s="17" t="s">
        <v>9077</v>
      </c>
      <c r="F529" s="19" t="s">
        <v>7519</v>
      </c>
      <c r="G529" s="19" t="s">
        <v>40</v>
      </c>
      <c r="H529" s="19" t="s">
        <v>101</v>
      </c>
      <c r="I529" s="33">
        <v>21554400</v>
      </c>
      <c r="J529" s="46" t="s">
        <v>5633</v>
      </c>
      <c r="K529" s="19" t="s">
        <v>9078</v>
      </c>
      <c r="L529" s="19" t="s">
        <v>9079</v>
      </c>
      <c r="M529" s="27" t="s">
        <v>24</v>
      </c>
      <c r="N529" s="17"/>
      <c r="O529" s="18" t="s">
        <v>5101</v>
      </c>
    </row>
    <row r="530" spans="2:15" s="14" customFormat="1" ht="20.25" customHeight="1" x14ac:dyDescent="0.15">
      <c r="B530" s="25">
        <v>2021</v>
      </c>
      <c r="C530" s="27">
        <v>3</v>
      </c>
      <c r="D530" s="27" t="s">
        <v>14</v>
      </c>
      <c r="E530" s="17" t="s">
        <v>9080</v>
      </c>
      <c r="F530" s="19" t="s">
        <v>7519</v>
      </c>
      <c r="G530" s="19" t="s">
        <v>100</v>
      </c>
      <c r="H530" s="19" t="s">
        <v>101</v>
      </c>
      <c r="I530" s="33">
        <v>20000000</v>
      </c>
      <c r="J530" s="46" t="s">
        <v>8149</v>
      </c>
      <c r="K530" s="19" t="s">
        <v>9081</v>
      </c>
      <c r="L530" s="19" t="s">
        <v>9082</v>
      </c>
      <c r="M530" s="27" t="s">
        <v>24</v>
      </c>
      <c r="N530" s="17"/>
      <c r="O530" s="18" t="s">
        <v>94</v>
      </c>
    </row>
    <row r="531" spans="2:15" s="14" customFormat="1" ht="20.25" customHeight="1" x14ac:dyDescent="0.15">
      <c r="B531" s="25">
        <v>2021</v>
      </c>
      <c r="C531" s="27">
        <v>3</v>
      </c>
      <c r="D531" s="27" t="s">
        <v>14</v>
      </c>
      <c r="E531" s="17" t="s">
        <v>9083</v>
      </c>
      <c r="F531" s="19" t="s">
        <v>7519</v>
      </c>
      <c r="G531" s="19" t="s">
        <v>100</v>
      </c>
      <c r="H531" s="19" t="s">
        <v>101</v>
      </c>
      <c r="I531" s="33">
        <v>20000000</v>
      </c>
      <c r="J531" s="46" t="s">
        <v>5383</v>
      </c>
      <c r="K531" s="19" t="s">
        <v>5733</v>
      </c>
      <c r="L531" s="19" t="s">
        <v>5734</v>
      </c>
      <c r="M531" s="27" t="s">
        <v>24</v>
      </c>
      <c r="N531" s="17"/>
      <c r="O531" s="18" t="s">
        <v>94</v>
      </c>
    </row>
    <row r="532" spans="2:15" s="14" customFormat="1" ht="20.25" customHeight="1" x14ac:dyDescent="0.15">
      <c r="B532" s="25">
        <v>2021</v>
      </c>
      <c r="C532" s="27">
        <v>3</v>
      </c>
      <c r="D532" s="27" t="s">
        <v>14</v>
      </c>
      <c r="E532" s="17" t="s">
        <v>9084</v>
      </c>
      <c r="F532" s="19" t="s">
        <v>7535</v>
      </c>
      <c r="G532" s="19" t="s">
        <v>100</v>
      </c>
      <c r="H532" s="19" t="s">
        <v>36</v>
      </c>
      <c r="I532" s="33">
        <v>17018570</v>
      </c>
      <c r="J532" s="46" t="s">
        <v>5864</v>
      </c>
      <c r="K532" s="19" t="s">
        <v>9085</v>
      </c>
      <c r="L532" s="19" t="s">
        <v>9086</v>
      </c>
      <c r="M532" s="27" t="s">
        <v>24</v>
      </c>
      <c r="N532" s="17"/>
      <c r="O532" s="18"/>
    </row>
    <row r="533" spans="2:15" s="14" customFormat="1" ht="20.25" customHeight="1" x14ac:dyDescent="0.15">
      <c r="B533" s="25">
        <v>2021</v>
      </c>
      <c r="C533" s="27">
        <v>3</v>
      </c>
      <c r="D533" s="27" t="s">
        <v>14</v>
      </c>
      <c r="E533" s="17" t="s">
        <v>9087</v>
      </c>
      <c r="F533" s="19" t="s">
        <v>7519</v>
      </c>
      <c r="G533" s="19" t="s">
        <v>40</v>
      </c>
      <c r="H533" s="19" t="s">
        <v>36</v>
      </c>
      <c r="I533" s="33">
        <v>16967000</v>
      </c>
      <c r="J533" s="46" t="s">
        <v>9088</v>
      </c>
      <c r="K533" s="19" t="s">
        <v>9089</v>
      </c>
      <c r="L533" s="19" t="s">
        <v>9090</v>
      </c>
      <c r="M533" s="27" t="s">
        <v>24</v>
      </c>
      <c r="N533" s="17"/>
      <c r="O533" s="18"/>
    </row>
    <row r="534" spans="2:15" s="14" customFormat="1" ht="20.25" customHeight="1" x14ac:dyDescent="0.15">
      <c r="B534" s="25">
        <v>2021</v>
      </c>
      <c r="C534" s="27">
        <v>3</v>
      </c>
      <c r="D534" s="27" t="s">
        <v>14</v>
      </c>
      <c r="E534" s="17" t="s">
        <v>9091</v>
      </c>
      <c r="F534" s="19" t="s">
        <v>7519</v>
      </c>
      <c r="G534" s="19" t="s">
        <v>100</v>
      </c>
      <c r="H534" s="19" t="s">
        <v>36</v>
      </c>
      <c r="I534" s="33">
        <v>16650000</v>
      </c>
      <c r="J534" s="46" t="s">
        <v>5440</v>
      </c>
      <c r="K534" s="19" t="s">
        <v>5441</v>
      </c>
      <c r="L534" s="19" t="s">
        <v>5442</v>
      </c>
      <c r="M534" s="27" t="s">
        <v>24</v>
      </c>
      <c r="N534" s="17"/>
      <c r="O534" s="18"/>
    </row>
    <row r="535" spans="2:15" s="14" customFormat="1" ht="20.25" customHeight="1" x14ac:dyDescent="0.15">
      <c r="B535" s="25">
        <v>2021</v>
      </c>
      <c r="C535" s="27">
        <v>3</v>
      </c>
      <c r="D535" s="27" t="s">
        <v>14</v>
      </c>
      <c r="E535" s="17" t="s">
        <v>9092</v>
      </c>
      <c r="F535" s="19" t="s">
        <v>7535</v>
      </c>
      <c r="G535" s="19" t="s">
        <v>100</v>
      </c>
      <c r="H535" s="19" t="s">
        <v>36</v>
      </c>
      <c r="I535" s="33">
        <v>16554000</v>
      </c>
      <c r="J535" s="46" t="s">
        <v>8714</v>
      </c>
      <c r="K535" s="19" t="s">
        <v>9093</v>
      </c>
      <c r="L535" s="19" t="s">
        <v>9094</v>
      </c>
      <c r="M535" s="27" t="s">
        <v>24</v>
      </c>
      <c r="N535" s="17"/>
      <c r="O535" s="18"/>
    </row>
    <row r="536" spans="2:15" s="14" customFormat="1" ht="20.25" customHeight="1" x14ac:dyDescent="0.15">
      <c r="B536" s="25">
        <v>2021</v>
      </c>
      <c r="C536" s="27">
        <v>3</v>
      </c>
      <c r="D536" s="27" t="s">
        <v>14</v>
      </c>
      <c r="E536" s="17" t="s">
        <v>9095</v>
      </c>
      <c r="F536" s="19" t="s">
        <v>7519</v>
      </c>
      <c r="G536" s="19" t="s">
        <v>40</v>
      </c>
      <c r="H536" s="19" t="s">
        <v>101</v>
      </c>
      <c r="I536" s="33">
        <v>16242000</v>
      </c>
      <c r="J536" s="46" t="s">
        <v>8141</v>
      </c>
      <c r="K536" s="19" t="s">
        <v>9096</v>
      </c>
      <c r="L536" s="19" t="s">
        <v>9097</v>
      </c>
      <c r="M536" s="27" t="s">
        <v>24</v>
      </c>
      <c r="N536" s="17"/>
      <c r="O536" s="18" t="s">
        <v>1962</v>
      </c>
    </row>
    <row r="537" spans="2:15" s="14" customFormat="1" ht="20.25" customHeight="1" x14ac:dyDescent="0.15">
      <c r="B537" s="25">
        <v>2021</v>
      </c>
      <c r="C537" s="27">
        <v>3</v>
      </c>
      <c r="D537" s="27" t="s">
        <v>14</v>
      </c>
      <c r="E537" s="17" t="s">
        <v>9098</v>
      </c>
      <c r="F537" s="19" t="s">
        <v>7519</v>
      </c>
      <c r="G537" s="19" t="s">
        <v>100</v>
      </c>
      <c r="H537" s="19" t="s">
        <v>36</v>
      </c>
      <c r="I537" s="33">
        <v>15740000</v>
      </c>
      <c r="J537" s="46" t="s">
        <v>5484</v>
      </c>
      <c r="K537" s="19" t="s">
        <v>9099</v>
      </c>
      <c r="L537" s="19" t="s">
        <v>9100</v>
      </c>
      <c r="M537" s="27" t="s">
        <v>24</v>
      </c>
      <c r="N537" s="17"/>
      <c r="O537" s="18"/>
    </row>
    <row r="538" spans="2:15" s="14" customFormat="1" ht="20.25" customHeight="1" x14ac:dyDescent="0.15">
      <c r="B538" s="25">
        <v>2021</v>
      </c>
      <c r="C538" s="27">
        <v>3</v>
      </c>
      <c r="D538" s="27" t="s">
        <v>14</v>
      </c>
      <c r="E538" s="17" t="s">
        <v>9101</v>
      </c>
      <c r="F538" s="19" t="s">
        <v>7519</v>
      </c>
      <c r="G538" s="19" t="s">
        <v>100</v>
      </c>
      <c r="H538" s="19" t="s">
        <v>36</v>
      </c>
      <c r="I538" s="33">
        <v>13800000</v>
      </c>
      <c r="J538" s="46" t="s">
        <v>5484</v>
      </c>
      <c r="K538" s="19" t="s">
        <v>9099</v>
      </c>
      <c r="L538" s="19" t="s">
        <v>9100</v>
      </c>
      <c r="M538" s="27" t="s">
        <v>24</v>
      </c>
      <c r="N538" s="17"/>
      <c r="O538" s="18"/>
    </row>
    <row r="539" spans="2:15" s="14" customFormat="1" ht="20.25" customHeight="1" x14ac:dyDescent="0.15">
      <c r="B539" s="25">
        <v>2021</v>
      </c>
      <c r="C539" s="27">
        <v>3</v>
      </c>
      <c r="D539" s="27" t="s">
        <v>14</v>
      </c>
      <c r="E539" s="17" t="s">
        <v>9102</v>
      </c>
      <c r="F539" s="19" t="s">
        <v>7535</v>
      </c>
      <c r="G539" s="19" t="s">
        <v>100</v>
      </c>
      <c r="H539" s="19" t="s">
        <v>36</v>
      </c>
      <c r="I539" s="33">
        <v>13730000</v>
      </c>
      <c r="J539" s="46" t="s">
        <v>5464</v>
      </c>
      <c r="K539" s="19" t="s">
        <v>9103</v>
      </c>
      <c r="L539" s="19" t="s">
        <v>9104</v>
      </c>
      <c r="M539" s="27" t="s">
        <v>24</v>
      </c>
      <c r="N539" s="17"/>
      <c r="O539" s="18"/>
    </row>
    <row r="540" spans="2:15" s="14" customFormat="1" ht="20.25" customHeight="1" x14ac:dyDescent="0.15">
      <c r="B540" s="25">
        <v>2021</v>
      </c>
      <c r="C540" s="27">
        <v>3</v>
      </c>
      <c r="D540" s="27" t="s">
        <v>14</v>
      </c>
      <c r="E540" s="17" t="s">
        <v>9105</v>
      </c>
      <c r="F540" s="19" t="s">
        <v>7490</v>
      </c>
      <c r="G540" s="19" t="s">
        <v>100</v>
      </c>
      <c r="H540" s="19" t="s">
        <v>36</v>
      </c>
      <c r="I540" s="33">
        <v>13636000</v>
      </c>
      <c r="J540" s="46" t="s">
        <v>9106</v>
      </c>
      <c r="K540" s="19" t="s">
        <v>9107</v>
      </c>
      <c r="L540" s="19" t="s">
        <v>9108</v>
      </c>
      <c r="M540" s="27" t="s">
        <v>24</v>
      </c>
      <c r="N540" s="17"/>
      <c r="O540" s="18"/>
    </row>
    <row r="541" spans="2:15" s="14" customFormat="1" ht="20.25" customHeight="1" x14ac:dyDescent="0.15">
      <c r="B541" s="25">
        <v>2021</v>
      </c>
      <c r="C541" s="27">
        <v>3</v>
      </c>
      <c r="D541" s="27" t="s">
        <v>14</v>
      </c>
      <c r="E541" s="17" t="s">
        <v>9109</v>
      </c>
      <c r="F541" s="19" t="s">
        <v>7484</v>
      </c>
      <c r="G541" s="19" t="s">
        <v>100</v>
      </c>
      <c r="H541" s="19" t="s">
        <v>36</v>
      </c>
      <c r="I541" s="33">
        <v>13000000</v>
      </c>
      <c r="J541" s="46" t="s">
        <v>8760</v>
      </c>
      <c r="K541" s="19" t="s">
        <v>9110</v>
      </c>
      <c r="L541" s="19" t="s">
        <v>9111</v>
      </c>
      <c r="M541" s="27" t="s">
        <v>24</v>
      </c>
      <c r="N541" s="17"/>
      <c r="O541" s="18"/>
    </row>
    <row r="542" spans="2:15" s="14" customFormat="1" ht="20.25" customHeight="1" x14ac:dyDescent="0.15">
      <c r="B542" s="25">
        <v>2021</v>
      </c>
      <c r="C542" s="27">
        <v>3</v>
      </c>
      <c r="D542" s="27" t="s">
        <v>14</v>
      </c>
      <c r="E542" s="17" t="s">
        <v>9112</v>
      </c>
      <c r="F542" s="19" t="s">
        <v>7484</v>
      </c>
      <c r="G542" s="19" t="s">
        <v>100</v>
      </c>
      <c r="H542" s="19" t="s">
        <v>101</v>
      </c>
      <c r="I542" s="33">
        <v>13000000</v>
      </c>
      <c r="J542" s="46" t="s">
        <v>8627</v>
      </c>
      <c r="K542" s="19" t="s">
        <v>8628</v>
      </c>
      <c r="L542" s="19" t="s">
        <v>8629</v>
      </c>
      <c r="M542" s="27" t="s">
        <v>24</v>
      </c>
      <c r="N542" s="17"/>
      <c r="O542" s="18"/>
    </row>
    <row r="543" spans="2:15" s="14" customFormat="1" ht="20.25" customHeight="1" x14ac:dyDescent="0.15">
      <c r="B543" s="25">
        <v>2021</v>
      </c>
      <c r="C543" s="27">
        <v>3</v>
      </c>
      <c r="D543" s="27" t="s">
        <v>14</v>
      </c>
      <c r="E543" s="17" t="s">
        <v>9113</v>
      </c>
      <c r="F543" s="19" t="s">
        <v>7490</v>
      </c>
      <c r="G543" s="19" t="s">
        <v>100</v>
      </c>
      <c r="H543" s="19" t="s">
        <v>101</v>
      </c>
      <c r="I543" s="33">
        <v>12980000</v>
      </c>
      <c r="J543" s="46" t="s">
        <v>9114</v>
      </c>
      <c r="K543" s="19" t="s">
        <v>9115</v>
      </c>
      <c r="L543" s="19" t="s">
        <v>9116</v>
      </c>
      <c r="M543" s="27" t="s">
        <v>24</v>
      </c>
      <c r="N543" s="17"/>
      <c r="O543" s="18"/>
    </row>
    <row r="544" spans="2:15" s="14" customFormat="1" ht="20.25" customHeight="1" x14ac:dyDescent="0.15">
      <c r="B544" s="25">
        <v>2021</v>
      </c>
      <c r="C544" s="27">
        <v>3</v>
      </c>
      <c r="D544" s="27" t="s">
        <v>14</v>
      </c>
      <c r="E544" s="17" t="s">
        <v>9117</v>
      </c>
      <c r="F544" s="19" t="s">
        <v>7484</v>
      </c>
      <c r="G544" s="19" t="s">
        <v>100</v>
      </c>
      <c r="H544" s="19" t="s">
        <v>36</v>
      </c>
      <c r="I544" s="33">
        <v>12840000</v>
      </c>
      <c r="J544" s="46" t="s">
        <v>8760</v>
      </c>
      <c r="K544" s="19" t="s">
        <v>9110</v>
      </c>
      <c r="L544" s="19" t="s">
        <v>9111</v>
      </c>
      <c r="M544" s="27" t="s">
        <v>24</v>
      </c>
      <c r="N544" s="17"/>
      <c r="O544" s="18"/>
    </row>
    <row r="545" spans="2:15" s="14" customFormat="1" ht="20.25" customHeight="1" x14ac:dyDescent="0.15">
      <c r="B545" s="25">
        <v>2021</v>
      </c>
      <c r="C545" s="27">
        <v>3</v>
      </c>
      <c r="D545" s="27" t="s">
        <v>14</v>
      </c>
      <c r="E545" s="17" t="s">
        <v>9118</v>
      </c>
      <c r="F545" s="19" t="s">
        <v>7490</v>
      </c>
      <c r="G545" s="19" t="s">
        <v>100</v>
      </c>
      <c r="H545" s="19" t="s">
        <v>101</v>
      </c>
      <c r="I545" s="33">
        <v>12836000</v>
      </c>
      <c r="J545" s="46" t="s">
        <v>9114</v>
      </c>
      <c r="K545" s="19" t="s">
        <v>9119</v>
      </c>
      <c r="L545" s="19" t="s">
        <v>9120</v>
      </c>
      <c r="M545" s="27" t="s">
        <v>24</v>
      </c>
      <c r="N545" s="17"/>
      <c r="O545" s="18"/>
    </row>
    <row r="546" spans="2:15" s="14" customFormat="1" ht="20.25" customHeight="1" x14ac:dyDescent="0.15">
      <c r="B546" s="25">
        <v>2021</v>
      </c>
      <c r="C546" s="27">
        <v>3</v>
      </c>
      <c r="D546" s="27" t="s">
        <v>14</v>
      </c>
      <c r="E546" s="17" t="s">
        <v>9121</v>
      </c>
      <c r="F546" s="19" t="s">
        <v>7490</v>
      </c>
      <c r="G546" s="19" t="s">
        <v>100</v>
      </c>
      <c r="H546" s="19" t="s">
        <v>101</v>
      </c>
      <c r="I546" s="33">
        <v>11580000</v>
      </c>
      <c r="J546" s="46" t="s">
        <v>9114</v>
      </c>
      <c r="K546" s="19" t="s">
        <v>9122</v>
      </c>
      <c r="L546" s="19" t="s">
        <v>9123</v>
      </c>
      <c r="M546" s="27" t="s">
        <v>24</v>
      </c>
      <c r="N546" s="17"/>
      <c r="O546" s="18"/>
    </row>
    <row r="547" spans="2:15" s="14" customFormat="1" ht="20.25" customHeight="1" x14ac:dyDescent="0.15">
      <c r="B547" s="25">
        <v>2021</v>
      </c>
      <c r="C547" s="27">
        <v>3</v>
      </c>
      <c r="D547" s="27" t="s">
        <v>14</v>
      </c>
      <c r="E547" s="17" t="s">
        <v>9124</v>
      </c>
      <c r="F547" s="19" t="s">
        <v>7490</v>
      </c>
      <c r="G547" s="19" t="s">
        <v>100</v>
      </c>
      <c r="H547" s="19" t="s">
        <v>101</v>
      </c>
      <c r="I547" s="33">
        <v>11291000</v>
      </c>
      <c r="J547" s="46" t="s">
        <v>9114</v>
      </c>
      <c r="K547" s="19" t="s">
        <v>9125</v>
      </c>
      <c r="L547" s="19" t="s">
        <v>9126</v>
      </c>
      <c r="M547" s="27" t="s">
        <v>24</v>
      </c>
      <c r="N547" s="17"/>
      <c r="O547" s="18"/>
    </row>
    <row r="548" spans="2:15" s="14" customFormat="1" ht="20.25" customHeight="1" x14ac:dyDescent="0.15">
      <c r="B548" s="25">
        <v>2021</v>
      </c>
      <c r="C548" s="27">
        <v>3</v>
      </c>
      <c r="D548" s="27" t="s">
        <v>14</v>
      </c>
      <c r="E548" s="17" t="s">
        <v>9127</v>
      </c>
      <c r="F548" s="19" t="s">
        <v>7484</v>
      </c>
      <c r="G548" s="19" t="s">
        <v>100</v>
      </c>
      <c r="H548" s="19" t="s">
        <v>36</v>
      </c>
      <c r="I548" s="33">
        <v>11100000</v>
      </c>
      <c r="J548" s="46" t="s">
        <v>8644</v>
      </c>
      <c r="K548" s="19" t="s">
        <v>9128</v>
      </c>
      <c r="L548" s="19" t="s">
        <v>9129</v>
      </c>
      <c r="M548" s="27" t="s">
        <v>24</v>
      </c>
      <c r="N548" s="17"/>
      <c r="O548" s="18"/>
    </row>
    <row r="549" spans="2:15" s="14" customFormat="1" ht="20.25" customHeight="1" x14ac:dyDescent="0.15">
      <c r="B549" s="25">
        <v>2021</v>
      </c>
      <c r="C549" s="27">
        <v>4</v>
      </c>
      <c r="D549" s="27" t="s">
        <v>14</v>
      </c>
      <c r="E549" s="17" t="s">
        <v>9130</v>
      </c>
      <c r="F549" s="19" t="s">
        <v>7484</v>
      </c>
      <c r="G549" s="19" t="s">
        <v>100</v>
      </c>
      <c r="H549" s="19" t="s">
        <v>36</v>
      </c>
      <c r="I549" s="33">
        <v>1808000000</v>
      </c>
      <c r="J549" s="46" t="s">
        <v>8760</v>
      </c>
      <c r="K549" s="19" t="s">
        <v>9131</v>
      </c>
      <c r="L549" s="19" t="s">
        <v>9132</v>
      </c>
      <c r="M549" s="27" t="s">
        <v>41</v>
      </c>
      <c r="N549" s="17"/>
      <c r="O549" s="18"/>
    </row>
    <row r="550" spans="2:15" s="14" customFormat="1" ht="20.25" customHeight="1" x14ac:dyDescent="0.15">
      <c r="B550" s="25">
        <v>2021</v>
      </c>
      <c r="C550" s="27">
        <v>4</v>
      </c>
      <c r="D550" s="27" t="s">
        <v>14</v>
      </c>
      <c r="E550" s="17" t="s">
        <v>9133</v>
      </c>
      <c r="F550" s="19" t="s">
        <v>7484</v>
      </c>
      <c r="G550" s="19" t="s">
        <v>40</v>
      </c>
      <c r="H550" s="19" t="s">
        <v>36</v>
      </c>
      <c r="I550" s="33">
        <v>630000000</v>
      </c>
      <c r="J550" s="46" t="s">
        <v>9134</v>
      </c>
      <c r="K550" s="19" t="s">
        <v>9135</v>
      </c>
      <c r="L550" s="19" t="s">
        <v>9136</v>
      </c>
      <c r="M550" s="27" t="s">
        <v>24</v>
      </c>
      <c r="N550" s="17"/>
      <c r="O550" s="18"/>
    </row>
    <row r="551" spans="2:15" s="14" customFormat="1" ht="20.25" customHeight="1" x14ac:dyDescent="0.15">
      <c r="B551" s="25">
        <v>2021</v>
      </c>
      <c r="C551" s="27">
        <v>4</v>
      </c>
      <c r="D551" s="27" t="s">
        <v>14</v>
      </c>
      <c r="E551" s="17" t="s">
        <v>9137</v>
      </c>
      <c r="F551" s="19" t="s">
        <v>8121</v>
      </c>
      <c r="G551" s="19" t="s">
        <v>40</v>
      </c>
      <c r="H551" s="19" t="s">
        <v>36</v>
      </c>
      <c r="I551" s="33">
        <v>630000000</v>
      </c>
      <c r="J551" s="46" t="s">
        <v>9138</v>
      </c>
      <c r="K551" s="19" t="s">
        <v>9139</v>
      </c>
      <c r="L551" s="19" t="s">
        <v>9140</v>
      </c>
      <c r="M551" s="27" t="s">
        <v>24</v>
      </c>
      <c r="N551" s="17"/>
      <c r="O551" s="18"/>
    </row>
    <row r="552" spans="2:15" s="14" customFormat="1" ht="20.25" customHeight="1" x14ac:dyDescent="0.15">
      <c r="B552" s="25">
        <v>2021</v>
      </c>
      <c r="C552" s="27">
        <v>4</v>
      </c>
      <c r="D552" s="27" t="s">
        <v>14</v>
      </c>
      <c r="E552" s="17" t="s">
        <v>9141</v>
      </c>
      <c r="F552" s="19" t="s">
        <v>8121</v>
      </c>
      <c r="G552" s="19" t="s">
        <v>100</v>
      </c>
      <c r="H552" s="19" t="s">
        <v>36</v>
      </c>
      <c r="I552" s="33">
        <v>607153000</v>
      </c>
      <c r="J552" s="46" t="s">
        <v>8504</v>
      </c>
      <c r="K552" s="19" t="s">
        <v>8505</v>
      </c>
      <c r="L552" s="19" t="s">
        <v>8506</v>
      </c>
      <c r="M552" s="27" t="s">
        <v>24</v>
      </c>
      <c r="N552" s="17"/>
      <c r="O552" s="18"/>
    </row>
    <row r="553" spans="2:15" s="14" customFormat="1" ht="20.25" customHeight="1" x14ac:dyDescent="0.15">
      <c r="B553" s="25">
        <v>2021</v>
      </c>
      <c r="C553" s="27">
        <v>4</v>
      </c>
      <c r="D553" s="27" t="s">
        <v>15</v>
      </c>
      <c r="E553" s="17" t="s">
        <v>9142</v>
      </c>
      <c r="F553" s="19" t="s">
        <v>7614</v>
      </c>
      <c r="G553" s="19" t="s">
        <v>100</v>
      </c>
      <c r="H553" s="19" t="s">
        <v>36</v>
      </c>
      <c r="I553" s="33">
        <v>467000000</v>
      </c>
      <c r="J553" s="46" t="s">
        <v>9143</v>
      </c>
      <c r="K553" s="19" t="s">
        <v>9144</v>
      </c>
      <c r="L553" s="19" t="s">
        <v>9145</v>
      </c>
      <c r="M553" s="27" t="s">
        <v>24</v>
      </c>
      <c r="N553" s="17"/>
      <c r="O553" s="18"/>
    </row>
    <row r="554" spans="2:15" s="14" customFormat="1" ht="20.25" customHeight="1" x14ac:dyDescent="0.15">
      <c r="B554" s="25">
        <v>2021</v>
      </c>
      <c r="C554" s="27">
        <v>4</v>
      </c>
      <c r="D554" s="27" t="s">
        <v>752</v>
      </c>
      <c r="E554" s="17" t="s">
        <v>9146</v>
      </c>
      <c r="F554" s="19" t="s">
        <v>7484</v>
      </c>
      <c r="G554" s="19" t="s">
        <v>100</v>
      </c>
      <c r="H554" s="19" t="s">
        <v>36</v>
      </c>
      <c r="I554" s="33">
        <v>450000000</v>
      </c>
      <c r="J554" s="46" t="s">
        <v>9147</v>
      </c>
      <c r="K554" s="19" t="s">
        <v>9148</v>
      </c>
      <c r="L554" s="19" t="s">
        <v>9149</v>
      </c>
      <c r="M554" s="27" t="s">
        <v>24</v>
      </c>
      <c r="N554" s="17"/>
      <c r="O554" s="18"/>
    </row>
    <row r="555" spans="2:15" s="14" customFormat="1" ht="20.25" customHeight="1" x14ac:dyDescent="0.15">
      <c r="B555" s="25">
        <v>2021</v>
      </c>
      <c r="C555" s="27">
        <v>4</v>
      </c>
      <c r="D555" s="27" t="s">
        <v>14</v>
      </c>
      <c r="E555" s="17" t="s">
        <v>9150</v>
      </c>
      <c r="F555" s="19" t="s">
        <v>8121</v>
      </c>
      <c r="G555" s="19" t="s">
        <v>100</v>
      </c>
      <c r="H555" s="19" t="s">
        <v>36</v>
      </c>
      <c r="I555" s="33">
        <v>380719000</v>
      </c>
      <c r="J555" s="46" t="s">
        <v>9151</v>
      </c>
      <c r="K555" s="19" t="s">
        <v>9152</v>
      </c>
      <c r="L555" s="19" t="s">
        <v>9153</v>
      </c>
      <c r="M555" s="27" t="s">
        <v>24</v>
      </c>
      <c r="N555" s="17"/>
      <c r="O555" s="18"/>
    </row>
    <row r="556" spans="2:15" s="14" customFormat="1" ht="20.25" customHeight="1" x14ac:dyDescent="0.15">
      <c r="B556" s="25">
        <v>2021</v>
      </c>
      <c r="C556" s="27">
        <v>4</v>
      </c>
      <c r="D556" s="27" t="s">
        <v>14</v>
      </c>
      <c r="E556" s="17" t="s">
        <v>9154</v>
      </c>
      <c r="F556" s="19" t="s">
        <v>8121</v>
      </c>
      <c r="G556" s="19" t="s">
        <v>100</v>
      </c>
      <c r="H556" s="19" t="s">
        <v>36</v>
      </c>
      <c r="I556" s="33">
        <v>350000000</v>
      </c>
      <c r="J556" s="46" t="s">
        <v>9155</v>
      </c>
      <c r="K556" s="19" t="s">
        <v>9156</v>
      </c>
      <c r="L556" s="19" t="s">
        <v>9157</v>
      </c>
      <c r="M556" s="27" t="s">
        <v>24</v>
      </c>
      <c r="N556" s="17"/>
      <c r="O556" s="18"/>
    </row>
    <row r="557" spans="2:15" s="14" customFormat="1" ht="20.25" customHeight="1" x14ac:dyDescent="0.15">
      <c r="B557" s="25">
        <v>2021</v>
      </c>
      <c r="C557" s="27">
        <v>4</v>
      </c>
      <c r="D557" s="27" t="s">
        <v>14</v>
      </c>
      <c r="E557" s="17" t="s">
        <v>9158</v>
      </c>
      <c r="F557" s="19" t="s">
        <v>8121</v>
      </c>
      <c r="G557" s="19" t="s">
        <v>100</v>
      </c>
      <c r="H557" s="19" t="s">
        <v>36</v>
      </c>
      <c r="I557" s="33">
        <v>350000000</v>
      </c>
      <c r="J557" s="46" t="s">
        <v>9159</v>
      </c>
      <c r="K557" s="19" t="s">
        <v>9160</v>
      </c>
      <c r="L557" s="19" t="s">
        <v>9161</v>
      </c>
      <c r="M557" s="27" t="s">
        <v>24</v>
      </c>
      <c r="N557" s="17"/>
      <c r="O557" s="18"/>
    </row>
    <row r="558" spans="2:15" s="14" customFormat="1" ht="20.25" customHeight="1" x14ac:dyDescent="0.15">
      <c r="B558" s="25">
        <v>2021</v>
      </c>
      <c r="C558" s="27">
        <v>4</v>
      </c>
      <c r="D558" s="27" t="s">
        <v>14</v>
      </c>
      <c r="E558" s="17" t="s">
        <v>9162</v>
      </c>
      <c r="F558" s="19" t="s">
        <v>8121</v>
      </c>
      <c r="G558" s="19" t="s">
        <v>100</v>
      </c>
      <c r="H558" s="19" t="s">
        <v>36</v>
      </c>
      <c r="I558" s="33">
        <v>350000000</v>
      </c>
      <c r="J558" s="46" t="s">
        <v>9159</v>
      </c>
      <c r="K558" s="19" t="s">
        <v>9160</v>
      </c>
      <c r="L558" s="19" t="s">
        <v>9161</v>
      </c>
      <c r="M558" s="27" t="s">
        <v>24</v>
      </c>
      <c r="N558" s="17"/>
      <c r="O558" s="18"/>
    </row>
    <row r="559" spans="2:15" s="14" customFormat="1" ht="20.25" customHeight="1" x14ac:dyDescent="0.15">
      <c r="B559" s="25">
        <v>2021</v>
      </c>
      <c r="C559" s="27">
        <v>4</v>
      </c>
      <c r="D559" s="27" t="s">
        <v>14</v>
      </c>
      <c r="E559" s="17" t="s">
        <v>9163</v>
      </c>
      <c r="F559" s="19" t="s">
        <v>8121</v>
      </c>
      <c r="G559" s="19" t="s">
        <v>100</v>
      </c>
      <c r="H559" s="19" t="s">
        <v>36</v>
      </c>
      <c r="I559" s="33">
        <v>250000000</v>
      </c>
      <c r="J559" s="46" t="s">
        <v>9164</v>
      </c>
      <c r="K559" s="19" t="s">
        <v>9165</v>
      </c>
      <c r="L559" s="19" t="s">
        <v>9166</v>
      </c>
      <c r="M559" s="27" t="s">
        <v>24</v>
      </c>
      <c r="N559" s="17"/>
      <c r="O559" s="18"/>
    </row>
    <row r="560" spans="2:15" s="14" customFormat="1" ht="20.25" customHeight="1" x14ac:dyDescent="0.15">
      <c r="B560" s="25">
        <v>2021</v>
      </c>
      <c r="C560" s="27">
        <v>4</v>
      </c>
      <c r="D560" s="27" t="s">
        <v>14</v>
      </c>
      <c r="E560" s="17" t="s">
        <v>9167</v>
      </c>
      <c r="F560" s="19" t="s">
        <v>7519</v>
      </c>
      <c r="G560" s="19" t="s">
        <v>100</v>
      </c>
      <c r="H560" s="19" t="s">
        <v>36</v>
      </c>
      <c r="I560" s="33">
        <v>230000000</v>
      </c>
      <c r="J560" s="46" t="s">
        <v>8141</v>
      </c>
      <c r="K560" s="19" t="s">
        <v>9168</v>
      </c>
      <c r="L560" s="19" t="s">
        <v>9169</v>
      </c>
      <c r="M560" s="27" t="s">
        <v>24</v>
      </c>
      <c r="N560" s="17"/>
      <c r="O560" s="18"/>
    </row>
    <row r="561" spans="2:15" s="14" customFormat="1" ht="20.25" customHeight="1" x14ac:dyDescent="0.15">
      <c r="B561" s="25">
        <v>2021</v>
      </c>
      <c r="C561" s="27">
        <v>4</v>
      </c>
      <c r="D561" s="27" t="s">
        <v>14</v>
      </c>
      <c r="E561" s="17" t="s">
        <v>9170</v>
      </c>
      <c r="F561" s="19" t="s">
        <v>7519</v>
      </c>
      <c r="G561" s="19" t="s">
        <v>100</v>
      </c>
      <c r="H561" s="19" t="s">
        <v>36</v>
      </c>
      <c r="I561" s="33">
        <v>200000000</v>
      </c>
      <c r="J561" s="46" t="s">
        <v>5699</v>
      </c>
      <c r="K561" s="19" t="s">
        <v>5779</v>
      </c>
      <c r="L561" s="19" t="s">
        <v>5780</v>
      </c>
      <c r="M561" s="27" t="s">
        <v>24</v>
      </c>
      <c r="N561" s="17"/>
      <c r="O561" s="18"/>
    </row>
    <row r="562" spans="2:15" s="14" customFormat="1" ht="20.25" customHeight="1" x14ac:dyDescent="0.15">
      <c r="B562" s="25">
        <v>2021</v>
      </c>
      <c r="C562" s="27">
        <v>4</v>
      </c>
      <c r="D562" s="27" t="s">
        <v>14</v>
      </c>
      <c r="E562" s="17" t="s">
        <v>9171</v>
      </c>
      <c r="F562" s="19" t="s">
        <v>7519</v>
      </c>
      <c r="G562" s="19" t="s">
        <v>100</v>
      </c>
      <c r="H562" s="19" t="s">
        <v>36</v>
      </c>
      <c r="I562" s="33">
        <v>200000000</v>
      </c>
      <c r="J562" s="46" t="s">
        <v>5610</v>
      </c>
      <c r="K562" s="19" t="s">
        <v>5611</v>
      </c>
      <c r="L562" s="19" t="s">
        <v>5612</v>
      </c>
      <c r="M562" s="27" t="s">
        <v>24</v>
      </c>
      <c r="N562" s="17"/>
      <c r="O562" s="18"/>
    </row>
    <row r="563" spans="2:15" s="14" customFormat="1" ht="20.25" customHeight="1" x14ac:dyDescent="0.15">
      <c r="B563" s="25">
        <v>2021</v>
      </c>
      <c r="C563" s="27">
        <v>4</v>
      </c>
      <c r="D563" s="27" t="s">
        <v>14</v>
      </c>
      <c r="E563" s="17" t="s">
        <v>9172</v>
      </c>
      <c r="F563" s="19" t="s">
        <v>7519</v>
      </c>
      <c r="G563" s="19" t="s">
        <v>40</v>
      </c>
      <c r="H563" s="19" t="s">
        <v>36</v>
      </c>
      <c r="I563" s="33">
        <v>150000000</v>
      </c>
      <c r="J563" s="46" t="s">
        <v>8279</v>
      </c>
      <c r="K563" s="19" t="s">
        <v>9173</v>
      </c>
      <c r="L563" s="19" t="s">
        <v>9174</v>
      </c>
      <c r="M563" s="27" t="s">
        <v>24</v>
      </c>
      <c r="N563" s="17"/>
      <c r="O563" s="18"/>
    </row>
    <row r="564" spans="2:15" s="14" customFormat="1" ht="20.25" customHeight="1" x14ac:dyDescent="0.15">
      <c r="B564" s="25">
        <v>2021</v>
      </c>
      <c r="C564" s="27">
        <v>4</v>
      </c>
      <c r="D564" s="27" t="s">
        <v>14</v>
      </c>
      <c r="E564" s="17" t="s">
        <v>9175</v>
      </c>
      <c r="F564" s="19" t="s">
        <v>7519</v>
      </c>
      <c r="G564" s="19" t="s">
        <v>40</v>
      </c>
      <c r="H564" s="19" t="s">
        <v>36</v>
      </c>
      <c r="I564" s="33">
        <v>150000000</v>
      </c>
      <c r="J564" s="46" t="s">
        <v>5754</v>
      </c>
      <c r="K564" s="19" t="s">
        <v>9176</v>
      </c>
      <c r="L564" s="19" t="s">
        <v>9177</v>
      </c>
      <c r="M564" s="27" t="s">
        <v>24</v>
      </c>
      <c r="N564" s="17"/>
      <c r="O564" s="18"/>
    </row>
    <row r="565" spans="2:15" s="14" customFormat="1" ht="20.25" customHeight="1" x14ac:dyDescent="0.15">
      <c r="B565" s="25">
        <v>2021</v>
      </c>
      <c r="C565" s="27">
        <v>4</v>
      </c>
      <c r="D565" s="27" t="s">
        <v>14</v>
      </c>
      <c r="E565" s="17" t="s">
        <v>9178</v>
      </c>
      <c r="F565" s="19" t="s">
        <v>7519</v>
      </c>
      <c r="G565" s="19" t="s">
        <v>100</v>
      </c>
      <c r="H565" s="19" t="s">
        <v>36</v>
      </c>
      <c r="I565" s="33">
        <v>145000000</v>
      </c>
      <c r="J565" s="46" t="s">
        <v>5590</v>
      </c>
      <c r="K565" s="19" t="s">
        <v>8916</v>
      </c>
      <c r="L565" s="19" t="s">
        <v>8917</v>
      </c>
      <c r="M565" s="27" t="s">
        <v>24</v>
      </c>
      <c r="N565" s="17"/>
      <c r="O565" s="18"/>
    </row>
    <row r="566" spans="2:15" s="14" customFormat="1" ht="20.25" customHeight="1" x14ac:dyDescent="0.15">
      <c r="B566" s="25">
        <v>2021</v>
      </c>
      <c r="C566" s="27">
        <v>4</v>
      </c>
      <c r="D566" s="27" t="s">
        <v>14</v>
      </c>
      <c r="E566" s="17" t="s">
        <v>9179</v>
      </c>
      <c r="F566" s="19" t="s">
        <v>7519</v>
      </c>
      <c r="G566" s="19" t="s">
        <v>100</v>
      </c>
      <c r="H566" s="19" t="s">
        <v>36</v>
      </c>
      <c r="I566" s="33">
        <v>142000000</v>
      </c>
      <c r="J566" s="46" t="s">
        <v>5590</v>
      </c>
      <c r="K566" s="19" t="s">
        <v>8916</v>
      </c>
      <c r="L566" s="19" t="s">
        <v>8917</v>
      </c>
      <c r="M566" s="27" t="s">
        <v>24</v>
      </c>
      <c r="N566" s="17"/>
      <c r="O566" s="18"/>
    </row>
    <row r="567" spans="2:15" s="14" customFormat="1" ht="20.25" customHeight="1" x14ac:dyDescent="0.15">
      <c r="B567" s="25">
        <v>2021</v>
      </c>
      <c r="C567" s="27">
        <v>4</v>
      </c>
      <c r="D567" s="27" t="s">
        <v>14</v>
      </c>
      <c r="E567" s="17" t="s">
        <v>9180</v>
      </c>
      <c r="F567" s="19" t="s">
        <v>7519</v>
      </c>
      <c r="G567" s="19" t="s">
        <v>100</v>
      </c>
      <c r="H567" s="19" t="s">
        <v>36</v>
      </c>
      <c r="I567" s="33">
        <v>140000000</v>
      </c>
      <c r="J567" s="46" t="s">
        <v>9059</v>
      </c>
      <c r="K567" s="19" t="s">
        <v>9181</v>
      </c>
      <c r="L567" s="19" t="s">
        <v>9182</v>
      </c>
      <c r="M567" s="27" t="s">
        <v>24</v>
      </c>
      <c r="N567" s="17"/>
      <c r="O567" s="18"/>
    </row>
    <row r="568" spans="2:15" s="14" customFormat="1" ht="20.25" customHeight="1" x14ac:dyDescent="0.15">
      <c r="B568" s="25">
        <v>2021</v>
      </c>
      <c r="C568" s="27">
        <v>4</v>
      </c>
      <c r="D568" s="27" t="s">
        <v>14</v>
      </c>
      <c r="E568" s="17" t="s">
        <v>9183</v>
      </c>
      <c r="F568" s="19" t="s">
        <v>7519</v>
      </c>
      <c r="G568" s="19" t="s">
        <v>40</v>
      </c>
      <c r="H568" s="19" t="s">
        <v>36</v>
      </c>
      <c r="I568" s="33">
        <v>128000000</v>
      </c>
      <c r="J568" s="46" t="s">
        <v>9184</v>
      </c>
      <c r="K568" s="19" t="s">
        <v>9185</v>
      </c>
      <c r="L568" s="19" t="s">
        <v>9186</v>
      </c>
      <c r="M568" s="27" t="s">
        <v>24</v>
      </c>
      <c r="N568" s="17"/>
      <c r="O568" s="18"/>
    </row>
    <row r="569" spans="2:15" s="14" customFormat="1" ht="20.25" customHeight="1" x14ac:dyDescent="0.15">
      <c r="B569" s="25">
        <v>2021</v>
      </c>
      <c r="C569" s="27">
        <v>4</v>
      </c>
      <c r="D569" s="27" t="s">
        <v>14</v>
      </c>
      <c r="E569" s="17" t="s">
        <v>9187</v>
      </c>
      <c r="F569" s="19" t="s">
        <v>7519</v>
      </c>
      <c r="G569" s="19" t="s">
        <v>40</v>
      </c>
      <c r="H569" s="19" t="s">
        <v>36</v>
      </c>
      <c r="I569" s="33">
        <v>110000000</v>
      </c>
      <c r="J569" s="46" t="s">
        <v>8160</v>
      </c>
      <c r="K569" s="19" t="s">
        <v>8161</v>
      </c>
      <c r="L569" s="19" t="s">
        <v>8162</v>
      </c>
      <c r="M569" s="27" t="s">
        <v>24</v>
      </c>
      <c r="N569" s="17"/>
      <c r="O569" s="18"/>
    </row>
    <row r="570" spans="2:15" s="14" customFormat="1" ht="20.25" customHeight="1" x14ac:dyDescent="0.15">
      <c r="B570" s="25">
        <v>2021</v>
      </c>
      <c r="C570" s="27">
        <v>4</v>
      </c>
      <c r="D570" s="27" t="s">
        <v>14</v>
      </c>
      <c r="E570" s="17" t="s">
        <v>9188</v>
      </c>
      <c r="F570" s="19" t="s">
        <v>7535</v>
      </c>
      <c r="G570" s="19" t="s">
        <v>100</v>
      </c>
      <c r="H570" s="19" t="s">
        <v>36</v>
      </c>
      <c r="I570" s="33">
        <v>108751000</v>
      </c>
      <c r="J570" s="46" t="s">
        <v>5522</v>
      </c>
      <c r="K570" s="19" t="s">
        <v>8063</v>
      </c>
      <c r="L570" s="19" t="s">
        <v>8064</v>
      </c>
      <c r="M570" s="27" t="s">
        <v>24</v>
      </c>
      <c r="N570" s="17"/>
      <c r="O570" s="18" t="s">
        <v>94</v>
      </c>
    </row>
    <row r="571" spans="2:15" s="14" customFormat="1" ht="20.25" customHeight="1" x14ac:dyDescent="0.15">
      <c r="B571" s="25">
        <v>2021</v>
      </c>
      <c r="C571" s="27">
        <v>4</v>
      </c>
      <c r="D571" s="27" t="s">
        <v>14</v>
      </c>
      <c r="E571" s="17" t="s">
        <v>9189</v>
      </c>
      <c r="F571" s="19" t="s">
        <v>7519</v>
      </c>
      <c r="G571" s="19" t="s">
        <v>40</v>
      </c>
      <c r="H571" s="19" t="s">
        <v>36</v>
      </c>
      <c r="I571" s="33">
        <v>100000000</v>
      </c>
      <c r="J571" s="46" t="s">
        <v>8279</v>
      </c>
      <c r="K571" s="19" t="s">
        <v>9190</v>
      </c>
      <c r="L571" s="19" t="s">
        <v>9191</v>
      </c>
      <c r="M571" s="27" t="s">
        <v>24</v>
      </c>
      <c r="N571" s="17"/>
      <c r="O571" s="18"/>
    </row>
    <row r="572" spans="2:15" s="14" customFormat="1" ht="20.25" customHeight="1" x14ac:dyDescent="0.15">
      <c r="B572" s="25">
        <v>2021</v>
      </c>
      <c r="C572" s="27">
        <v>4</v>
      </c>
      <c r="D572" s="27" t="s">
        <v>5000</v>
      </c>
      <c r="E572" s="17" t="s">
        <v>9192</v>
      </c>
      <c r="F572" s="19" t="s">
        <v>7519</v>
      </c>
      <c r="G572" s="19" t="s">
        <v>100</v>
      </c>
      <c r="H572" s="19" t="s">
        <v>36</v>
      </c>
      <c r="I572" s="33">
        <v>100000000</v>
      </c>
      <c r="J572" s="46" t="s">
        <v>9059</v>
      </c>
      <c r="K572" s="19" t="s">
        <v>9193</v>
      </c>
      <c r="L572" s="19" t="s">
        <v>9061</v>
      </c>
      <c r="M572" s="27" t="s">
        <v>24</v>
      </c>
      <c r="N572" s="17"/>
      <c r="O572" s="18"/>
    </row>
    <row r="573" spans="2:15" s="14" customFormat="1" ht="20.25" customHeight="1" x14ac:dyDescent="0.15">
      <c r="B573" s="25">
        <v>2021</v>
      </c>
      <c r="C573" s="27">
        <v>4</v>
      </c>
      <c r="D573" s="27" t="s">
        <v>14</v>
      </c>
      <c r="E573" s="17" t="s">
        <v>9194</v>
      </c>
      <c r="F573" s="19" t="s">
        <v>7519</v>
      </c>
      <c r="G573" s="19" t="s">
        <v>100</v>
      </c>
      <c r="H573" s="19" t="s">
        <v>36</v>
      </c>
      <c r="I573" s="33">
        <v>100000000</v>
      </c>
      <c r="J573" s="46" t="s">
        <v>5736</v>
      </c>
      <c r="K573" s="19" t="s">
        <v>9195</v>
      </c>
      <c r="L573" s="19" t="s">
        <v>9196</v>
      </c>
      <c r="M573" s="27" t="s">
        <v>24</v>
      </c>
      <c r="N573" s="17"/>
      <c r="O573" s="18"/>
    </row>
    <row r="574" spans="2:15" s="14" customFormat="1" ht="20.25" customHeight="1" x14ac:dyDescent="0.15">
      <c r="B574" s="25">
        <v>2021</v>
      </c>
      <c r="C574" s="27">
        <v>4</v>
      </c>
      <c r="D574" s="27" t="s">
        <v>14</v>
      </c>
      <c r="E574" s="17" t="s">
        <v>9197</v>
      </c>
      <c r="F574" s="19" t="s">
        <v>7519</v>
      </c>
      <c r="G574" s="19" t="s">
        <v>100</v>
      </c>
      <c r="H574" s="19" t="s">
        <v>36</v>
      </c>
      <c r="I574" s="33">
        <v>100000000</v>
      </c>
      <c r="J574" s="46" t="s">
        <v>5736</v>
      </c>
      <c r="K574" s="19" t="s">
        <v>9195</v>
      </c>
      <c r="L574" s="19" t="s">
        <v>9196</v>
      </c>
      <c r="M574" s="27" t="s">
        <v>24</v>
      </c>
      <c r="N574" s="17"/>
      <c r="O574" s="18"/>
    </row>
    <row r="575" spans="2:15" s="14" customFormat="1" ht="20.25" customHeight="1" x14ac:dyDescent="0.15">
      <c r="B575" s="25">
        <v>2021</v>
      </c>
      <c r="C575" s="27">
        <v>4</v>
      </c>
      <c r="D575" s="27" t="s">
        <v>14</v>
      </c>
      <c r="E575" s="17" t="s">
        <v>9198</v>
      </c>
      <c r="F575" s="19" t="s">
        <v>7519</v>
      </c>
      <c r="G575" s="19" t="s">
        <v>40</v>
      </c>
      <c r="H575" s="19" t="s">
        <v>36</v>
      </c>
      <c r="I575" s="33">
        <v>100000000</v>
      </c>
      <c r="J575" s="46" t="s">
        <v>9199</v>
      </c>
      <c r="K575" s="19" t="s">
        <v>9200</v>
      </c>
      <c r="L575" s="19" t="s">
        <v>9201</v>
      </c>
      <c r="M575" s="27" t="s">
        <v>24</v>
      </c>
      <c r="N575" s="17"/>
      <c r="O575" s="18"/>
    </row>
    <row r="576" spans="2:15" s="14" customFormat="1" ht="20.25" customHeight="1" x14ac:dyDescent="0.15">
      <c r="B576" s="25">
        <v>2021</v>
      </c>
      <c r="C576" s="27">
        <v>4</v>
      </c>
      <c r="D576" s="27" t="s">
        <v>14</v>
      </c>
      <c r="E576" s="17" t="s">
        <v>9202</v>
      </c>
      <c r="F576" s="19" t="s">
        <v>7519</v>
      </c>
      <c r="G576" s="19" t="s">
        <v>100</v>
      </c>
      <c r="H576" s="19" t="s">
        <v>36</v>
      </c>
      <c r="I576" s="33">
        <v>100000000</v>
      </c>
      <c r="J576" s="46" t="s">
        <v>5610</v>
      </c>
      <c r="K576" s="19" t="s">
        <v>5611</v>
      </c>
      <c r="L576" s="19" t="s">
        <v>5612</v>
      </c>
      <c r="M576" s="27" t="s">
        <v>24</v>
      </c>
      <c r="N576" s="17"/>
      <c r="O576" s="18"/>
    </row>
    <row r="577" spans="2:15" s="14" customFormat="1" ht="20.25" customHeight="1" x14ac:dyDescent="0.15">
      <c r="B577" s="25">
        <v>2021</v>
      </c>
      <c r="C577" s="27">
        <v>4</v>
      </c>
      <c r="D577" s="27" t="s">
        <v>15</v>
      </c>
      <c r="E577" s="17" t="s">
        <v>9203</v>
      </c>
      <c r="F577" s="19" t="s">
        <v>7519</v>
      </c>
      <c r="G577" s="19" t="s">
        <v>100</v>
      </c>
      <c r="H577" s="19" t="s">
        <v>36</v>
      </c>
      <c r="I577" s="33">
        <v>100000000</v>
      </c>
      <c r="J577" s="46" t="s">
        <v>5540</v>
      </c>
      <c r="K577" s="19" t="s">
        <v>8910</v>
      </c>
      <c r="L577" s="19" t="s">
        <v>8911</v>
      </c>
      <c r="M577" s="27" t="s">
        <v>24</v>
      </c>
      <c r="N577" s="17"/>
      <c r="O577" s="18"/>
    </row>
    <row r="578" spans="2:15" s="14" customFormat="1" ht="20.25" customHeight="1" x14ac:dyDescent="0.15">
      <c r="B578" s="25">
        <v>2021</v>
      </c>
      <c r="C578" s="27">
        <v>4</v>
      </c>
      <c r="D578" s="27" t="s">
        <v>14</v>
      </c>
      <c r="E578" s="17" t="s">
        <v>9204</v>
      </c>
      <c r="F578" s="19" t="s">
        <v>7519</v>
      </c>
      <c r="G578" s="19" t="s">
        <v>40</v>
      </c>
      <c r="H578" s="19" t="s">
        <v>36</v>
      </c>
      <c r="I578" s="33">
        <v>100000000</v>
      </c>
      <c r="J578" s="46" t="s">
        <v>8587</v>
      </c>
      <c r="K578" s="19" t="s">
        <v>9205</v>
      </c>
      <c r="L578" s="19" t="s">
        <v>9206</v>
      </c>
      <c r="M578" s="27" t="s">
        <v>24</v>
      </c>
      <c r="N578" s="17"/>
      <c r="O578" s="18"/>
    </row>
    <row r="579" spans="2:15" s="14" customFormat="1" ht="20.25" customHeight="1" x14ac:dyDescent="0.15">
      <c r="B579" s="25">
        <v>2021</v>
      </c>
      <c r="C579" s="27">
        <v>4</v>
      </c>
      <c r="D579" s="27" t="s">
        <v>14</v>
      </c>
      <c r="E579" s="17" t="s">
        <v>9207</v>
      </c>
      <c r="F579" s="19" t="s">
        <v>7519</v>
      </c>
      <c r="G579" s="19" t="s">
        <v>40</v>
      </c>
      <c r="H579" s="19" t="s">
        <v>36</v>
      </c>
      <c r="I579" s="33">
        <v>100000000</v>
      </c>
      <c r="J579" s="46" t="s">
        <v>8587</v>
      </c>
      <c r="K579" s="19" t="s">
        <v>9205</v>
      </c>
      <c r="L579" s="19" t="s">
        <v>9206</v>
      </c>
      <c r="M579" s="27" t="s">
        <v>24</v>
      </c>
      <c r="N579" s="17"/>
      <c r="O579" s="18"/>
    </row>
    <row r="580" spans="2:15" s="14" customFormat="1" ht="20.25" customHeight="1" x14ac:dyDescent="0.15">
      <c r="B580" s="25">
        <v>2021</v>
      </c>
      <c r="C580" s="27">
        <v>4</v>
      </c>
      <c r="D580" s="27" t="s">
        <v>14</v>
      </c>
      <c r="E580" s="17" t="s">
        <v>9208</v>
      </c>
      <c r="F580" s="19" t="s">
        <v>7519</v>
      </c>
      <c r="G580" s="19" t="s">
        <v>100</v>
      </c>
      <c r="H580" s="19" t="s">
        <v>36</v>
      </c>
      <c r="I580" s="33">
        <v>90000000</v>
      </c>
      <c r="J580" s="46" t="s">
        <v>5736</v>
      </c>
      <c r="K580" s="19" t="s">
        <v>9195</v>
      </c>
      <c r="L580" s="19" t="s">
        <v>9196</v>
      </c>
      <c r="M580" s="27" t="s">
        <v>24</v>
      </c>
      <c r="N580" s="17"/>
      <c r="O580" s="18"/>
    </row>
    <row r="581" spans="2:15" s="14" customFormat="1" ht="20.25" customHeight="1" x14ac:dyDescent="0.15">
      <c r="B581" s="25">
        <v>2021</v>
      </c>
      <c r="C581" s="27">
        <v>4</v>
      </c>
      <c r="D581" s="27" t="s">
        <v>14</v>
      </c>
      <c r="E581" s="17" t="s">
        <v>9209</v>
      </c>
      <c r="F581" s="19" t="s">
        <v>7519</v>
      </c>
      <c r="G581" s="19" t="s">
        <v>40</v>
      </c>
      <c r="H581" s="19" t="s">
        <v>36</v>
      </c>
      <c r="I581" s="33">
        <v>87000000</v>
      </c>
      <c r="J581" s="46" t="s">
        <v>5754</v>
      </c>
      <c r="K581" s="19" t="s">
        <v>9176</v>
      </c>
      <c r="L581" s="19" t="s">
        <v>9177</v>
      </c>
      <c r="M581" s="27" t="s">
        <v>24</v>
      </c>
      <c r="N581" s="17"/>
      <c r="O581" s="18"/>
    </row>
    <row r="582" spans="2:15" s="14" customFormat="1" ht="20.25" customHeight="1" x14ac:dyDescent="0.15">
      <c r="B582" s="25">
        <v>2021</v>
      </c>
      <c r="C582" s="27">
        <v>4</v>
      </c>
      <c r="D582" s="27" t="s">
        <v>14</v>
      </c>
      <c r="E582" s="17" t="s">
        <v>9210</v>
      </c>
      <c r="F582" s="19" t="s">
        <v>7519</v>
      </c>
      <c r="G582" s="19" t="s">
        <v>100</v>
      </c>
      <c r="H582" s="19" t="s">
        <v>36</v>
      </c>
      <c r="I582" s="33">
        <v>82998000</v>
      </c>
      <c r="J582" s="46" t="s">
        <v>9211</v>
      </c>
      <c r="K582" s="19" t="s">
        <v>9212</v>
      </c>
      <c r="L582" s="19" t="s">
        <v>9213</v>
      </c>
      <c r="M582" s="27" t="s">
        <v>24</v>
      </c>
      <c r="N582" s="17"/>
      <c r="O582" s="18"/>
    </row>
    <row r="583" spans="2:15" s="14" customFormat="1" ht="20.25" customHeight="1" x14ac:dyDescent="0.15">
      <c r="B583" s="25">
        <v>2021</v>
      </c>
      <c r="C583" s="27">
        <v>4</v>
      </c>
      <c r="D583" s="27" t="s">
        <v>14</v>
      </c>
      <c r="E583" s="17" t="s">
        <v>9214</v>
      </c>
      <c r="F583" s="19" t="s">
        <v>7519</v>
      </c>
      <c r="G583" s="19" t="s">
        <v>100</v>
      </c>
      <c r="H583" s="19" t="s">
        <v>36</v>
      </c>
      <c r="I583" s="33">
        <v>80566000</v>
      </c>
      <c r="J583" s="46" t="s">
        <v>9215</v>
      </c>
      <c r="K583" s="19" t="s">
        <v>9216</v>
      </c>
      <c r="L583" s="19" t="s">
        <v>9217</v>
      </c>
      <c r="M583" s="27" t="s">
        <v>24</v>
      </c>
      <c r="N583" s="17"/>
      <c r="O583" s="18"/>
    </row>
    <row r="584" spans="2:15" s="14" customFormat="1" ht="20.25" customHeight="1" x14ac:dyDescent="0.15">
      <c r="B584" s="25">
        <v>2021</v>
      </c>
      <c r="C584" s="27">
        <v>4</v>
      </c>
      <c r="D584" s="27" t="s">
        <v>14</v>
      </c>
      <c r="E584" s="17" t="s">
        <v>9218</v>
      </c>
      <c r="F584" s="19" t="s">
        <v>7519</v>
      </c>
      <c r="G584" s="19" t="s">
        <v>100</v>
      </c>
      <c r="H584" s="19" t="s">
        <v>36</v>
      </c>
      <c r="I584" s="33">
        <v>80000000</v>
      </c>
      <c r="J584" s="46" t="s">
        <v>9050</v>
      </c>
      <c r="K584" s="19" t="s">
        <v>9219</v>
      </c>
      <c r="L584" s="19" t="s">
        <v>9220</v>
      </c>
      <c r="M584" s="27" t="s">
        <v>24</v>
      </c>
      <c r="N584" s="17"/>
      <c r="O584" s="18"/>
    </row>
    <row r="585" spans="2:15" s="14" customFormat="1" ht="20.25" customHeight="1" x14ac:dyDescent="0.15">
      <c r="B585" s="25">
        <v>2021</v>
      </c>
      <c r="C585" s="27">
        <v>4</v>
      </c>
      <c r="D585" s="27" t="s">
        <v>14</v>
      </c>
      <c r="E585" s="17" t="s">
        <v>9221</v>
      </c>
      <c r="F585" s="19" t="s">
        <v>7840</v>
      </c>
      <c r="G585" s="19" t="s">
        <v>100</v>
      </c>
      <c r="H585" s="19" t="s">
        <v>36</v>
      </c>
      <c r="I585" s="33">
        <v>80000000</v>
      </c>
      <c r="J585" s="46" t="s">
        <v>5326</v>
      </c>
      <c r="K585" s="19" t="s">
        <v>8885</v>
      </c>
      <c r="L585" s="19" t="s">
        <v>8886</v>
      </c>
      <c r="M585" s="27" t="s">
        <v>24</v>
      </c>
      <c r="N585" s="17"/>
      <c r="O585" s="18"/>
    </row>
    <row r="586" spans="2:15" s="14" customFormat="1" ht="20.25" customHeight="1" x14ac:dyDescent="0.15">
      <c r="B586" s="25">
        <v>2021</v>
      </c>
      <c r="C586" s="27">
        <v>4</v>
      </c>
      <c r="D586" s="27" t="s">
        <v>14</v>
      </c>
      <c r="E586" s="17" t="s">
        <v>9222</v>
      </c>
      <c r="F586" s="19" t="s">
        <v>7840</v>
      </c>
      <c r="G586" s="19" t="s">
        <v>100</v>
      </c>
      <c r="H586" s="19" t="s">
        <v>36</v>
      </c>
      <c r="I586" s="33">
        <v>73000000</v>
      </c>
      <c r="J586" s="46" t="s">
        <v>9007</v>
      </c>
      <c r="K586" s="19" t="s">
        <v>9181</v>
      </c>
      <c r="L586" s="19" t="s">
        <v>9223</v>
      </c>
      <c r="M586" s="27" t="s">
        <v>24</v>
      </c>
      <c r="N586" s="17"/>
      <c r="O586" s="18"/>
    </row>
    <row r="587" spans="2:15" s="14" customFormat="1" ht="20.25" customHeight="1" x14ac:dyDescent="0.15">
      <c r="B587" s="25">
        <v>2021</v>
      </c>
      <c r="C587" s="27">
        <v>4</v>
      </c>
      <c r="D587" s="27" t="s">
        <v>15</v>
      </c>
      <c r="E587" s="17" t="s">
        <v>9224</v>
      </c>
      <c r="F587" s="19" t="s">
        <v>7840</v>
      </c>
      <c r="G587" s="19" t="s">
        <v>40</v>
      </c>
      <c r="H587" s="19" t="s">
        <v>36</v>
      </c>
      <c r="I587" s="33">
        <v>60000000</v>
      </c>
      <c r="J587" s="46" t="s">
        <v>9225</v>
      </c>
      <c r="K587" s="19" t="s">
        <v>9226</v>
      </c>
      <c r="L587" s="19" t="s">
        <v>9227</v>
      </c>
      <c r="M587" s="27" t="s">
        <v>24</v>
      </c>
      <c r="N587" s="17"/>
      <c r="O587" s="18"/>
    </row>
    <row r="588" spans="2:15" s="14" customFormat="1" ht="20.25" customHeight="1" x14ac:dyDescent="0.15">
      <c r="B588" s="25">
        <v>2021</v>
      </c>
      <c r="C588" s="27">
        <v>4</v>
      </c>
      <c r="D588" s="27" t="s">
        <v>14</v>
      </c>
      <c r="E588" s="17" t="s">
        <v>9228</v>
      </c>
      <c r="F588" s="19" t="s">
        <v>7840</v>
      </c>
      <c r="G588" s="19" t="s">
        <v>40</v>
      </c>
      <c r="H588" s="19" t="s">
        <v>36</v>
      </c>
      <c r="I588" s="33">
        <v>58400000</v>
      </c>
      <c r="J588" s="46" t="s">
        <v>9229</v>
      </c>
      <c r="K588" s="19" t="s">
        <v>9230</v>
      </c>
      <c r="L588" s="19" t="s">
        <v>9231</v>
      </c>
      <c r="M588" s="27" t="s">
        <v>24</v>
      </c>
      <c r="N588" s="17"/>
      <c r="O588" s="18"/>
    </row>
    <row r="589" spans="2:15" s="14" customFormat="1" ht="20.25" customHeight="1" x14ac:dyDescent="0.15">
      <c r="B589" s="25">
        <v>2021</v>
      </c>
      <c r="C589" s="27">
        <v>4</v>
      </c>
      <c r="D589" s="27" t="s">
        <v>14</v>
      </c>
      <c r="E589" s="17" t="s">
        <v>9232</v>
      </c>
      <c r="F589" s="19" t="s">
        <v>7840</v>
      </c>
      <c r="G589" s="19" t="s">
        <v>100</v>
      </c>
      <c r="H589" s="19" t="s">
        <v>36</v>
      </c>
      <c r="I589" s="33">
        <v>54000000</v>
      </c>
      <c r="J589" s="46" t="s">
        <v>9028</v>
      </c>
      <c r="K589" s="19" t="s">
        <v>9029</v>
      </c>
      <c r="L589" s="19" t="s">
        <v>9030</v>
      </c>
      <c r="M589" s="27" t="s">
        <v>24</v>
      </c>
      <c r="N589" s="17"/>
      <c r="O589" s="18"/>
    </row>
    <row r="590" spans="2:15" s="14" customFormat="1" ht="20.25" customHeight="1" x14ac:dyDescent="0.15">
      <c r="B590" s="25">
        <v>2021</v>
      </c>
      <c r="C590" s="27">
        <v>4</v>
      </c>
      <c r="D590" s="27" t="s">
        <v>14</v>
      </c>
      <c r="E590" s="17" t="s">
        <v>9233</v>
      </c>
      <c r="F590" s="19" t="s">
        <v>7845</v>
      </c>
      <c r="G590" s="19" t="s">
        <v>100</v>
      </c>
      <c r="H590" s="19" t="s">
        <v>36</v>
      </c>
      <c r="I590" s="33">
        <v>52000000</v>
      </c>
      <c r="J590" s="46" t="s">
        <v>9234</v>
      </c>
      <c r="K590" s="19" t="s">
        <v>9235</v>
      </c>
      <c r="L590" s="19" t="s">
        <v>9236</v>
      </c>
      <c r="M590" s="27" t="s">
        <v>24</v>
      </c>
      <c r="N590" s="17"/>
      <c r="O590" s="18"/>
    </row>
    <row r="591" spans="2:15" s="14" customFormat="1" ht="20.25" customHeight="1" x14ac:dyDescent="0.15">
      <c r="B591" s="25">
        <v>2021</v>
      </c>
      <c r="C591" s="27">
        <v>4</v>
      </c>
      <c r="D591" s="27" t="s">
        <v>14</v>
      </c>
      <c r="E591" s="17" t="s">
        <v>9237</v>
      </c>
      <c r="F591" s="19" t="s">
        <v>7840</v>
      </c>
      <c r="G591" s="19" t="s">
        <v>100</v>
      </c>
      <c r="H591" s="19" t="s">
        <v>36</v>
      </c>
      <c r="I591" s="33">
        <v>52000000</v>
      </c>
      <c r="J591" s="46" t="s">
        <v>9238</v>
      </c>
      <c r="K591" s="19" t="s">
        <v>9239</v>
      </c>
      <c r="L591" s="19" t="s">
        <v>9240</v>
      </c>
      <c r="M591" s="27" t="s">
        <v>24</v>
      </c>
      <c r="N591" s="17"/>
      <c r="O591" s="18"/>
    </row>
    <row r="592" spans="2:15" s="14" customFormat="1" ht="20.25" customHeight="1" x14ac:dyDescent="0.15">
      <c r="B592" s="25">
        <v>2021</v>
      </c>
      <c r="C592" s="27">
        <v>4</v>
      </c>
      <c r="D592" s="27" t="s">
        <v>14</v>
      </c>
      <c r="E592" s="17" t="s">
        <v>9241</v>
      </c>
      <c r="F592" s="19" t="s">
        <v>7840</v>
      </c>
      <c r="G592" s="19" t="s">
        <v>40</v>
      </c>
      <c r="H592" s="19" t="s">
        <v>36</v>
      </c>
      <c r="I592" s="33">
        <v>50000000</v>
      </c>
      <c r="J592" s="46" t="s">
        <v>9036</v>
      </c>
      <c r="K592" s="19" t="s">
        <v>9242</v>
      </c>
      <c r="L592" s="19" t="s">
        <v>9243</v>
      </c>
      <c r="M592" s="27" t="s">
        <v>24</v>
      </c>
      <c r="N592" s="17"/>
      <c r="O592" s="18"/>
    </row>
    <row r="593" spans="2:15" s="14" customFormat="1" ht="20.25" customHeight="1" x14ac:dyDescent="0.15">
      <c r="B593" s="25">
        <v>2021</v>
      </c>
      <c r="C593" s="27">
        <v>4</v>
      </c>
      <c r="D593" s="27" t="s">
        <v>14</v>
      </c>
      <c r="E593" s="17" t="s">
        <v>9244</v>
      </c>
      <c r="F593" s="19" t="s">
        <v>7840</v>
      </c>
      <c r="G593" s="19" t="s">
        <v>100</v>
      </c>
      <c r="H593" s="19" t="s">
        <v>36</v>
      </c>
      <c r="I593" s="33">
        <v>50000000</v>
      </c>
      <c r="J593" s="46" t="s">
        <v>9245</v>
      </c>
      <c r="K593" s="19" t="s">
        <v>9246</v>
      </c>
      <c r="L593" s="19" t="s">
        <v>9247</v>
      </c>
      <c r="M593" s="27" t="s">
        <v>24</v>
      </c>
      <c r="N593" s="17"/>
      <c r="O593" s="18"/>
    </row>
    <row r="594" spans="2:15" s="14" customFormat="1" ht="20.25" customHeight="1" x14ac:dyDescent="0.15">
      <c r="B594" s="25">
        <v>2021</v>
      </c>
      <c r="C594" s="27">
        <v>4</v>
      </c>
      <c r="D594" s="27" t="s">
        <v>14</v>
      </c>
      <c r="E594" s="17" t="s">
        <v>9248</v>
      </c>
      <c r="F594" s="19" t="s">
        <v>7840</v>
      </c>
      <c r="G594" s="19" t="s">
        <v>100</v>
      </c>
      <c r="H594" s="19" t="s">
        <v>36</v>
      </c>
      <c r="I594" s="33">
        <v>50000000</v>
      </c>
      <c r="J594" s="46" t="s">
        <v>9245</v>
      </c>
      <c r="K594" s="19" t="s">
        <v>9246</v>
      </c>
      <c r="L594" s="19" t="s">
        <v>9247</v>
      </c>
      <c r="M594" s="27" t="s">
        <v>24</v>
      </c>
      <c r="N594" s="17"/>
      <c r="O594" s="18"/>
    </row>
    <row r="595" spans="2:15" s="14" customFormat="1" ht="20.25" customHeight="1" x14ac:dyDescent="0.15">
      <c r="B595" s="25">
        <v>2021</v>
      </c>
      <c r="C595" s="27">
        <v>4</v>
      </c>
      <c r="D595" s="27" t="s">
        <v>14</v>
      </c>
      <c r="E595" s="17" t="s">
        <v>9249</v>
      </c>
      <c r="F595" s="19" t="s">
        <v>7840</v>
      </c>
      <c r="G595" s="19" t="s">
        <v>100</v>
      </c>
      <c r="H595" s="19" t="s">
        <v>36</v>
      </c>
      <c r="I595" s="33">
        <v>50000000</v>
      </c>
      <c r="J595" s="46" t="s">
        <v>9245</v>
      </c>
      <c r="K595" s="19" t="s">
        <v>9246</v>
      </c>
      <c r="L595" s="19" t="s">
        <v>9247</v>
      </c>
      <c r="M595" s="27" t="s">
        <v>24</v>
      </c>
      <c r="N595" s="17"/>
      <c r="O595" s="18"/>
    </row>
    <row r="596" spans="2:15" s="14" customFormat="1" ht="20.25" customHeight="1" x14ac:dyDescent="0.15">
      <c r="B596" s="25">
        <v>2021</v>
      </c>
      <c r="C596" s="27">
        <v>4</v>
      </c>
      <c r="D596" s="27" t="s">
        <v>14</v>
      </c>
      <c r="E596" s="17" t="s">
        <v>9250</v>
      </c>
      <c r="F596" s="19" t="s">
        <v>7365</v>
      </c>
      <c r="G596" s="19" t="s">
        <v>40</v>
      </c>
      <c r="H596" s="19" t="s">
        <v>36</v>
      </c>
      <c r="I596" s="33">
        <v>45200000</v>
      </c>
      <c r="J596" s="46" t="s">
        <v>9251</v>
      </c>
      <c r="K596" s="19" t="s">
        <v>9252</v>
      </c>
      <c r="L596" s="19" t="s">
        <v>9253</v>
      </c>
      <c r="M596" s="27" t="s">
        <v>24</v>
      </c>
      <c r="N596" s="17"/>
      <c r="O596" s="18"/>
    </row>
    <row r="597" spans="2:15" s="14" customFormat="1" ht="20.25" customHeight="1" x14ac:dyDescent="0.15">
      <c r="B597" s="25">
        <v>2021</v>
      </c>
      <c r="C597" s="27">
        <v>4</v>
      </c>
      <c r="D597" s="27" t="s">
        <v>14</v>
      </c>
      <c r="E597" s="17" t="s">
        <v>9254</v>
      </c>
      <c r="F597" s="19" t="s">
        <v>7365</v>
      </c>
      <c r="G597" s="19" t="s">
        <v>100</v>
      </c>
      <c r="H597" s="19" t="s">
        <v>36</v>
      </c>
      <c r="I597" s="33">
        <v>45000000</v>
      </c>
      <c r="J597" s="46" t="s">
        <v>9255</v>
      </c>
      <c r="K597" s="19" t="s">
        <v>9256</v>
      </c>
      <c r="L597" s="19" t="s">
        <v>9257</v>
      </c>
      <c r="M597" s="27" t="s">
        <v>24</v>
      </c>
      <c r="N597" s="17"/>
      <c r="O597" s="18"/>
    </row>
    <row r="598" spans="2:15" s="14" customFormat="1" ht="20.25" customHeight="1" x14ac:dyDescent="0.15">
      <c r="B598" s="25">
        <v>2021</v>
      </c>
      <c r="C598" s="27">
        <v>4</v>
      </c>
      <c r="D598" s="27" t="s">
        <v>14</v>
      </c>
      <c r="E598" s="17" t="s">
        <v>9258</v>
      </c>
      <c r="F598" s="19" t="s">
        <v>7365</v>
      </c>
      <c r="G598" s="19" t="s">
        <v>100</v>
      </c>
      <c r="H598" s="19" t="s">
        <v>36</v>
      </c>
      <c r="I598" s="33">
        <v>40000000</v>
      </c>
      <c r="J598" s="46" t="s">
        <v>9259</v>
      </c>
      <c r="K598" s="19" t="s">
        <v>9260</v>
      </c>
      <c r="L598" s="19" t="s">
        <v>9261</v>
      </c>
      <c r="M598" s="27" t="s">
        <v>24</v>
      </c>
      <c r="N598" s="17"/>
      <c r="O598" s="18"/>
    </row>
    <row r="599" spans="2:15" s="14" customFormat="1" ht="20.25" customHeight="1" x14ac:dyDescent="0.15">
      <c r="B599" s="25">
        <v>2021</v>
      </c>
      <c r="C599" s="27">
        <v>4</v>
      </c>
      <c r="D599" s="27" t="s">
        <v>15</v>
      </c>
      <c r="E599" s="17" t="s">
        <v>9262</v>
      </c>
      <c r="F599" s="19" t="s">
        <v>7365</v>
      </c>
      <c r="G599" s="19" t="s">
        <v>100</v>
      </c>
      <c r="H599" s="19" t="s">
        <v>36</v>
      </c>
      <c r="I599" s="33">
        <v>38000000</v>
      </c>
      <c r="J599" s="46" t="s">
        <v>9263</v>
      </c>
      <c r="K599" s="19" t="s">
        <v>9264</v>
      </c>
      <c r="L599" s="19" t="s">
        <v>9265</v>
      </c>
      <c r="M599" s="27" t="s">
        <v>24</v>
      </c>
      <c r="N599" s="17"/>
      <c r="O599" s="18"/>
    </row>
    <row r="600" spans="2:15" s="14" customFormat="1" ht="20.25" customHeight="1" x14ac:dyDescent="0.15">
      <c r="B600" s="25">
        <v>2021</v>
      </c>
      <c r="C600" s="27">
        <v>4</v>
      </c>
      <c r="D600" s="27" t="s">
        <v>14</v>
      </c>
      <c r="E600" s="17" t="s">
        <v>9266</v>
      </c>
      <c r="F600" s="19" t="s">
        <v>7365</v>
      </c>
      <c r="G600" s="19" t="s">
        <v>40</v>
      </c>
      <c r="H600" s="19" t="s">
        <v>36</v>
      </c>
      <c r="I600" s="33">
        <v>37000000</v>
      </c>
      <c r="J600" s="46" t="s">
        <v>9267</v>
      </c>
      <c r="K600" s="19" t="s">
        <v>9268</v>
      </c>
      <c r="L600" s="19" t="s">
        <v>9269</v>
      </c>
      <c r="M600" s="27" t="s">
        <v>24</v>
      </c>
      <c r="N600" s="17"/>
      <c r="O600" s="18"/>
    </row>
    <row r="601" spans="2:15" s="14" customFormat="1" ht="20.25" customHeight="1" x14ac:dyDescent="0.15">
      <c r="B601" s="25">
        <v>2021</v>
      </c>
      <c r="C601" s="27">
        <v>4</v>
      </c>
      <c r="D601" s="27" t="s">
        <v>14</v>
      </c>
      <c r="E601" s="17" t="s">
        <v>9270</v>
      </c>
      <c r="F601" s="19" t="s">
        <v>7365</v>
      </c>
      <c r="G601" s="19" t="s">
        <v>40</v>
      </c>
      <c r="H601" s="19" t="s">
        <v>36</v>
      </c>
      <c r="I601" s="33">
        <v>37000000</v>
      </c>
      <c r="J601" s="46" t="s">
        <v>9267</v>
      </c>
      <c r="K601" s="19" t="s">
        <v>9268</v>
      </c>
      <c r="L601" s="19" t="s">
        <v>9269</v>
      </c>
      <c r="M601" s="27" t="s">
        <v>24</v>
      </c>
      <c r="N601" s="17"/>
      <c r="O601" s="18"/>
    </row>
    <row r="602" spans="2:15" s="14" customFormat="1" ht="20.25" customHeight="1" x14ac:dyDescent="0.15">
      <c r="B602" s="25">
        <v>2021</v>
      </c>
      <c r="C602" s="27">
        <v>4</v>
      </c>
      <c r="D602" s="27" t="s">
        <v>14</v>
      </c>
      <c r="E602" s="17" t="s">
        <v>9271</v>
      </c>
      <c r="F602" s="19" t="s">
        <v>7365</v>
      </c>
      <c r="G602" s="19" t="s">
        <v>40</v>
      </c>
      <c r="H602" s="19" t="s">
        <v>36</v>
      </c>
      <c r="I602" s="33">
        <v>37000000</v>
      </c>
      <c r="J602" s="46" t="s">
        <v>9267</v>
      </c>
      <c r="K602" s="19" t="s">
        <v>9268</v>
      </c>
      <c r="L602" s="19" t="s">
        <v>9269</v>
      </c>
      <c r="M602" s="27" t="s">
        <v>24</v>
      </c>
      <c r="N602" s="17"/>
      <c r="O602" s="18"/>
    </row>
    <row r="603" spans="2:15" s="14" customFormat="1" ht="20.25" customHeight="1" x14ac:dyDescent="0.15">
      <c r="B603" s="25">
        <v>2021</v>
      </c>
      <c r="C603" s="27">
        <v>4</v>
      </c>
      <c r="D603" s="27" t="s">
        <v>15</v>
      </c>
      <c r="E603" s="17" t="s">
        <v>9272</v>
      </c>
      <c r="F603" s="19" t="s">
        <v>7365</v>
      </c>
      <c r="G603" s="19" t="s">
        <v>100</v>
      </c>
      <c r="H603" s="19" t="s">
        <v>36</v>
      </c>
      <c r="I603" s="33">
        <v>37000000</v>
      </c>
      <c r="J603" s="46" t="s">
        <v>9263</v>
      </c>
      <c r="K603" s="19" t="s">
        <v>9264</v>
      </c>
      <c r="L603" s="19" t="s">
        <v>9265</v>
      </c>
      <c r="M603" s="27" t="s">
        <v>24</v>
      </c>
      <c r="N603" s="17"/>
      <c r="O603" s="18"/>
    </row>
    <row r="604" spans="2:15" s="14" customFormat="1" ht="20.25" customHeight="1" x14ac:dyDescent="0.15">
      <c r="B604" s="25">
        <v>2021</v>
      </c>
      <c r="C604" s="27">
        <v>4</v>
      </c>
      <c r="D604" s="27" t="s">
        <v>15</v>
      </c>
      <c r="E604" s="17" t="s">
        <v>9273</v>
      </c>
      <c r="F604" s="19" t="s">
        <v>7365</v>
      </c>
      <c r="G604" s="19" t="s">
        <v>100</v>
      </c>
      <c r="H604" s="19" t="s">
        <v>36</v>
      </c>
      <c r="I604" s="33">
        <v>35000000</v>
      </c>
      <c r="J604" s="46" t="s">
        <v>9263</v>
      </c>
      <c r="K604" s="19" t="s">
        <v>9264</v>
      </c>
      <c r="L604" s="19" t="s">
        <v>9265</v>
      </c>
      <c r="M604" s="27" t="s">
        <v>24</v>
      </c>
      <c r="N604" s="17"/>
      <c r="O604" s="18"/>
    </row>
    <row r="605" spans="2:15" s="14" customFormat="1" ht="20.25" customHeight="1" x14ac:dyDescent="0.15">
      <c r="B605" s="25">
        <v>2021</v>
      </c>
      <c r="C605" s="27">
        <v>4</v>
      </c>
      <c r="D605" s="27" t="s">
        <v>14</v>
      </c>
      <c r="E605" s="17" t="s">
        <v>9274</v>
      </c>
      <c r="F605" s="19" t="s">
        <v>7365</v>
      </c>
      <c r="G605" s="19" t="s">
        <v>100</v>
      </c>
      <c r="H605" s="19" t="s">
        <v>36</v>
      </c>
      <c r="I605" s="33">
        <v>30000000</v>
      </c>
      <c r="J605" s="46" t="s">
        <v>5271</v>
      </c>
      <c r="K605" s="19" t="s">
        <v>9275</v>
      </c>
      <c r="L605" s="19" t="s">
        <v>9276</v>
      </c>
      <c r="M605" s="27" t="s">
        <v>24</v>
      </c>
      <c r="N605" s="17"/>
      <c r="O605" s="18"/>
    </row>
    <row r="606" spans="2:15" s="14" customFormat="1" ht="20.25" customHeight="1" x14ac:dyDescent="0.15">
      <c r="B606" s="25">
        <v>2021</v>
      </c>
      <c r="C606" s="27">
        <v>4</v>
      </c>
      <c r="D606" s="27" t="s">
        <v>14</v>
      </c>
      <c r="E606" s="17" t="s">
        <v>9277</v>
      </c>
      <c r="F606" s="19" t="s">
        <v>7365</v>
      </c>
      <c r="G606" s="19" t="s">
        <v>40</v>
      </c>
      <c r="H606" s="19" t="s">
        <v>36</v>
      </c>
      <c r="I606" s="33">
        <v>30000000</v>
      </c>
      <c r="J606" s="46" t="s">
        <v>9278</v>
      </c>
      <c r="K606" s="19" t="s">
        <v>9279</v>
      </c>
      <c r="L606" s="19" t="s">
        <v>9280</v>
      </c>
      <c r="M606" s="27" t="s">
        <v>24</v>
      </c>
      <c r="N606" s="17"/>
      <c r="O606" s="18"/>
    </row>
    <row r="607" spans="2:15" s="14" customFormat="1" ht="20.25" customHeight="1" x14ac:dyDescent="0.15">
      <c r="B607" s="25">
        <v>2021</v>
      </c>
      <c r="C607" s="27">
        <v>4</v>
      </c>
      <c r="D607" s="27" t="s">
        <v>14</v>
      </c>
      <c r="E607" s="17" t="s">
        <v>9281</v>
      </c>
      <c r="F607" s="19" t="s">
        <v>7365</v>
      </c>
      <c r="G607" s="19" t="s">
        <v>100</v>
      </c>
      <c r="H607" s="19" t="s">
        <v>36</v>
      </c>
      <c r="I607" s="33">
        <v>30000000</v>
      </c>
      <c r="J607" s="46" t="s">
        <v>7393</v>
      </c>
      <c r="K607" s="19" t="s">
        <v>9282</v>
      </c>
      <c r="L607" s="19" t="s">
        <v>9283</v>
      </c>
      <c r="M607" s="27" t="s">
        <v>24</v>
      </c>
      <c r="N607" s="17"/>
      <c r="O607" s="18"/>
    </row>
    <row r="608" spans="2:15" s="14" customFormat="1" ht="20.25" customHeight="1" x14ac:dyDescent="0.15">
      <c r="B608" s="25">
        <v>2021</v>
      </c>
      <c r="C608" s="27">
        <v>4</v>
      </c>
      <c r="D608" s="27" t="s">
        <v>14</v>
      </c>
      <c r="E608" s="17" t="s">
        <v>9284</v>
      </c>
      <c r="F608" s="19" t="s">
        <v>7365</v>
      </c>
      <c r="G608" s="19" t="s">
        <v>100</v>
      </c>
      <c r="H608" s="19" t="s">
        <v>101</v>
      </c>
      <c r="I608" s="33">
        <v>20000000</v>
      </c>
      <c r="J608" s="46" t="s">
        <v>9259</v>
      </c>
      <c r="K608" s="19" t="s">
        <v>9260</v>
      </c>
      <c r="L608" s="19" t="s">
        <v>9261</v>
      </c>
      <c r="M608" s="27" t="s">
        <v>24</v>
      </c>
      <c r="N608" s="17"/>
      <c r="O608" s="18" t="s">
        <v>94</v>
      </c>
    </row>
    <row r="609" spans="2:15" s="14" customFormat="1" ht="20.25" customHeight="1" x14ac:dyDescent="0.15">
      <c r="B609" s="25">
        <v>2021</v>
      </c>
      <c r="C609" s="27">
        <v>4</v>
      </c>
      <c r="D609" s="27" t="s">
        <v>14</v>
      </c>
      <c r="E609" s="17" t="s">
        <v>9285</v>
      </c>
      <c r="F609" s="19" t="s">
        <v>7365</v>
      </c>
      <c r="G609" s="19" t="s">
        <v>100</v>
      </c>
      <c r="H609" s="19" t="s">
        <v>101</v>
      </c>
      <c r="I609" s="33">
        <v>20000000</v>
      </c>
      <c r="J609" s="46" t="s">
        <v>9259</v>
      </c>
      <c r="K609" s="19" t="s">
        <v>9260</v>
      </c>
      <c r="L609" s="19" t="s">
        <v>9261</v>
      </c>
      <c r="M609" s="27" t="s">
        <v>24</v>
      </c>
      <c r="N609" s="17"/>
      <c r="O609" s="18" t="s">
        <v>94</v>
      </c>
    </row>
    <row r="610" spans="2:15" s="14" customFormat="1" ht="20.25" customHeight="1" x14ac:dyDescent="0.15">
      <c r="B610" s="25">
        <v>2021</v>
      </c>
      <c r="C610" s="27">
        <v>4</v>
      </c>
      <c r="D610" s="27" t="s">
        <v>14</v>
      </c>
      <c r="E610" s="17" t="s">
        <v>9286</v>
      </c>
      <c r="F610" s="19" t="s">
        <v>7365</v>
      </c>
      <c r="G610" s="19" t="s">
        <v>100</v>
      </c>
      <c r="H610" s="19" t="s">
        <v>101</v>
      </c>
      <c r="I610" s="33">
        <v>20000000</v>
      </c>
      <c r="J610" s="46" t="s">
        <v>9287</v>
      </c>
      <c r="K610" s="19" t="s">
        <v>9288</v>
      </c>
      <c r="L610" s="19" t="s">
        <v>9289</v>
      </c>
      <c r="M610" s="27" t="s">
        <v>24</v>
      </c>
      <c r="N610" s="17"/>
      <c r="O610" s="18" t="s">
        <v>746</v>
      </c>
    </row>
    <row r="611" spans="2:15" s="14" customFormat="1" ht="20.25" customHeight="1" x14ac:dyDescent="0.15">
      <c r="B611" s="25">
        <v>2021</v>
      </c>
      <c r="C611" s="27">
        <v>4</v>
      </c>
      <c r="D611" s="27" t="s">
        <v>14</v>
      </c>
      <c r="E611" s="17" t="s">
        <v>9290</v>
      </c>
      <c r="F611" s="19" t="s">
        <v>7397</v>
      </c>
      <c r="G611" s="19" t="s">
        <v>100</v>
      </c>
      <c r="H611" s="19" t="s">
        <v>36</v>
      </c>
      <c r="I611" s="33">
        <v>19017000</v>
      </c>
      <c r="J611" s="46" t="s">
        <v>9291</v>
      </c>
      <c r="K611" s="19" t="s">
        <v>9292</v>
      </c>
      <c r="L611" s="19" t="s">
        <v>9293</v>
      </c>
      <c r="M611" s="27" t="s">
        <v>24</v>
      </c>
      <c r="N611" s="17"/>
      <c r="O611" s="18"/>
    </row>
    <row r="612" spans="2:15" s="14" customFormat="1" ht="20.25" customHeight="1" x14ac:dyDescent="0.15">
      <c r="B612" s="25">
        <v>2021</v>
      </c>
      <c r="C612" s="27">
        <v>4</v>
      </c>
      <c r="D612" s="27" t="s">
        <v>14</v>
      </c>
      <c r="E612" s="17" t="s">
        <v>9294</v>
      </c>
      <c r="F612" s="19" t="s">
        <v>7397</v>
      </c>
      <c r="G612" s="19" t="s">
        <v>100</v>
      </c>
      <c r="H612" s="19" t="s">
        <v>36</v>
      </c>
      <c r="I612" s="33">
        <v>18761000</v>
      </c>
      <c r="J612" s="46" t="s">
        <v>9291</v>
      </c>
      <c r="K612" s="19" t="s">
        <v>9292</v>
      </c>
      <c r="L612" s="19" t="s">
        <v>9293</v>
      </c>
      <c r="M612" s="27" t="s">
        <v>24</v>
      </c>
      <c r="N612" s="17"/>
      <c r="O612" s="18"/>
    </row>
    <row r="613" spans="2:15" s="14" customFormat="1" ht="20.25" customHeight="1" x14ac:dyDescent="0.15">
      <c r="B613" s="25">
        <v>2021</v>
      </c>
      <c r="C613" s="27">
        <v>4</v>
      </c>
      <c r="D613" s="27" t="s">
        <v>14</v>
      </c>
      <c r="E613" s="17" t="s">
        <v>9295</v>
      </c>
      <c r="F613" s="19" t="s">
        <v>7365</v>
      </c>
      <c r="G613" s="19" t="s">
        <v>40</v>
      </c>
      <c r="H613" s="19" t="s">
        <v>101</v>
      </c>
      <c r="I613" s="33">
        <v>14000000</v>
      </c>
      <c r="J613" s="46" t="s">
        <v>9296</v>
      </c>
      <c r="K613" s="19" t="s">
        <v>9297</v>
      </c>
      <c r="L613" s="19" t="s">
        <v>9298</v>
      </c>
      <c r="M613" s="27" t="s">
        <v>24</v>
      </c>
      <c r="N613" s="17"/>
      <c r="O613" s="18" t="s">
        <v>94</v>
      </c>
    </row>
    <row r="614" spans="2:15" s="14" customFormat="1" ht="20.25" customHeight="1" x14ac:dyDescent="0.15">
      <c r="B614" s="25">
        <v>2021</v>
      </c>
      <c r="C614" s="27">
        <v>4</v>
      </c>
      <c r="D614" s="27" t="s">
        <v>14</v>
      </c>
      <c r="E614" s="17" t="s">
        <v>9299</v>
      </c>
      <c r="F614" s="19" t="s">
        <v>7365</v>
      </c>
      <c r="G614" s="19" t="s">
        <v>100</v>
      </c>
      <c r="H614" s="19" t="s">
        <v>101</v>
      </c>
      <c r="I614" s="33">
        <v>12312000</v>
      </c>
      <c r="J614" s="46" t="s">
        <v>7393</v>
      </c>
      <c r="K614" s="19" t="s">
        <v>9282</v>
      </c>
      <c r="L614" s="19" t="s">
        <v>9283</v>
      </c>
      <c r="M614" s="27" t="s">
        <v>24</v>
      </c>
      <c r="N614" s="17"/>
      <c r="O614" s="18"/>
    </row>
    <row r="615" spans="2:15" s="14" customFormat="1" ht="20.25" customHeight="1" x14ac:dyDescent="0.15">
      <c r="B615" s="25">
        <v>2021</v>
      </c>
      <c r="C615" s="27">
        <v>4</v>
      </c>
      <c r="D615" s="27" t="s">
        <v>14</v>
      </c>
      <c r="E615" s="17" t="s">
        <v>9300</v>
      </c>
      <c r="F615" s="19" t="s">
        <v>7365</v>
      </c>
      <c r="G615" s="19" t="s">
        <v>100</v>
      </c>
      <c r="H615" s="19" t="s">
        <v>36</v>
      </c>
      <c r="I615" s="33">
        <v>12232000</v>
      </c>
      <c r="J615" s="46" t="s">
        <v>9301</v>
      </c>
      <c r="K615" s="19" t="s">
        <v>9302</v>
      </c>
      <c r="L615" s="19" t="s">
        <v>9303</v>
      </c>
      <c r="M615" s="27" t="s">
        <v>24</v>
      </c>
      <c r="N615" s="17"/>
      <c r="O615" s="18" t="s">
        <v>94</v>
      </c>
    </row>
    <row r="616" spans="2:15" s="14" customFormat="1" ht="20.25" customHeight="1" x14ac:dyDescent="0.15">
      <c r="B616" s="25">
        <v>2021</v>
      </c>
      <c r="C616" s="27">
        <v>4</v>
      </c>
      <c r="D616" s="27" t="s">
        <v>14</v>
      </c>
      <c r="E616" s="17" t="s">
        <v>9304</v>
      </c>
      <c r="F616" s="19" t="s">
        <v>7365</v>
      </c>
      <c r="G616" s="19" t="s">
        <v>100</v>
      </c>
      <c r="H616" s="19" t="s">
        <v>5112</v>
      </c>
      <c r="I616" s="33">
        <v>12000000</v>
      </c>
      <c r="J616" s="46" t="s">
        <v>5270</v>
      </c>
      <c r="K616" s="19" t="s">
        <v>9305</v>
      </c>
      <c r="L616" s="19" t="s">
        <v>9306</v>
      </c>
      <c r="M616" s="27" t="s">
        <v>24</v>
      </c>
      <c r="N616" s="17"/>
      <c r="O616" s="18"/>
    </row>
    <row r="617" spans="2:15" s="14" customFormat="1" ht="20.25" customHeight="1" x14ac:dyDescent="0.15">
      <c r="B617" s="25">
        <v>2021</v>
      </c>
      <c r="C617" s="27">
        <v>5</v>
      </c>
      <c r="D617" s="27" t="s">
        <v>15</v>
      </c>
      <c r="E617" s="17" t="s">
        <v>9307</v>
      </c>
      <c r="F617" s="19" t="s">
        <v>7365</v>
      </c>
      <c r="G617" s="19" t="s">
        <v>40</v>
      </c>
      <c r="H617" s="19" t="s">
        <v>36</v>
      </c>
      <c r="I617" s="33">
        <v>1800000000</v>
      </c>
      <c r="J617" s="46" t="s">
        <v>9308</v>
      </c>
      <c r="K617" s="19" t="s">
        <v>9309</v>
      </c>
      <c r="L617" s="19" t="s">
        <v>9310</v>
      </c>
      <c r="M617" s="27" t="s">
        <v>41</v>
      </c>
      <c r="N617" s="17"/>
      <c r="O617" s="18"/>
    </row>
    <row r="618" spans="2:15" s="14" customFormat="1" ht="20.25" customHeight="1" x14ac:dyDescent="0.15">
      <c r="B618" s="25">
        <v>2021</v>
      </c>
      <c r="C618" s="27">
        <v>5</v>
      </c>
      <c r="D618" s="27" t="s">
        <v>14</v>
      </c>
      <c r="E618" s="17" t="s">
        <v>9311</v>
      </c>
      <c r="F618" s="19" t="s">
        <v>7365</v>
      </c>
      <c r="G618" s="19" t="s">
        <v>40</v>
      </c>
      <c r="H618" s="19" t="s">
        <v>36</v>
      </c>
      <c r="I618" s="33">
        <v>720000000</v>
      </c>
      <c r="J618" s="46" t="s">
        <v>9312</v>
      </c>
      <c r="K618" s="19" t="s">
        <v>9313</v>
      </c>
      <c r="L618" s="19" t="s">
        <v>9314</v>
      </c>
      <c r="M618" s="27" t="s">
        <v>24</v>
      </c>
      <c r="N618" s="17"/>
      <c r="O618" s="18"/>
    </row>
    <row r="619" spans="2:15" s="14" customFormat="1" ht="20.25" customHeight="1" x14ac:dyDescent="0.15">
      <c r="B619" s="25">
        <v>2021</v>
      </c>
      <c r="C619" s="27">
        <v>5</v>
      </c>
      <c r="D619" s="27" t="s">
        <v>14</v>
      </c>
      <c r="E619" s="17" t="s">
        <v>9315</v>
      </c>
      <c r="F619" s="19" t="s">
        <v>7365</v>
      </c>
      <c r="G619" s="19" t="s">
        <v>100</v>
      </c>
      <c r="H619" s="19" t="s">
        <v>36</v>
      </c>
      <c r="I619" s="33">
        <v>430000000</v>
      </c>
      <c r="J619" s="46" t="s">
        <v>9316</v>
      </c>
      <c r="K619" s="19" t="s">
        <v>9317</v>
      </c>
      <c r="L619" s="19" t="s">
        <v>9318</v>
      </c>
      <c r="M619" s="27" t="s">
        <v>24</v>
      </c>
      <c r="N619" s="17"/>
      <c r="O619" s="18"/>
    </row>
    <row r="620" spans="2:15" s="14" customFormat="1" ht="20.25" customHeight="1" x14ac:dyDescent="0.15">
      <c r="B620" s="25">
        <v>2021</v>
      </c>
      <c r="C620" s="27">
        <v>5</v>
      </c>
      <c r="D620" s="27" t="s">
        <v>14</v>
      </c>
      <c r="E620" s="17" t="s">
        <v>9319</v>
      </c>
      <c r="F620" s="19" t="s">
        <v>7365</v>
      </c>
      <c r="G620" s="19" t="s">
        <v>40</v>
      </c>
      <c r="H620" s="19" t="s">
        <v>36</v>
      </c>
      <c r="I620" s="33">
        <v>420000000</v>
      </c>
      <c r="J620" s="46" t="s">
        <v>9312</v>
      </c>
      <c r="K620" s="19" t="s">
        <v>9313</v>
      </c>
      <c r="L620" s="19" t="s">
        <v>9314</v>
      </c>
      <c r="M620" s="27" t="s">
        <v>24</v>
      </c>
      <c r="N620" s="17"/>
      <c r="O620" s="18"/>
    </row>
    <row r="621" spans="2:15" s="14" customFormat="1" ht="20.25" customHeight="1" x14ac:dyDescent="0.15">
      <c r="B621" s="25">
        <v>2021</v>
      </c>
      <c r="C621" s="27">
        <v>5</v>
      </c>
      <c r="D621" s="27" t="s">
        <v>14</v>
      </c>
      <c r="E621" s="17" t="s">
        <v>9320</v>
      </c>
      <c r="F621" s="19" t="s">
        <v>7365</v>
      </c>
      <c r="G621" s="19" t="s">
        <v>100</v>
      </c>
      <c r="H621" s="19" t="s">
        <v>36</v>
      </c>
      <c r="I621" s="33">
        <v>360000000</v>
      </c>
      <c r="J621" s="46" t="s">
        <v>9321</v>
      </c>
      <c r="K621" s="19" t="s">
        <v>9322</v>
      </c>
      <c r="L621" s="19" t="s">
        <v>9323</v>
      </c>
      <c r="M621" s="27" t="s">
        <v>24</v>
      </c>
      <c r="N621" s="17"/>
      <c r="O621" s="18"/>
    </row>
    <row r="622" spans="2:15" s="14" customFormat="1" ht="20.25" customHeight="1" x14ac:dyDescent="0.15">
      <c r="B622" s="25">
        <v>2021</v>
      </c>
      <c r="C622" s="27">
        <v>5</v>
      </c>
      <c r="D622" s="27" t="s">
        <v>14</v>
      </c>
      <c r="E622" s="17" t="s">
        <v>9324</v>
      </c>
      <c r="F622" s="19" t="s">
        <v>7365</v>
      </c>
      <c r="G622" s="19" t="s">
        <v>100</v>
      </c>
      <c r="H622" s="19" t="s">
        <v>36</v>
      </c>
      <c r="I622" s="33">
        <v>360000000</v>
      </c>
      <c r="J622" s="46" t="s">
        <v>9321</v>
      </c>
      <c r="K622" s="19" t="s">
        <v>9322</v>
      </c>
      <c r="L622" s="19" t="s">
        <v>9323</v>
      </c>
      <c r="M622" s="27" t="s">
        <v>24</v>
      </c>
      <c r="N622" s="17"/>
      <c r="O622" s="18"/>
    </row>
    <row r="623" spans="2:15" s="14" customFormat="1" ht="20.25" customHeight="1" x14ac:dyDescent="0.15">
      <c r="B623" s="25">
        <v>2021</v>
      </c>
      <c r="C623" s="27">
        <v>5</v>
      </c>
      <c r="D623" s="27" t="s">
        <v>14</v>
      </c>
      <c r="E623" s="17" t="s">
        <v>9325</v>
      </c>
      <c r="F623" s="19" t="s">
        <v>7365</v>
      </c>
      <c r="G623" s="19" t="s">
        <v>100</v>
      </c>
      <c r="H623" s="19" t="s">
        <v>36</v>
      </c>
      <c r="I623" s="33">
        <v>360000000</v>
      </c>
      <c r="J623" s="46" t="s">
        <v>9321</v>
      </c>
      <c r="K623" s="19" t="s">
        <v>9322</v>
      </c>
      <c r="L623" s="19" t="s">
        <v>9323</v>
      </c>
      <c r="M623" s="27" t="s">
        <v>24</v>
      </c>
      <c r="N623" s="17"/>
      <c r="O623" s="18"/>
    </row>
    <row r="624" spans="2:15" s="14" customFormat="1" ht="20.25" customHeight="1" x14ac:dyDescent="0.15">
      <c r="B624" s="25">
        <v>2021</v>
      </c>
      <c r="C624" s="27">
        <v>5</v>
      </c>
      <c r="D624" s="27" t="s">
        <v>14</v>
      </c>
      <c r="E624" s="17" t="s">
        <v>9326</v>
      </c>
      <c r="F624" s="19" t="s">
        <v>7365</v>
      </c>
      <c r="G624" s="19" t="s">
        <v>100</v>
      </c>
      <c r="H624" s="19" t="s">
        <v>36</v>
      </c>
      <c r="I624" s="33">
        <v>360000000</v>
      </c>
      <c r="J624" s="46" t="s">
        <v>9321</v>
      </c>
      <c r="K624" s="19" t="s">
        <v>9322</v>
      </c>
      <c r="L624" s="19" t="s">
        <v>9323</v>
      </c>
      <c r="M624" s="27" t="s">
        <v>24</v>
      </c>
      <c r="N624" s="17"/>
      <c r="O624" s="18"/>
    </row>
    <row r="625" spans="2:15" s="14" customFormat="1" ht="20.25" customHeight="1" x14ac:dyDescent="0.15">
      <c r="B625" s="25">
        <v>2021</v>
      </c>
      <c r="C625" s="27">
        <v>5</v>
      </c>
      <c r="D625" s="27" t="s">
        <v>14</v>
      </c>
      <c r="E625" s="17" t="s">
        <v>9327</v>
      </c>
      <c r="F625" s="19" t="s">
        <v>7365</v>
      </c>
      <c r="G625" s="19" t="s">
        <v>40</v>
      </c>
      <c r="H625" s="19" t="s">
        <v>36</v>
      </c>
      <c r="I625" s="33">
        <v>289000000</v>
      </c>
      <c r="J625" s="46" t="s">
        <v>9328</v>
      </c>
      <c r="K625" s="19" t="s">
        <v>9329</v>
      </c>
      <c r="L625" s="19" t="s">
        <v>9330</v>
      </c>
      <c r="M625" s="27" t="s">
        <v>24</v>
      </c>
      <c r="N625" s="17"/>
      <c r="O625" s="18"/>
    </row>
    <row r="626" spans="2:15" s="14" customFormat="1" ht="20.25" customHeight="1" x14ac:dyDescent="0.15">
      <c r="B626" s="25">
        <v>2021</v>
      </c>
      <c r="C626" s="27">
        <v>5</v>
      </c>
      <c r="D626" s="27" t="s">
        <v>14</v>
      </c>
      <c r="E626" s="17" t="s">
        <v>9331</v>
      </c>
      <c r="F626" s="19" t="s">
        <v>7365</v>
      </c>
      <c r="G626" s="19" t="s">
        <v>40</v>
      </c>
      <c r="H626" s="19" t="s">
        <v>36</v>
      </c>
      <c r="I626" s="33">
        <v>253000000</v>
      </c>
      <c r="J626" s="46" t="s">
        <v>9328</v>
      </c>
      <c r="K626" s="19" t="s">
        <v>9329</v>
      </c>
      <c r="L626" s="19" t="s">
        <v>9330</v>
      </c>
      <c r="M626" s="27" t="s">
        <v>24</v>
      </c>
      <c r="N626" s="17"/>
      <c r="O626" s="18"/>
    </row>
    <row r="627" spans="2:15" s="14" customFormat="1" ht="20.25" customHeight="1" x14ac:dyDescent="0.15">
      <c r="B627" s="25">
        <v>2021</v>
      </c>
      <c r="C627" s="27">
        <v>5</v>
      </c>
      <c r="D627" s="27" t="s">
        <v>14</v>
      </c>
      <c r="E627" s="17" t="s">
        <v>9332</v>
      </c>
      <c r="F627" s="19" t="s">
        <v>7365</v>
      </c>
      <c r="G627" s="19" t="s">
        <v>100</v>
      </c>
      <c r="H627" s="19" t="s">
        <v>1413</v>
      </c>
      <c r="I627" s="33">
        <v>235000000</v>
      </c>
      <c r="J627" s="46" t="s">
        <v>9308</v>
      </c>
      <c r="K627" s="19" t="s">
        <v>9333</v>
      </c>
      <c r="L627" s="19" t="s">
        <v>9334</v>
      </c>
      <c r="M627" s="27" t="s">
        <v>24</v>
      </c>
      <c r="N627" s="17"/>
      <c r="O627" s="18"/>
    </row>
    <row r="628" spans="2:15" s="14" customFormat="1" ht="20.25" customHeight="1" x14ac:dyDescent="0.15">
      <c r="B628" s="25">
        <v>2021</v>
      </c>
      <c r="C628" s="27">
        <v>5</v>
      </c>
      <c r="D628" s="27" t="s">
        <v>14</v>
      </c>
      <c r="E628" s="17" t="s">
        <v>9335</v>
      </c>
      <c r="F628" s="19" t="s">
        <v>7365</v>
      </c>
      <c r="G628" s="19" t="s">
        <v>40</v>
      </c>
      <c r="H628" s="19" t="s">
        <v>36</v>
      </c>
      <c r="I628" s="33">
        <v>220000000</v>
      </c>
      <c r="J628" s="46" t="s">
        <v>9336</v>
      </c>
      <c r="K628" s="19" t="s">
        <v>9337</v>
      </c>
      <c r="L628" s="19" t="s">
        <v>7411</v>
      </c>
      <c r="M628" s="27" t="s">
        <v>24</v>
      </c>
      <c r="N628" s="17"/>
      <c r="O628" s="18"/>
    </row>
    <row r="629" spans="2:15" s="14" customFormat="1" ht="20.25" customHeight="1" x14ac:dyDescent="0.15">
      <c r="B629" s="25">
        <v>2021</v>
      </c>
      <c r="C629" s="27">
        <v>5</v>
      </c>
      <c r="D629" s="27" t="s">
        <v>14</v>
      </c>
      <c r="E629" s="17" t="s">
        <v>9338</v>
      </c>
      <c r="F629" s="19" t="s">
        <v>7365</v>
      </c>
      <c r="G629" s="19" t="s">
        <v>100</v>
      </c>
      <c r="H629" s="19" t="s">
        <v>36</v>
      </c>
      <c r="I629" s="33">
        <v>150000000</v>
      </c>
      <c r="J629" s="46" t="s">
        <v>9339</v>
      </c>
      <c r="K629" s="19" t="s">
        <v>9340</v>
      </c>
      <c r="L629" s="19" t="s">
        <v>9341</v>
      </c>
      <c r="M629" s="27" t="s">
        <v>24</v>
      </c>
      <c r="N629" s="17"/>
      <c r="O629" s="18"/>
    </row>
    <row r="630" spans="2:15" s="14" customFormat="1" ht="20.25" customHeight="1" x14ac:dyDescent="0.15">
      <c r="B630" s="25">
        <v>2021</v>
      </c>
      <c r="C630" s="27">
        <v>5</v>
      </c>
      <c r="D630" s="27" t="s">
        <v>14</v>
      </c>
      <c r="E630" s="17" t="s">
        <v>9342</v>
      </c>
      <c r="F630" s="19" t="s">
        <v>7365</v>
      </c>
      <c r="G630" s="19" t="s">
        <v>40</v>
      </c>
      <c r="H630" s="19" t="s">
        <v>36</v>
      </c>
      <c r="I630" s="33">
        <v>150000000</v>
      </c>
      <c r="J630" s="46" t="s">
        <v>9343</v>
      </c>
      <c r="K630" s="19" t="s">
        <v>9344</v>
      </c>
      <c r="L630" s="19" t="s">
        <v>9345</v>
      </c>
      <c r="M630" s="27" t="s">
        <v>24</v>
      </c>
      <c r="N630" s="17"/>
      <c r="O630" s="18"/>
    </row>
    <row r="631" spans="2:15" s="14" customFormat="1" ht="20.25" customHeight="1" x14ac:dyDescent="0.15">
      <c r="B631" s="25">
        <v>2021</v>
      </c>
      <c r="C631" s="27">
        <v>5</v>
      </c>
      <c r="D631" s="27" t="s">
        <v>14</v>
      </c>
      <c r="E631" s="17" t="s">
        <v>9346</v>
      </c>
      <c r="F631" s="19" t="s">
        <v>7365</v>
      </c>
      <c r="G631" s="19" t="s">
        <v>100</v>
      </c>
      <c r="H631" s="19" t="s">
        <v>36</v>
      </c>
      <c r="I631" s="33">
        <v>100000000</v>
      </c>
      <c r="J631" s="46" t="s">
        <v>9339</v>
      </c>
      <c r="K631" s="19" t="s">
        <v>9340</v>
      </c>
      <c r="L631" s="19" t="s">
        <v>9341</v>
      </c>
      <c r="M631" s="27" t="s">
        <v>24</v>
      </c>
      <c r="N631" s="17"/>
      <c r="O631" s="18"/>
    </row>
    <row r="632" spans="2:15" s="14" customFormat="1" ht="20.25" customHeight="1" x14ac:dyDescent="0.15">
      <c r="B632" s="25">
        <v>2021</v>
      </c>
      <c r="C632" s="27">
        <v>5</v>
      </c>
      <c r="D632" s="27" t="s">
        <v>14</v>
      </c>
      <c r="E632" s="17" t="s">
        <v>9347</v>
      </c>
      <c r="F632" s="19" t="s">
        <v>7365</v>
      </c>
      <c r="G632" s="19" t="s">
        <v>100</v>
      </c>
      <c r="H632" s="19" t="s">
        <v>1413</v>
      </c>
      <c r="I632" s="33">
        <v>100000000</v>
      </c>
      <c r="J632" s="46" t="s">
        <v>9348</v>
      </c>
      <c r="K632" s="19" t="s">
        <v>9349</v>
      </c>
      <c r="L632" s="19" t="s">
        <v>9350</v>
      </c>
      <c r="M632" s="27" t="s">
        <v>751</v>
      </c>
      <c r="N632" s="17"/>
      <c r="O632" s="18"/>
    </row>
    <row r="633" spans="2:15" s="14" customFormat="1" ht="20.25" customHeight="1" x14ac:dyDescent="0.15">
      <c r="B633" s="25">
        <v>2021</v>
      </c>
      <c r="C633" s="27">
        <v>5</v>
      </c>
      <c r="D633" s="27" t="s">
        <v>14</v>
      </c>
      <c r="E633" s="17" t="s">
        <v>9351</v>
      </c>
      <c r="F633" s="19" t="s">
        <v>7365</v>
      </c>
      <c r="G633" s="19" t="s">
        <v>40</v>
      </c>
      <c r="H633" s="19" t="s">
        <v>36</v>
      </c>
      <c r="I633" s="33">
        <v>90000000</v>
      </c>
      <c r="J633" s="46" t="s">
        <v>9352</v>
      </c>
      <c r="K633" s="19" t="s">
        <v>9353</v>
      </c>
      <c r="L633" s="19" t="s">
        <v>9354</v>
      </c>
      <c r="M633" s="27" t="s">
        <v>24</v>
      </c>
      <c r="N633" s="17"/>
      <c r="O633" s="18"/>
    </row>
    <row r="634" spans="2:15" s="14" customFormat="1" ht="20.25" customHeight="1" x14ac:dyDescent="0.15">
      <c r="B634" s="25">
        <v>2021</v>
      </c>
      <c r="C634" s="27">
        <v>5</v>
      </c>
      <c r="D634" s="27" t="s">
        <v>14</v>
      </c>
      <c r="E634" s="17" t="s">
        <v>9355</v>
      </c>
      <c r="F634" s="19" t="s">
        <v>7365</v>
      </c>
      <c r="G634" s="19" t="s">
        <v>40</v>
      </c>
      <c r="H634" s="19" t="s">
        <v>36</v>
      </c>
      <c r="I634" s="33">
        <v>90000000</v>
      </c>
      <c r="J634" s="46" t="s">
        <v>9352</v>
      </c>
      <c r="K634" s="19" t="s">
        <v>9353</v>
      </c>
      <c r="L634" s="19" t="s">
        <v>9354</v>
      </c>
      <c r="M634" s="27" t="s">
        <v>24</v>
      </c>
      <c r="N634" s="17"/>
      <c r="O634" s="18"/>
    </row>
    <row r="635" spans="2:15" s="14" customFormat="1" ht="20.25" customHeight="1" x14ac:dyDescent="0.15">
      <c r="B635" s="25">
        <v>2021</v>
      </c>
      <c r="C635" s="27">
        <v>5</v>
      </c>
      <c r="D635" s="27" t="s">
        <v>14</v>
      </c>
      <c r="E635" s="17" t="s">
        <v>9356</v>
      </c>
      <c r="F635" s="19" t="s">
        <v>7365</v>
      </c>
      <c r="G635" s="19" t="s">
        <v>100</v>
      </c>
      <c r="H635" s="19" t="s">
        <v>36</v>
      </c>
      <c r="I635" s="33">
        <v>85000000</v>
      </c>
      <c r="J635" s="46" t="s">
        <v>9357</v>
      </c>
      <c r="K635" s="19" t="s">
        <v>9358</v>
      </c>
      <c r="L635" s="19" t="s">
        <v>9359</v>
      </c>
      <c r="M635" s="27" t="s">
        <v>24</v>
      </c>
      <c r="N635" s="17"/>
      <c r="O635" s="18"/>
    </row>
    <row r="636" spans="2:15" s="14" customFormat="1" ht="20.25" customHeight="1" x14ac:dyDescent="0.15">
      <c r="B636" s="25">
        <v>2021</v>
      </c>
      <c r="C636" s="27">
        <v>5</v>
      </c>
      <c r="D636" s="27" t="s">
        <v>14</v>
      </c>
      <c r="E636" s="17" t="s">
        <v>9360</v>
      </c>
      <c r="F636" s="19" t="s">
        <v>7365</v>
      </c>
      <c r="G636" s="19" t="s">
        <v>100</v>
      </c>
      <c r="H636" s="19" t="s">
        <v>36</v>
      </c>
      <c r="I636" s="33">
        <v>80000000</v>
      </c>
      <c r="J636" s="46" t="s">
        <v>9361</v>
      </c>
      <c r="K636" s="19" t="s">
        <v>9362</v>
      </c>
      <c r="L636" s="19" t="s">
        <v>9363</v>
      </c>
      <c r="M636" s="27" t="s">
        <v>24</v>
      </c>
      <c r="N636" s="17"/>
      <c r="O636" s="18"/>
    </row>
    <row r="637" spans="2:15" s="14" customFormat="1" ht="20.25" customHeight="1" x14ac:dyDescent="0.15">
      <c r="B637" s="25">
        <v>2021</v>
      </c>
      <c r="C637" s="27">
        <v>5</v>
      </c>
      <c r="D637" s="27" t="s">
        <v>14</v>
      </c>
      <c r="E637" s="17" t="s">
        <v>9364</v>
      </c>
      <c r="F637" s="19" t="s">
        <v>7365</v>
      </c>
      <c r="G637" s="19" t="s">
        <v>100</v>
      </c>
      <c r="H637" s="19" t="s">
        <v>36</v>
      </c>
      <c r="I637" s="33">
        <v>60000000</v>
      </c>
      <c r="J637" s="46" t="s">
        <v>9361</v>
      </c>
      <c r="K637" s="19" t="s">
        <v>9365</v>
      </c>
      <c r="L637" s="19" t="s">
        <v>9366</v>
      </c>
      <c r="M637" s="27" t="s">
        <v>24</v>
      </c>
      <c r="N637" s="17"/>
      <c r="O637" s="18"/>
    </row>
    <row r="638" spans="2:15" s="14" customFormat="1" ht="20.25" customHeight="1" x14ac:dyDescent="0.15">
      <c r="B638" s="25">
        <v>2021</v>
      </c>
      <c r="C638" s="27">
        <v>5</v>
      </c>
      <c r="D638" s="27" t="s">
        <v>14</v>
      </c>
      <c r="E638" s="17" t="s">
        <v>9367</v>
      </c>
      <c r="F638" s="19" t="s">
        <v>7365</v>
      </c>
      <c r="G638" s="19" t="s">
        <v>100</v>
      </c>
      <c r="H638" s="19" t="s">
        <v>36</v>
      </c>
      <c r="I638" s="33">
        <v>40000000</v>
      </c>
      <c r="J638" s="46" t="s">
        <v>9339</v>
      </c>
      <c r="K638" s="19" t="s">
        <v>9340</v>
      </c>
      <c r="L638" s="19" t="s">
        <v>9341</v>
      </c>
      <c r="M638" s="27" t="s">
        <v>24</v>
      </c>
      <c r="N638" s="17"/>
      <c r="O638" s="18"/>
    </row>
    <row r="639" spans="2:15" s="14" customFormat="1" ht="20.25" customHeight="1" x14ac:dyDescent="0.15">
      <c r="B639" s="25">
        <v>2021</v>
      </c>
      <c r="C639" s="27">
        <v>5</v>
      </c>
      <c r="D639" s="27" t="s">
        <v>15</v>
      </c>
      <c r="E639" s="17" t="s">
        <v>9368</v>
      </c>
      <c r="F639" s="19" t="s">
        <v>7365</v>
      </c>
      <c r="G639" s="19" t="s">
        <v>100</v>
      </c>
      <c r="H639" s="19" t="s">
        <v>36</v>
      </c>
      <c r="I639" s="33">
        <v>38000000</v>
      </c>
      <c r="J639" s="46" t="s">
        <v>9263</v>
      </c>
      <c r="K639" s="19" t="s">
        <v>9264</v>
      </c>
      <c r="L639" s="19" t="s">
        <v>9265</v>
      </c>
      <c r="M639" s="27" t="s">
        <v>24</v>
      </c>
      <c r="N639" s="17"/>
      <c r="O639" s="18"/>
    </row>
    <row r="640" spans="2:15" s="14" customFormat="1" ht="20.25" customHeight="1" x14ac:dyDescent="0.15">
      <c r="B640" s="25">
        <v>2021</v>
      </c>
      <c r="C640" s="27">
        <v>5</v>
      </c>
      <c r="D640" s="27" t="s">
        <v>15</v>
      </c>
      <c r="E640" s="17" t="s">
        <v>9369</v>
      </c>
      <c r="F640" s="19" t="s">
        <v>7365</v>
      </c>
      <c r="G640" s="19" t="s">
        <v>100</v>
      </c>
      <c r="H640" s="19" t="s">
        <v>36</v>
      </c>
      <c r="I640" s="33">
        <v>36000000</v>
      </c>
      <c r="J640" s="46" t="s">
        <v>9263</v>
      </c>
      <c r="K640" s="19" t="s">
        <v>9264</v>
      </c>
      <c r="L640" s="19" t="s">
        <v>9265</v>
      </c>
      <c r="M640" s="27" t="s">
        <v>24</v>
      </c>
      <c r="N640" s="17"/>
      <c r="O640" s="18"/>
    </row>
    <row r="641" spans="2:15" s="14" customFormat="1" ht="20.25" customHeight="1" x14ac:dyDescent="0.15">
      <c r="B641" s="25">
        <v>2021</v>
      </c>
      <c r="C641" s="27">
        <v>5</v>
      </c>
      <c r="D641" s="27" t="s">
        <v>14</v>
      </c>
      <c r="E641" s="17" t="s">
        <v>9370</v>
      </c>
      <c r="F641" s="19" t="s">
        <v>7365</v>
      </c>
      <c r="G641" s="19" t="s">
        <v>40</v>
      </c>
      <c r="H641" s="19" t="s">
        <v>36</v>
      </c>
      <c r="I641" s="33">
        <v>27000000</v>
      </c>
      <c r="J641" s="46" t="s">
        <v>9371</v>
      </c>
      <c r="K641" s="19" t="s">
        <v>9372</v>
      </c>
      <c r="L641" s="19" t="s">
        <v>9373</v>
      </c>
      <c r="M641" s="27" t="s">
        <v>24</v>
      </c>
      <c r="N641" s="17"/>
      <c r="O641" s="18"/>
    </row>
    <row r="642" spans="2:15" s="14" customFormat="1" ht="20.25" customHeight="1" x14ac:dyDescent="0.15">
      <c r="B642" s="25">
        <v>2021</v>
      </c>
      <c r="C642" s="27">
        <v>5</v>
      </c>
      <c r="D642" s="27" t="s">
        <v>14</v>
      </c>
      <c r="E642" s="17" t="s">
        <v>9374</v>
      </c>
      <c r="F642" s="19" t="s">
        <v>7365</v>
      </c>
      <c r="G642" s="19" t="s">
        <v>40</v>
      </c>
      <c r="H642" s="19" t="s">
        <v>101</v>
      </c>
      <c r="I642" s="33">
        <v>24000000</v>
      </c>
      <c r="J642" s="46" t="s">
        <v>9375</v>
      </c>
      <c r="K642" s="19" t="s">
        <v>9376</v>
      </c>
      <c r="L642" s="19" t="s">
        <v>9377</v>
      </c>
      <c r="M642" s="27" t="s">
        <v>24</v>
      </c>
      <c r="N642" s="17"/>
      <c r="O642" s="18" t="s">
        <v>2179</v>
      </c>
    </row>
    <row r="643" spans="2:15" s="14" customFormat="1" ht="20.25" customHeight="1" x14ac:dyDescent="0.15">
      <c r="B643" s="25">
        <v>2021</v>
      </c>
      <c r="C643" s="27">
        <v>5</v>
      </c>
      <c r="D643" s="27" t="s">
        <v>14</v>
      </c>
      <c r="E643" s="17" t="s">
        <v>9378</v>
      </c>
      <c r="F643" s="19" t="s">
        <v>7365</v>
      </c>
      <c r="G643" s="19" t="s">
        <v>100</v>
      </c>
      <c r="H643" s="19" t="s">
        <v>36</v>
      </c>
      <c r="I643" s="33">
        <v>23652000</v>
      </c>
      <c r="J643" s="46" t="s">
        <v>9379</v>
      </c>
      <c r="K643" s="19" t="s">
        <v>9380</v>
      </c>
      <c r="L643" s="19" t="s">
        <v>9381</v>
      </c>
      <c r="M643" s="27" t="s">
        <v>24</v>
      </c>
      <c r="N643" s="17"/>
      <c r="O643" s="18"/>
    </row>
    <row r="644" spans="2:15" s="14" customFormat="1" ht="20.25" customHeight="1" x14ac:dyDescent="0.15">
      <c r="B644" s="25">
        <v>2021</v>
      </c>
      <c r="C644" s="27">
        <v>5</v>
      </c>
      <c r="D644" s="27" t="s">
        <v>14</v>
      </c>
      <c r="E644" s="17" t="s">
        <v>9382</v>
      </c>
      <c r="F644" s="19" t="s">
        <v>7365</v>
      </c>
      <c r="G644" s="19" t="s">
        <v>100</v>
      </c>
      <c r="H644" s="19" t="s">
        <v>101</v>
      </c>
      <c r="I644" s="33">
        <v>20000000</v>
      </c>
      <c r="J644" s="46" t="s">
        <v>7433</v>
      </c>
      <c r="K644" s="19" t="s">
        <v>9383</v>
      </c>
      <c r="L644" s="19" t="s">
        <v>9384</v>
      </c>
      <c r="M644" s="27" t="s">
        <v>24</v>
      </c>
      <c r="N644" s="17"/>
      <c r="O644" s="18" t="s">
        <v>94</v>
      </c>
    </row>
    <row r="645" spans="2:15" s="14" customFormat="1" ht="20.25" customHeight="1" x14ac:dyDescent="0.15">
      <c r="B645" s="25">
        <v>2021</v>
      </c>
      <c r="C645" s="27">
        <v>5</v>
      </c>
      <c r="D645" s="27" t="s">
        <v>14</v>
      </c>
      <c r="E645" s="17" t="s">
        <v>9385</v>
      </c>
      <c r="F645" s="19" t="s">
        <v>7365</v>
      </c>
      <c r="G645" s="19" t="s">
        <v>40</v>
      </c>
      <c r="H645" s="19" t="s">
        <v>101</v>
      </c>
      <c r="I645" s="33">
        <v>15000000</v>
      </c>
      <c r="J645" s="46" t="s">
        <v>9296</v>
      </c>
      <c r="K645" s="19" t="s">
        <v>9297</v>
      </c>
      <c r="L645" s="19" t="s">
        <v>9298</v>
      </c>
      <c r="M645" s="27" t="s">
        <v>24</v>
      </c>
      <c r="N645" s="17"/>
      <c r="O645" s="18" t="s">
        <v>94</v>
      </c>
    </row>
    <row r="646" spans="2:15" s="14" customFormat="1" ht="20.25" customHeight="1" x14ac:dyDescent="0.15">
      <c r="B646" s="25">
        <v>2021</v>
      </c>
      <c r="C646" s="27">
        <v>5</v>
      </c>
      <c r="D646" s="27" t="s">
        <v>14</v>
      </c>
      <c r="E646" s="17" t="s">
        <v>9386</v>
      </c>
      <c r="F646" s="19" t="s">
        <v>7365</v>
      </c>
      <c r="G646" s="19" t="s">
        <v>100</v>
      </c>
      <c r="H646" s="19" t="s">
        <v>101</v>
      </c>
      <c r="I646" s="33">
        <v>15000000</v>
      </c>
      <c r="J646" s="46" t="s">
        <v>7433</v>
      </c>
      <c r="K646" s="19" t="s">
        <v>9387</v>
      </c>
      <c r="L646" s="19" t="s">
        <v>9388</v>
      </c>
      <c r="M646" s="27" t="s">
        <v>24</v>
      </c>
      <c r="N646" s="17"/>
      <c r="O646" s="18" t="s">
        <v>94</v>
      </c>
    </row>
    <row r="647" spans="2:15" s="14" customFormat="1" ht="20.25" customHeight="1" x14ac:dyDescent="0.15">
      <c r="B647" s="25">
        <v>2021</v>
      </c>
      <c r="C647" s="27">
        <v>5</v>
      </c>
      <c r="D647" s="27" t="s">
        <v>14</v>
      </c>
      <c r="E647" s="17" t="s">
        <v>9389</v>
      </c>
      <c r="F647" s="19" t="s">
        <v>7365</v>
      </c>
      <c r="G647" s="19" t="s">
        <v>100</v>
      </c>
      <c r="H647" s="19" t="s">
        <v>36</v>
      </c>
      <c r="I647" s="33">
        <v>11724000</v>
      </c>
      <c r="J647" s="46" t="s">
        <v>9390</v>
      </c>
      <c r="K647" s="19" t="s">
        <v>9391</v>
      </c>
      <c r="L647" s="19" t="s">
        <v>9392</v>
      </c>
      <c r="M647" s="27" t="s">
        <v>751</v>
      </c>
      <c r="N647" s="17"/>
      <c r="O647" s="18"/>
    </row>
    <row r="648" spans="2:15" s="14" customFormat="1" ht="20.25" customHeight="1" x14ac:dyDescent="0.15">
      <c r="B648" s="25">
        <v>2021</v>
      </c>
      <c r="C648" s="27">
        <v>6</v>
      </c>
      <c r="D648" s="27" t="s">
        <v>14</v>
      </c>
      <c r="E648" s="17" t="s">
        <v>9393</v>
      </c>
      <c r="F648" s="19" t="s">
        <v>7365</v>
      </c>
      <c r="G648" s="19" t="s">
        <v>40</v>
      </c>
      <c r="H648" s="19" t="s">
        <v>36</v>
      </c>
      <c r="I648" s="33">
        <v>1000000000</v>
      </c>
      <c r="J648" s="46" t="s">
        <v>9394</v>
      </c>
      <c r="K648" s="19" t="s">
        <v>9395</v>
      </c>
      <c r="L648" s="19" t="s">
        <v>9396</v>
      </c>
      <c r="M648" s="27" t="s">
        <v>41</v>
      </c>
      <c r="N648" s="17"/>
      <c r="O648" s="18"/>
    </row>
    <row r="649" spans="2:15" s="14" customFormat="1" ht="20.25" customHeight="1" x14ac:dyDescent="0.15">
      <c r="B649" s="25">
        <v>2021</v>
      </c>
      <c r="C649" s="27">
        <v>6</v>
      </c>
      <c r="D649" s="27" t="s">
        <v>14</v>
      </c>
      <c r="E649" s="17" t="s">
        <v>9397</v>
      </c>
      <c r="F649" s="19" t="s">
        <v>7365</v>
      </c>
      <c r="G649" s="19" t="s">
        <v>100</v>
      </c>
      <c r="H649" s="19" t="s">
        <v>36</v>
      </c>
      <c r="I649" s="33">
        <v>1000000000</v>
      </c>
      <c r="J649" s="46" t="s">
        <v>9398</v>
      </c>
      <c r="K649" s="19" t="s">
        <v>9399</v>
      </c>
      <c r="L649" s="19" t="s">
        <v>9400</v>
      </c>
      <c r="M649" s="27" t="s">
        <v>24</v>
      </c>
      <c r="N649" s="17"/>
      <c r="O649" s="18"/>
    </row>
    <row r="650" spans="2:15" s="14" customFormat="1" ht="20.25" customHeight="1" x14ac:dyDescent="0.15">
      <c r="B650" s="25">
        <v>2021</v>
      </c>
      <c r="C650" s="27">
        <v>6</v>
      </c>
      <c r="D650" s="27" t="s">
        <v>15</v>
      </c>
      <c r="E650" s="17" t="s">
        <v>9401</v>
      </c>
      <c r="F650" s="19" t="s">
        <v>7365</v>
      </c>
      <c r="G650" s="19" t="s">
        <v>40</v>
      </c>
      <c r="H650" s="19" t="s">
        <v>36</v>
      </c>
      <c r="I650" s="33">
        <v>187574000</v>
      </c>
      <c r="J650" s="46" t="s">
        <v>9402</v>
      </c>
      <c r="K650" s="19" t="s">
        <v>9403</v>
      </c>
      <c r="L650" s="19" t="s">
        <v>9404</v>
      </c>
      <c r="M650" s="27" t="s">
        <v>24</v>
      </c>
      <c r="N650" s="17"/>
      <c r="O650" s="18"/>
    </row>
    <row r="651" spans="2:15" s="14" customFormat="1" ht="20.25" customHeight="1" x14ac:dyDescent="0.15">
      <c r="B651" s="25">
        <v>2021</v>
      </c>
      <c r="C651" s="27">
        <v>6</v>
      </c>
      <c r="D651" s="27" t="s">
        <v>14</v>
      </c>
      <c r="E651" s="17" t="s">
        <v>9405</v>
      </c>
      <c r="F651" s="19" t="s">
        <v>7365</v>
      </c>
      <c r="G651" s="19" t="s">
        <v>100</v>
      </c>
      <c r="H651" s="19" t="s">
        <v>36</v>
      </c>
      <c r="I651" s="33">
        <v>160000000</v>
      </c>
      <c r="J651" s="46" t="s">
        <v>9406</v>
      </c>
      <c r="K651" s="19" t="s">
        <v>9407</v>
      </c>
      <c r="L651" s="19" t="s">
        <v>9408</v>
      </c>
      <c r="M651" s="27" t="s">
        <v>24</v>
      </c>
      <c r="N651" s="17"/>
      <c r="O651" s="18"/>
    </row>
    <row r="652" spans="2:15" s="14" customFormat="1" ht="20.25" customHeight="1" x14ac:dyDescent="0.15">
      <c r="B652" s="25">
        <v>2021</v>
      </c>
      <c r="C652" s="27">
        <v>6</v>
      </c>
      <c r="D652" s="27" t="s">
        <v>14</v>
      </c>
      <c r="E652" s="17" t="s">
        <v>9409</v>
      </c>
      <c r="F652" s="19" t="s">
        <v>7365</v>
      </c>
      <c r="G652" s="19" t="s">
        <v>100</v>
      </c>
      <c r="H652" s="19" t="s">
        <v>36</v>
      </c>
      <c r="I652" s="33">
        <v>158400000</v>
      </c>
      <c r="J652" s="46" t="s">
        <v>5269</v>
      </c>
      <c r="K652" s="19" t="s">
        <v>9410</v>
      </c>
      <c r="L652" s="19" t="s">
        <v>9411</v>
      </c>
      <c r="M652" s="27" t="s">
        <v>24</v>
      </c>
      <c r="N652" s="17"/>
      <c r="O652" s="18"/>
    </row>
    <row r="653" spans="2:15" s="14" customFormat="1" ht="20.25" customHeight="1" x14ac:dyDescent="0.15">
      <c r="B653" s="25">
        <v>2021</v>
      </c>
      <c r="C653" s="27">
        <v>6</v>
      </c>
      <c r="D653" s="27" t="s">
        <v>752</v>
      </c>
      <c r="E653" s="17" t="s">
        <v>9412</v>
      </c>
      <c r="F653" s="19" t="s">
        <v>7365</v>
      </c>
      <c r="G653" s="19" t="s">
        <v>2927</v>
      </c>
      <c r="H653" s="19" t="s">
        <v>1413</v>
      </c>
      <c r="I653" s="33">
        <v>150000000</v>
      </c>
      <c r="J653" s="46" t="s">
        <v>9348</v>
      </c>
      <c r="K653" s="19" t="s">
        <v>9413</v>
      </c>
      <c r="L653" s="19" t="s">
        <v>9414</v>
      </c>
      <c r="M653" s="27" t="s">
        <v>751</v>
      </c>
      <c r="N653" s="17"/>
      <c r="O653" s="18"/>
    </row>
    <row r="654" spans="2:15" s="14" customFormat="1" ht="20.25" customHeight="1" x14ac:dyDescent="0.15">
      <c r="B654" s="25">
        <v>2021</v>
      </c>
      <c r="C654" s="27">
        <v>6</v>
      </c>
      <c r="D654" s="27" t="s">
        <v>14</v>
      </c>
      <c r="E654" s="17" t="s">
        <v>9415</v>
      </c>
      <c r="F654" s="19" t="s">
        <v>7365</v>
      </c>
      <c r="G654" s="19" t="s">
        <v>100</v>
      </c>
      <c r="H654" s="19" t="s">
        <v>1413</v>
      </c>
      <c r="I654" s="33">
        <v>150000000</v>
      </c>
      <c r="J654" s="46" t="s">
        <v>9348</v>
      </c>
      <c r="K654" s="19" t="s">
        <v>9413</v>
      </c>
      <c r="L654" s="19" t="s">
        <v>9414</v>
      </c>
      <c r="M654" s="27" t="s">
        <v>751</v>
      </c>
      <c r="N654" s="17"/>
      <c r="O654" s="18"/>
    </row>
    <row r="655" spans="2:15" s="14" customFormat="1" ht="20.25" customHeight="1" x14ac:dyDescent="0.15">
      <c r="B655" s="25">
        <v>2021</v>
      </c>
      <c r="C655" s="27">
        <v>6</v>
      </c>
      <c r="D655" s="27" t="s">
        <v>14</v>
      </c>
      <c r="E655" s="17" t="s">
        <v>9416</v>
      </c>
      <c r="F655" s="19" t="s">
        <v>7365</v>
      </c>
      <c r="G655" s="19" t="s">
        <v>100</v>
      </c>
      <c r="H655" s="19" t="s">
        <v>5112</v>
      </c>
      <c r="I655" s="33">
        <v>130000000</v>
      </c>
      <c r="J655" s="46" t="s">
        <v>9417</v>
      </c>
      <c r="K655" s="19" t="s">
        <v>9418</v>
      </c>
      <c r="L655" s="19" t="s">
        <v>9419</v>
      </c>
      <c r="M655" s="27" t="s">
        <v>24</v>
      </c>
      <c r="N655" s="17"/>
      <c r="O655" s="18"/>
    </row>
    <row r="656" spans="2:15" s="14" customFormat="1" ht="20.25" customHeight="1" x14ac:dyDescent="0.15">
      <c r="B656" s="25">
        <v>2021</v>
      </c>
      <c r="C656" s="27">
        <v>6</v>
      </c>
      <c r="D656" s="27" t="s">
        <v>14</v>
      </c>
      <c r="E656" s="17" t="s">
        <v>9420</v>
      </c>
      <c r="F656" s="19" t="s">
        <v>7397</v>
      </c>
      <c r="G656" s="19" t="s">
        <v>100</v>
      </c>
      <c r="H656" s="19" t="s">
        <v>36</v>
      </c>
      <c r="I656" s="33">
        <v>123995000</v>
      </c>
      <c r="J656" s="46" t="s">
        <v>9301</v>
      </c>
      <c r="K656" s="19" t="s">
        <v>9421</v>
      </c>
      <c r="L656" s="19" t="s">
        <v>9422</v>
      </c>
      <c r="M656" s="27" t="s">
        <v>24</v>
      </c>
      <c r="N656" s="17"/>
      <c r="O656" s="18" t="s">
        <v>94</v>
      </c>
    </row>
    <row r="657" spans="2:15" s="14" customFormat="1" ht="20.25" customHeight="1" x14ac:dyDescent="0.15">
      <c r="B657" s="25">
        <v>2021</v>
      </c>
      <c r="C657" s="27">
        <v>6</v>
      </c>
      <c r="D657" s="27" t="s">
        <v>14</v>
      </c>
      <c r="E657" s="17" t="s">
        <v>9423</v>
      </c>
      <c r="F657" s="19" t="s">
        <v>7397</v>
      </c>
      <c r="G657" s="19" t="s">
        <v>40</v>
      </c>
      <c r="H657" s="19" t="s">
        <v>36</v>
      </c>
      <c r="I657" s="33">
        <v>120000000</v>
      </c>
      <c r="J657" s="46" t="s">
        <v>9424</v>
      </c>
      <c r="K657" s="19" t="s">
        <v>9425</v>
      </c>
      <c r="L657" s="19" t="s">
        <v>9426</v>
      </c>
      <c r="M657" s="27" t="s">
        <v>24</v>
      </c>
      <c r="N657" s="17"/>
      <c r="O657" s="18"/>
    </row>
    <row r="658" spans="2:15" s="14" customFormat="1" ht="20.25" customHeight="1" x14ac:dyDescent="0.15">
      <c r="B658" s="25">
        <v>2021</v>
      </c>
      <c r="C658" s="27">
        <v>6</v>
      </c>
      <c r="D658" s="27" t="s">
        <v>14</v>
      </c>
      <c r="E658" s="17" t="s">
        <v>9427</v>
      </c>
      <c r="F658" s="19" t="s">
        <v>7365</v>
      </c>
      <c r="G658" s="19" t="s">
        <v>100</v>
      </c>
      <c r="H658" s="19" t="s">
        <v>36</v>
      </c>
      <c r="I658" s="33">
        <v>100000000</v>
      </c>
      <c r="J658" s="46" t="s">
        <v>9428</v>
      </c>
      <c r="K658" s="19" t="s">
        <v>9429</v>
      </c>
      <c r="L658" s="19" t="s">
        <v>9430</v>
      </c>
      <c r="M658" s="27" t="s">
        <v>24</v>
      </c>
      <c r="N658" s="17"/>
      <c r="O658" s="18"/>
    </row>
    <row r="659" spans="2:15" s="14" customFormat="1" ht="20.25" customHeight="1" x14ac:dyDescent="0.15">
      <c r="B659" s="25">
        <v>2021</v>
      </c>
      <c r="C659" s="27">
        <v>6</v>
      </c>
      <c r="D659" s="27" t="s">
        <v>14</v>
      </c>
      <c r="E659" s="17" t="s">
        <v>9431</v>
      </c>
      <c r="F659" s="19" t="s">
        <v>7365</v>
      </c>
      <c r="G659" s="19" t="s">
        <v>100</v>
      </c>
      <c r="H659" s="19" t="s">
        <v>36</v>
      </c>
      <c r="I659" s="33">
        <v>100000000</v>
      </c>
      <c r="J659" s="46" t="s">
        <v>9428</v>
      </c>
      <c r="K659" s="19" t="s">
        <v>9429</v>
      </c>
      <c r="L659" s="19" t="s">
        <v>9430</v>
      </c>
      <c r="M659" s="27" t="s">
        <v>24</v>
      </c>
      <c r="N659" s="17"/>
      <c r="O659" s="18"/>
    </row>
    <row r="660" spans="2:15" s="14" customFormat="1" ht="20.25" customHeight="1" x14ac:dyDescent="0.15">
      <c r="B660" s="25">
        <v>2021</v>
      </c>
      <c r="C660" s="27">
        <v>6</v>
      </c>
      <c r="D660" s="27" t="s">
        <v>14</v>
      </c>
      <c r="E660" s="17" t="s">
        <v>9432</v>
      </c>
      <c r="F660" s="19" t="s">
        <v>7365</v>
      </c>
      <c r="G660" s="19" t="s">
        <v>100</v>
      </c>
      <c r="H660" s="19" t="s">
        <v>36</v>
      </c>
      <c r="I660" s="33">
        <v>100000000</v>
      </c>
      <c r="J660" s="46" t="s">
        <v>9433</v>
      </c>
      <c r="K660" s="19" t="s">
        <v>9434</v>
      </c>
      <c r="L660" s="19" t="s">
        <v>9435</v>
      </c>
      <c r="M660" s="27" t="s">
        <v>24</v>
      </c>
      <c r="N660" s="17"/>
      <c r="O660" s="18"/>
    </row>
    <row r="661" spans="2:15" s="14" customFormat="1" ht="20.25" customHeight="1" x14ac:dyDescent="0.15">
      <c r="B661" s="25">
        <v>2021</v>
      </c>
      <c r="C661" s="27">
        <v>6</v>
      </c>
      <c r="D661" s="27" t="s">
        <v>5118</v>
      </c>
      <c r="E661" s="17" t="s">
        <v>9436</v>
      </c>
      <c r="F661" s="19" t="s">
        <v>7365</v>
      </c>
      <c r="G661" s="19" t="s">
        <v>100</v>
      </c>
      <c r="H661" s="19" t="s">
        <v>36</v>
      </c>
      <c r="I661" s="33">
        <v>100000000</v>
      </c>
      <c r="J661" s="46" t="s">
        <v>9417</v>
      </c>
      <c r="K661" s="19" t="s">
        <v>9437</v>
      </c>
      <c r="L661" s="19" t="s">
        <v>9438</v>
      </c>
      <c r="M661" s="27" t="s">
        <v>24</v>
      </c>
      <c r="N661" s="17"/>
      <c r="O661" s="18"/>
    </row>
    <row r="662" spans="2:15" s="14" customFormat="1" ht="20.25" customHeight="1" x14ac:dyDescent="0.15">
      <c r="B662" s="25">
        <v>2021</v>
      </c>
      <c r="C662" s="27">
        <v>6</v>
      </c>
      <c r="D662" s="27" t="s">
        <v>14</v>
      </c>
      <c r="E662" s="17" t="s">
        <v>9439</v>
      </c>
      <c r="F662" s="19" t="s">
        <v>7365</v>
      </c>
      <c r="G662" s="19" t="s">
        <v>100</v>
      </c>
      <c r="H662" s="19" t="s">
        <v>36</v>
      </c>
      <c r="I662" s="33">
        <v>100000000</v>
      </c>
      <c r="J662" s="46" t="s">
        <v>9440</v>
      </c>
      <c r="K662" s="19" t="s">
        <v>9441</v>
      </c>
      <c r="L662" s="19" t="s">
        <v>9442</v>
      </c>
      <c r="M662" s="27" t="s">
        <v>24</v>
      </c>
      <c r="N662" s="17"/>
      <c r="O662" s="18"/>
    </row>
    <row r="663" spans="2:15" s="14" customFormat="1" ht="20.25" customHeight="1" x14ac:dyDescent="0.15">
      <c r="B663" s="25">
        <v>2021</v>
      </c>
      <c r="C663" s="27">
        <v>6</v>
      </c>
      <c r="D663" s="27" t="s">
        <v>14</v>
      </c>
      <c r="E663" s="17" t="s">
        <v>9443</v>
      </c>
      <c r="F663" s="19" t="s">
        <v>7365</v>
      </c>
      <c r="G663" s="19" t="s">
        <v>100</v>
      </c>
      <c r="H663" s="19" t="s">
        <v>36</v>
      </c>
      <c r="I663" s="33">
        <v>79000000</v>
      </c>
      <c r="J663" s="46" t="s">
        <v>5269</v>
      </c>
      <c r="K663" s="19" t="s">
        <v>9444</v>
      </c>
      <c r="L663" s="19" t="s">
        <v>9445</v>
      </c>
      <c r="M663" s="27" t="s">
        <v>24</v>
      </c>
      <c r="N663" s="17"/>
      <c r="O663" s="18"/>
    </row>
    <row r="664" spans="2:15" s="14" customFormat="1" ht="20.25" customHeight="1" x14ac:dyDescent="0.15">
      <c r="B664" s="25">
        <v>2021</v>
      </c>
      <c r="C664" s="27">
        <v>6</v>
      </c>
      <c r="D664" s="27" t="s">
        <v>14</v>
      </c>
      <c r="E664" s="17" t="s">
        <v>9446</v>
      </c>
      <c r="F664" s="19" t="s">
        <v>7365</v>
      </c>
      <c r="G664" s="19" t="s">
        <v>100</v>
      </c>
      <c r="H664" s="19" t="s">
        <v>36</v>
      </c>
      <c r="I664" s="33">
        <v>72000000</v>
      </c>
      <c r="J664" s="46" t="s">
        <v>5270</v>
      </c>
      <c r="K664" s="19" t="s">
        <v>9447</v>
      </c>
      <c r="L664" s="19" t="s">
        <v>9448</v>
      </c>
      <c r="M664" s="27" t="s">
        <v>24</v>
      </c>
      <c r="N664" s="17"/>
      <c r="O664" s="18"/>
    </row>
    <row r="665" spans="2:15" s="14" customFormat="1" ht="20.25" customHeight="1" x14ac:dyDescent="0.15">
      <c r="B665" s="25">
        <v>2021</v>
      </c>
      <c r="C665" s="27">
        <v>6</v>
      </c>
      <c r="D665" s="27" t="s">
        <v>14</v>
      </c>
      <c r="E665" s="17" t="s">
        <v>9449</v>
      </c>
      <c r="F665" s="19" t="s">
        <v>7365</v>
      </c>
      <c r="G665" s="19" t="s">
        <v>40</v>
      </c>
      <c r="H665" s="19" t="s">
        <v>36</v>
      </c>
      <c r="I665" s="33">
        <v>71226000</v>
      </c>
      <c r="J665" s="46" t="s">
        <v>7409</v>
      </c>
      <c r="K665" s="19" t="s">
        <v>9450</v>
      </c>
      <c r="L665" s="19" t="s">
        <v>9451</v>
      </c>
      <c r="M665" s="27" t="s">
        <v>24</v>
      </c>
      <c r="N665" s="17"/>
      <c r="O665" s="18"/>
    </row>
    <row r="666" spans="2:15" s="14" customFormat="1" ht="20.25" customHeight="1" x14ac:dyDescent="0.15">
      <c r="B666" s="25">
        <v>2021</v>
      </c>
      <c r="C666" s="27">
        <v>6</v>
      </c>
      <c r="D666" s="27" t="s">
        <v>14</v>
      </c>
      <c r="E666" s="17" t="s">
        <v>9452</v>
      </c>
      <c r="F666" s="19" t="s">
        <v>7365</v>
      </c>
      <c r="G666" s="19" t="s">
        <v>40</v>
      </c>
      <c r="H666" s="19" t="s">
        <v>101</v>
      </c>
      <c r="I666" s="33">
        <v>51474000</v>
      </c>
      <c r="J666" s="46" t="s">
        <v>9375</v>
      </c>
      <c r="K666" s="19" t="s">
        <v>9376</v>
      </c>
      <c r="L666" s="19" t="s">
        <v>9377</v>
      </c>
      <c r="M666" s="27" t="s">
        <v>24</v>
      </c>
      <c r="N666" s="17"/>
      <c r="O666" s="18" t="s">
        <v>2179</v>
      </c>
    </row>
    <row r="667" spans="2:15" s="14" customFormat="1" ht="20.25" customHeight="1" x14ac:dyDescent="0.15">
      <c r="B667" s="25">
        <v>2021</v>
      </c>
      <c r="C667" s="27">
        <v>6</v>
      </c>
      <c r="D667" s="27" t="s">
        <v>14</v>
      </c>
      <c r="E667" s="17" t="s">
        <v>9453</v>
      </c>
      <c r="F667" s="19" t="s">
        <v>7365</v>
      </c>
      <c r="G667" s="19" t="s">
        <v>40</v>
      </c>
      <c r="H667" s="19" t="s">
        <v>36</v>
      </c>
      <c r="I667" s="33">
        <v>50000000</v>
      </c>
      <c r="J667" s="46" t="s">
        <v>9454</v>
      </c>
      <c r="K667" s="19" t="s">
        <v>9455</v>
      </c>
      <c r="L667" s="19" t="s">
        <v>9456</v>
      </c>
      <c r="M667" s="27" t="s">
        <v>751</v>
      </c>
      <c r="N667" s="17"/>
      <c r="O667" s="18"/>
    </row>
    <row r="668" spans="2:15" s="14" customFormat="1" ht="20.25" customHeight="1" x14ac:dyDescent="0.15">
      <c r="B668" s="25">
        <v>2021</v>
      </c>
      <c r="C668" s="27">
        <v>6</v>
      </c>
      <c r="D668" s="27" t="s">
        <v>14</v>
      </c>
      <c r="E668" s="17" t="s">
        <v>9457</v>
      </c>
      <c r="F668" s="19" t="s">
        <v>7365</v>
      </c>
      <c r="G668" s="19" t="s">
        <v>40</v>
      </c>
      <c r="H668" s="19" t="s">
        <v>2928</v>
      </c>
      <c r="I668" s="33">
        <v>50000000</v>
      </c>
      <c r="J668" s="46" t="s">
        <v>9454</v>
      </c>
      <c r="K668" s="19" t="s">
        <v>9455</v>
      </c>
      <c r="L668" s="19" t="s">
        <v>9456</v>
      </c>
      <c r="M668" s="27" t="s">
        <v>751</v>
      </c>
      <c r="N668" s="17"/>
      <c r="O668" s="18"/>
    </row>
    <row r="669" spans="2:15" s="14" customFormat="1" ht="20.25" customHeight="1" x14ac:dyDescent="0.15">
      <c r="B669" s="25">
        <v>2021</v>
      </c>
      <c r="C669" s="27">
        <v>6</v>
      </c>
      <c r="D669" s="27" t="s">
        <v>15</v>
      </c>
      <c r="E669" s="17" t="s">
        <v>9458</v>
      </c>
      <c r="F669" s="19" t="s">
        <v>7365</v>
      </c>
      <c r="G669" s="19" t="s">
        <v>40</v>
      </c>
      <c r="H669" s="19" t="s">
        <v>36</v>
      </c>
      <c r="I669" s="33">
        <v>50000000</v>
      </c>
      <c r="J669" s="46" t="s">
        <v>9459</v>
      </c>
      <c r="K669" s="19" t="s">
        <v>9460</v>
      </c>
      <c r="L669" s="19" t="s">
        <v>9461</v>
      </c>
      <c r="M669" s="27" t="s">
        <v>24</v>
      </c>
      <c r="N669" s="17"/>
      <c r="O669" s="18"/>
    </row>
    <row r="670" spans="2:15" s="14" customFormat="1" ht="20.25" customHeight="1" x14ac:dyDescent="0.15">
      <c r="B670" s="25">
        <v>2021</v>
      </c>
      <c r="C670" s="27">
        <v>6</v>
      </c>
      <c r="D670" s="27" t="s">
        <v>15</v>
      </c>
      <c r="E670" s="17" t="s">
        <v>9462</v>
      </c>
      <c r="F670" s="19" t="s">
        <v>7365</v>
      </c>
      <c r="G670" s="19" t="s">
        <v>40</v>
      </c>
      <c r="H670" s="19" t="s">
        <v>36</v>
      </c>
      <c r="I670" s="33">
        <v>50000000</v>
      </c>
      <c r="J670" s="46" t="s">
        <v>9459</v>
      </c>
      <c r="K670" s="19" t="s">
        <v>9460</v>
      </c>
      <c r="L670" s="19" t="s">
        <v>9461</v>
      </c>
      <c r="M670" s="27" t="s">
        <v>24</v>
      </c>
      <c r="N670" s="17"/>
      <c r="O670" s="18"/>
    </row>
    <row r="671" spans="2:15" s="14" customFormat="1" ht="20.25" customHeight="1" x14ac:dyDescent="0.15">
      <c r="B671" s="25">
        <v>2021</v>
      </c>
      <c r="C671" s="27">
        <v>6</v>
      </c>
      <c r="D671" s="27" t="s">
        <v>15</v>
      </c>
      <c r="E671" s="17" t="s">
        <v>9463</v>
      </c>
      <c r="F671" s="19" t="s">
        <v>7365</v>
      </c>
      <c r="G671" s="19" t="s">
        <v>40</v>
      </c>
      <c r="H671" s="19" t="s">
        <v>36</v>
      </c>
      <c r="I671" s="33">
        <v>50000000</v>
      </c>
      <c r="J671" s="46" t="s">
        <v>9459</v>
      </c>
      <c r="K671" s="19" t="s">
        <v>9460</v>
      </c>
      <c r="L671" s="19" t="s">
        <v>9461</v>
      </c>
      <c r="M671" s="27" t="s">
        <v>24</v>
      </c>
      <c r="N671" s="17"/>
      <c r="O671" s="18"/>
    </row>
    <row r="672" spans="2:15" s="14" customFormat="1" ht="20.25" customHeight="1" x14ac:dyDescent="0.15">
      <c r="B672" s="25">
        <v>2021</v>
      </c>
      <c r="C672" s="27">
        <v>6</v>
      </c>
      <c r="D672" s="27" t="s">
        <v>14</v>
      </c>
      <c r="E672" s="17" t="s">
        <v>9464</v>
      </c>
      <c r="F672" s="19" t="s">
        <v>7365</v>
      </c>
      <c r="G672" s="19" t="s">
        <v>100</v>
      </c>
      <c r="H672" s="19" t="s">
        <v>36</v>
      </c>
      <c r="I672" s="33">
        <v>31130000</v>
      </c>
      <c r="J672" s="46" t="s">
        <v>9465</v>
      </c>
      <c r="K672" s="19" t="s">
        <v>9466</v>
      </c>
      <c r="L672" s="19" t="s">
        <v>9467</v>
      </c>
      <c r="M672" s="27" t="s">
        <v>24</v>
      </c>
      <c r="N672" s="17"/>
      <c r="O672" s="18"/>
    </row>
    <row r="673" spans="2:15" s="14" customFormat="1" ht="20.25" customHeight="1" x14ac:dyDescent="0.15">
      <c r="B673" s="25">
        <v>2021</v>
      </c>
      <c r="C673" s="27">
        <v>6</v>
      </c>
      <c r="D673" s="27" t="s">
        <v>14</v>
      </c>
      <c r="E673" s="17" t="s">
        <v>9468</v>
      </c>
      <c r="F673" s="19" t="s">
        <v>7365</v>
      </c>
      <c r="G673" s="19" t="s">
        <v>100</v>
      </c>
      <c r="H673" s="19" t="s">
        <v>101</v>
      </c>
      <c r="I673" s="33">
        <v>20000000</v>
      </c>
      <c r="J673" s="46" t="s">
        <v>9469</v>
      </c>
      <c r="K673" s="19" t="s">
        <v>9470</v>
      </c>
      <c r="L673" s="19" t="s">
        <v>9471</v>
      </c>
      <c r="M673" s="27" t="s">
        <v>24</v>
      </c>
      <c r="N673" s="17"/>
      <c r="O673" s="18" t="s">
        <v>2179</v>
      </c>
    </row>
    <row r="674" spans="2:15" s="14" customFormat="1" ht="20.25" customHeight="1" x14ac:dyDescent="0.15">
      <c r="B674" s="25">
        <v>2021</v>
      </c>
      <c r="C674" s="27">
        <v>6</v>
      </c>
      <c r="D674" s="27" t="s">
        <v>14</v>
      </c>
      <c r="E674" s="17" t="s">
        <v>9472</v>
      </c>
      <c r="F674" s="19" t="s">
        <v>7365</v>
      </c>
      <c r="G674" s="19" t="s">
        <v>40</v>
      </c>
      <c r="H674" s="19" t="s">
        <v>101</v>
      </c>
      <c r="I674" s="33">
        <v>15540000</v>
      </c>
      <c r="J674" s="46" t="s">
        <v>9375</v>
      </c>
      <c r="K674" s="19" t="s">
        <v>9376</v>
      </c>
      <c r="L674" s="19" t="s">
        <v>9377</v>
      </c>
      <c r="M674" s="27" t="s">
        <v>24</v>
      </c>
      <c r="N674" s="17"/>
      <c r="O674" s="18" t="s">
        <v>2179</v>
      </c>
    </row>
    <row r="675" spans="2:15" s="14" customFormat="1" ht="20.25" customHeight="1" x14ac:dyDescent="0.15">
      <c r="B675" s="25">
        <v>2021</v>
      </c>
      <c r="C675" s="27">
        <v>6</v>
      </c>
      <c r="D675" s="27" t="s">
        <v>14</v>
      </c>
      <c r="E675" s="17" t="s">
        <v>9473</v>
      </c>
      <c r="F675" s="19" t="s">
        <v>7365</v>
      </c>
      <c r="G675" s="19" t="s">
        <v>40</v>
      </c>
      <c r="H675" s="19" t="s">
        <v>36</v>
      </c>
      <c r="I675" s="33">
        <v>12692000</v>
      </c>
      <c r="J675" s="46" t="s">
        <v>7422</v>
      </c>
      <c r="K675" s="19" t="s">
        <v>9474</v>
      </c>
      <c r="L675" s="19" t="s">
        <v>9475</v>
      </c>
      <c r="M675" s="27" t="s">
        <v>24</v>
      </c>
      <c r="N675" s="17"/>
      <c r="O675" s="18"/>
    </row>
    <row r="676" spans="2:15" s="14" customFormat="1" ht="20.25" customHeight="1" x14ac:dyDescent="0.15">
      <c r="B676" s="25">
        <v>2021</v>
      </c>
      <c r="C676" s="27">
        <v>6</v>
      </c>
      <c r="D676" s="27" t="s">
        <v>14</v>
      </c>
      <c r="E676" s="17" t="s">
        <v>9473</v>
      </c>
      <c r="F676" s="19" t="s">
        <v>7365</v>
      </c>
      <c r="G676" s="19" t="s">
        <v>40</v>
      </c>
      <c r="H676" s="19" t="s">
        <v>36</v>
      </c>
      <c r="I676" s="33">
        <v>12692000</v>
      </c>
      <c r="J676" s="46" t="s">
        <v>7422</v>
      </c>
      <c r="K676" s="19" t="s">
        <v>9474</v>
      </c>
      <c r="L676" s="19" t="s">
        <v>9475</v>
      </c>
      <c r="M676" s="27" t="s">
        <v>24</v>
      </c>
      <c r="N676" s="17"/>
      <c r="O676" s="18" t="s">
        <v>94</v>
      </c>
    </row>
    <row r="677" spans="2:15" s="14" customFormat="1" ht="20.25" customHeight="1" x14ac:dyDescent="0.15">
      <c r="B677" s="25">
        <v>2021</v>
      </c>
      <c r="C677" s="27">
        <v>7</v>
      </c>
      <c r="D677" s="27" t="s">
        <v>14</v>
      </c>
      <c r="E677" s="17" t="s">
        <v>9476</v>
      </c>
      <c r="F677" s="19" t="s">
        <v>7365</v>
      </c>
      <c r="G677" s="19" t="s">
        <v>100</v>
      </c>
      <c r="H677" s="19" t="s">
        <v>36</v>
      </c>
      <c r="I677" s="33">
        <v>10495000000</v>
      </c>
      <c r="J677" s="46" t="s">
        <v>5271</v>
      </c>
      <c r="K677" s="19" t="s">
        <v>9477</v>
      </c>
      <c r="L677" s="19" t="s">
        <v>9478</v>
      </c>
      <c r="M677" s="27" t="s">
        <v>24</v>
      </c>
      <c r="N677" s="17"/>
      <c r="O677" s="18"/>
    </row>
    <row r="678" spans="2:15" s="14" customFormat="1" ht="20.25" customHeight="1" x14ac:dyDescent="0.15">
      <c r="B678" s="25">
        <v>2021</v>
      </c>
      <c r="C678" s="27">
        <v>7</v>
      </c>
      <c r="D678" s="27" t="s">
        <v>15</v>
      </c>
      <c r="E678" s="17" t="s">
        <v>9479</v>
      </c>
      <c r="F678" s="19" t="s">
        <v>7365</v>
      </c>
      <c r="G678" s="19" t="s">
        <v>100</v>
      </c>
      <c r="H678" s="19" t="s">
        <v>36</v>
      </c>
      <c r="I678" s="33">
        <v>1034000000</v>
      </c>
      <c r="J678" s="46" t="s">
        <v>9394</v>
      </c>
      <c r="K678" s="19" t="s">
        <v>9395</v>
      </c>
      <c r="L678" s="19" t="s">
        <v>9396</v>
      </c>
      <c r="M678" s="27" t="s">
        <v>41</v>
      </c>
      <c r="N678" s="17"/>
      <c r="O678" s="18"/>
    </row>
    <row r="679" spans="2:15" s="14" customFormat="1" ht="20.25" customHeight="1" x14ac:dyDescent="0.15">
      <c r="B679" s="25">
        <v>2021</v>
      </c>
      <c r="C679" s="27">
        <v>7</v>
      </c>
      <c r="D679" s="27" t="s">
        <v>14</v>
      </c>
      <c r="E679" s="17" t="s">
        <v>9480</v>
      </c>
      <c r="F679" s="19" t="s">
        <v>7365</v>
      </c>
      <c r="G679" s="19" t="s">
        <v>100</v>
      </c>
      <c r="H679" s="19" t="s">
        <v>5263</v>
      </c>
      <c r="I679" s="33">
        <v>700000000</v>
      </c>
      <c r="J679" s="46" t="s">
        <v>5266</v>
      </c>
      <c r="K679" s="19" t="s">
        <v>9481</v>
      </c>
      <c r="L679" s="19" t="s">
        <v>9482</v>
      </c>
      <c r="M679" s="27" t="s">
        <v>24</v>
      </c>
      <c r="N679" s="17"/>
      <c r="O679" s="18"/>
    </row>
    <row r="680" spans="2:15" s="14" customFormat="1" ht="20.25" customHeight="1" x14ac:dyDescent="0.15">
      <c r="B680" s="25">
        <v>2021</v>
      </c>
      <c r="C680" s="27">
        <v>7</v>
      </c>
      <c r="D680" s="27" t="s">
        <v>5118</v>
      </c>
      <c r="E680" s="17" t="s">
        <v>9483</v>
      </c>
      <c r="F680" s="19" t="s">
        <v>7365</v>
      </c>
      <c r="G680" s="19" t="s">
        <v>5116</v>
      </c>
      <c r="H680" s="19" t="s">
        <v>5115</v>
      </c>
      <c r="I680" s="33">
        <v>500000000</v>
      </c>
      <c r="J680" s="46" t="s">
        <v>9417</v>
      </c>
      <c r="K680" s="19" t="s">
        <v>9484</v>
      </c>
      <c r="L680" s="19" t="s">
        <v>9485</v>
      </c>
      <c r="M680" s="27" t="s">
        <v>5114</v>
      </c>
      <c r="N680" s="17"/>
      <c r="O680" s="18"/>
    </row>
    <row r="681" spans="2:15" s="14" customFormat="1" ht="20.25" customHeight="1" x14ac:dyDescent="0.15">
      <c r="B681" s="25">
        <v>2021</v>
      </c>
      <c r="C681" s="27">
        <v>7</v>
      </c>
      <c r="D681" s="27" t="s">
        <v>14</v>
      </c>
      <c r="E681" s="17" t="s">
        <v>9486</v>
      </c>
      <c r="F681" s="19" t="s">
        <v>7365</v>
      </c>
      <c r="G681" s="19" t="s">
        <v>100</v>
      </c>
      <c r="H681" s="19" t="s">
        <v>1413</v>
      </c>
      <c r="I681" s="33">
        <v>300000000</v>
      </c>
      <c r="J681" s="46" t="s">
        <v>9308</v>
      </c>
      <c r="K681" s="19" t="s">
        <v>9333</v>
      </c>
      <c r="L681" s="19" t="s">
        <v>9334</v>
      </c>
      <c r="M681" s="27" t="s">
        <v>24</v>
      </c>
      <c r="N681" s="17"/>
      <c r="O681" s="18"/>
    </row>
    <row r="682" spans="2:15" s="14" customFormat="1" ht="20.25" customHeight="1" x14ac:dyDescent="0.15">
      <c r="B682" s="25">
        <v>2021</v>
      </c>
      <c r="C682" s="27">
        <v>7</v>
      </c>
      <c r="D682" s="27" t="s">
        <v>14</v>
      </c>
      <c r="E682" s="17" t="s">
        <v>9487</v>
      </c>
      <c r="F682" s="19" t="s">
        <v>7365</v>
      </c>
      <c r="G682" s="19" t="s">
        <v>40</v>
      </c>
      <c r="H682" s="19" t="s">
        <v>1413</v>
      </c>
      <c r="I682" s="33">
        <v>191807000</v>
      </c>
      <c r="J682" s="46" t="s">
        <v>9375</v>
      </c>
      <c r="K682" s="19" t="s">
        <v>9376</v>
      </c>
      <c r="L682" s="19" t="s">
        <v>9377</v>
      </c>
      <c r="M682" s="27" t="s">
        <v>24</v>
      </c>
      <c r="N682" s="17"/>
      <c r="O682" s="18"/>
    </row>
    <row r="683" spans="2:15" s="14" customFormat="1" ht="20.25" customHeight="1" x14ac:dyDescent="0.15">
      <c r="B683" s="25">
        <v>2021</v>
      </c>
      <c r="C683" s="27">
        <v>7</v>
      </c>
      <c r="D683" s="27" t="s">
        <v>14</v>
      </c>
      <c r="E683" s="17" t="s">
        <v>9488</v>
      </c>
      <c r="F683" s="19" t="s">
        <v>7365</v>
      </c>
      <c r="G683" s="19" t="s">
        <v>40</v>
      </c>
      <c r="H683" s="19" t="s">
        <v>36</v>
      </c>
      <c r="I683" s="33">
        <v>130000000</v>
      </c>
      <c r="J683" s="46" t="s">
        <v>9352</v>
      </c>
      <c r="K683" s="19" t="s">
        <v>9353</v>
      </c>
      <c r="L683" s="19" t="s">
        <v>9354</v>
      </c>
      <c r="M683" s="27" t="s">
        <v>24</v>
      </c>
      <c r="N683" s="17"/>
      <c r="O683" s="18"/>
    </row>
    <row r="684" spans="2:15" s="14" customFormat="1" ht="20.25" customHeight="1" x14ac:dyDescent="0.15">
      <c r="B684" s="25">
        <v>2021</v>
      </c>
      <c r="C684" s="27">
        <v>7</v>
      </c>
      <c r="D684" s="27" t="s">
        <v>14</v>
      </c>
      <c r="E684" s="17" t="s">
        <v>9489</v>
      </c>
      <c r="F684" s="19" t="s">
        <v>7365</v>
      </c>
      <c r="G684" s="19" t="s">
        <v>5113</v>
      </c>
      <c r="H684" s="19" t="s">
        <v>5112</v>
      </c>
      <c r="I684" s="33">
        <v>130000000</v>
      </c>
      <c r="J684" s="46" t="s">
        <v>9417</v>
      </c>
      <c r="K684" s="19" t="s">
        <v>9418</v>
      </c>
      <c r="L684" s="19" t="s">
        <v>9419</v>
      </c>
      <c r="M684" s="27" t="s">
        <v>4998</v>
      </c>
      <c r="N684" s="17"/>
      <c r="O684" s="18"/>
    </row>
    <row r="685" spans="2:15" s="14" customFormat="1" ht="20.25" customHeight="1" x14ac:dyDescent="0.15">
      <c r="B685" s="25">
        <v>2021</v>
      </c>
      <c r="C685" s="27">
        <v>7</v>
      </c>
      <c r="D685" s="27" t="s">
        <v>14</v>
      </c>
      <c r="E685" s="17" t="s">
        <v>9490</v>
      </c>
      <c r="F685" s="19" t="s">
        <v>7365</v>
      </c>
      <c r="G685" s="19" t="s">
        <v>40</v>
      </c>
      <c r="H685" s="19" t="s">
        <v>36</v>
      </c>
      <c r="I685" s="33">
        <v>120000000</v>
      </c>
      <c r="J685" s="46" t="s">
        <v>9336</v>
      </c>
      <c r="K685" s="19" t="s">
        <v>9337</v>
      </c>
      <c r="L685" s="19" t="s">
        <v>7411</v>
      </c>
      <c r="M685" s="27" t="s">
        <v>24</v>
      </c>
      <c r="N685" s="17"/>
      <c r="O685" s="18"/>
    </row>
    <row r="686" spans="2:15" s="14" customFormat="1" ht="20.25" customHeight="1" x14ac:dyDescent="0.15">
      <c r="B686" s="25">
        <v>2021</v>
      </c>
      <c r="C686" s="27">
        <v>7</v>
      </c>
      <c r="D686" s="27" t="s">
        <v>14</v>
      </c>
      <c r="E686" s="17" t="s">
        <v>9491</v>
      </c>
      <c r="F686" s="19" t="s">
        <v>7365</v>
      </c>
      <c r="G686" s="19" t="s">
        <v>100</v>
      </c>
      <c r="H686" s="19" t="s">
        <v>36</v>
      </c>
      <c r="I686" s="33">
        <v>108000000</v>
      </c>
      <c r="J686" s="46" t="s">
        <v>9492</v>
      </c>
      <c r="K686" s="19" t="s">
        <v>9493</v>
      </c>
      <c r="L686" s="19" t="s">
        <v>9494</v>
      </c>
      <c r="M686" s="27" t="s">
        <v>24</v>
      </c>
      <c r="N686" s="17"/>
      <c r="O686" s="18"/>
    </row>
    <row r="687" spans="2:15" s="14" customFormat="1" ht="20.25" customHeight="1" x14ac:dyDescent="0.15">
      <c r="B687" s="25">
        <v>2021</v>
      </c>
      <c r="C687" s="27">
        <v>7</v>
      </c>
      <c r="D687" s="27" t="s">
        <v>14</v>
      </c>
      <c r="E687" s="17" t="s">
        <v>9495</v>
      </c>
      <c r="F687" s="19" t="s">
        <v>7365</v>
      </c>
      <c r="G687" s="19" t="s">
        <v>40</v>
      </c>
      <c r="H687" s="19" t="s">
        <v>36</v>
      </c>
      <c r="I687" s="33">
        <v>100000000</v>
      </c>
      <c r="J687" s="46" t="s">
        <v>9496</v>
      </c>
      <c r="K687" s="19" t="s">
        <v>9497</v>
      </c>
      <c r="L687" s="19" t="s">
        <v>9498</v>
      </c>
      <c r="M687" s="27" t="s">
        <v>24</v>
      </c>
      <c r="N687" s="17"/>
      <c r="O687" s="18"/>
    </row>
    <row r="688" spans="2:15" s="14" customFormat="1" ht="20.25" customHeight="1" x14ac:dyDescent="0.15">
      <c r="B688" s="25">
        <v>2021</v>
      </c>
      <c r="C688" s="27">
        <v>7</v>
      </c>
      <c r="D688" s="27" t="s">
        <v>14</v>
      </c>
      <c r="E688" s="17" t="s">
        <v>9499</v>
      </c>
      <c r="F688" s="19" t="s">
        <v>7365</v>
      </c>
      <c r="G688" s="19" t="s">
        <v>40</v>
      </c>
      <c r="H688" s="19" t="s">
        <v>36</v>
      </c>
      <c r="I688" s="33">
        <v>99046000</v>
      </c>
      <c r="J688" s="46" t="s">
        <v>9343</v>
      </c>
      <c r="K688" s="19" t="s">
        <v>9500</v>
      </c>
      <c r="L688" s="19" t="s">
        <v>9501</v>
      </c>
      <c r="M688" s="27" t="s">
        <v>24</v>
      </c>
      <c r="N688" s="17"/>
      <c r="O688" s="18"/>
    </row>
    <row r="689" spans="2:15" s="14" customFormat="1" ht="20.25" customHeight="1" x14ac:dyDescent="0.15">
      <c r="B689" s="25">
        <v>2021</v>
      </c>
      <c r="C689" s="27">
        <v>7</v>
      </c>
      <c r="D689" s="27" t="s">
        <v>14</v>
      </c>
      <c r="E689" s="17" t="s">
        <v>9502</v>
      </c>
      <c r="F689" s="19" t="s">
        <v>7365</v>
      </c>
      <c r="G689" s="19" t="s">
        <v>100</v>
      </c>
      <c r="H689" s="19" t="s">
        <v>36</v>
      </c>
      <c r="I689" s="33">
        <v>80000000</v>
      </c>
      <c r="J689" s="46" t="s">
        <v>7398</v>
      </c>
      <c r="K689" s="19" t="s">
        <v>7399</v>
      </c>
      <c r="L689" s="19" t="s">
        <v>7400</v>
      </c>
      <c r="M689" s="27" t="s">
        <v>24</v>
      </c>
      <c r="N689" s="17"/>
      <c r="O689" s="18"/>
    </row>
    <row r="690" spans="2:15" s="14" customFormat="1" ht="20.25" customHeight="1" x14ac:dyDescent="0.15">
      <c r="B690" s="25">
        <v>2021</v>
      </c>
      <c r="C690" s="27">
        <v>7</v>
      </c>
      <c r="D690" s="27" t="s">
        <v>14</v>
      </c>
      <c r="E690" s="17" t="s">
        <v>9503</v>
      </c>
      <c r="F690" s="19" t="s">
        <v>7365</v>
      </c>
      <c r="G690" s="19" t="s">
        <v>40</v>
      </c>
      <c r="H690" s="19" t="s">
        <v>101</v>
      </c>
      <c r="I690" s="33">
        <v>58295000</v>
      </c>
      <c r="J690" s="46" t="s">
        <v>9375</v>
      </c>
      <c r="K690" s="19" t="s">
        <v>9376</v>
      </c>
      <c r="L690" s="19" t="s">
        <v>9377</v>
      </c>
      <c r="M690" s="27" t="s">
        <v>24</v>
      </c>
      <c r="N690" s="17"/>
      <c r="O690" s="18" t="s">
        <v>2179</v>
      </c>
    </row>
    <row r="691" spans="2:15" s="14" customFormat="1" ht="20.25" customHeight="1" x14ac:dyDescent="0.15">
      <c r="B691" s="25">
        <v>2021</v>
      </c>
      <c r="C691" s="27">
        <v>7</v>
      </c>
      <c r="D691" s="27" t="s">
        <v>14</v>
      </c>
      <c r="E691" s="17" t="s">
        <v>9504</v>
      </c>
      <c r="F691" s="19" t="s">
        <v>7397</v>
      </c>
      <c r="G691" s="19" t="s">
        <v>100</v>
      </c>
      <c r="H691" s="19" t="s">
        <v>36</v>
      </c>
      <c r="I691" s="33">
        <v>56109000</v>
      </c>
      <c r="J691" s="46" t="s">
        <v>9301</v>
      </c>
      <c r="K691" s="19" t="s">
        <v>9421</v>
      </c>
      <c r="L691" s="19" t="s">
        <v>9422</v>
      </c>
      <c r="M691" s="27" t="s">
        <v>24</v>
      </c>
      <c r="N691" s="17"/>
      <c r="O691" s="18" t="s">
        <v>94</v>
      </c>
    </row>
    <row r="692" spans="2:15" s="14" customFormat="1" ht="20.25" customHeight="1" x14ac:dyDescent="0.15">
      <c r="B692" s="25">
        <v>2021</v>
      </c>
      <c r="C692" s="27">
        <v>7</v>
      </c>
      <c r="D692" s="27" t="s">
        <v>14</v>
      </c>
      <c r="E692" s="17" t="s">
        <v>9505</v>
      </c>
      <c r="F692" s="19" t="s">
        <v>7365</v>
      </c>
      <c r="G692" s="19" t="s">
        <v>100</v>
      </c>
      <c r="H692" s="19" t="s">
        <v>36</v>
      </c>
      <c r="I692" s="33">
        <v>30000000</v>
      </c>
      <c r="J692" s="46" t="s">
        <v>5271</v>
      </c>
      <c r="K692" s="19" t="s">
        <v>9506</v>
      </c>
      <c r="L692" s="19" t="s">
        <v>9507</v>
      </c>
      <c r="M692" s="27" t="s">
        <v>24</v>
      </c>
      <c r="N692" s="17"/>
      <c r="O692" s="18" t="s">
        <v>94</v>
      </c>
    </row>
    <row r="693" spans="2:15" s="14" customFormat="1" ht="20.25" customHeight="1" x14ac:dyDescent="0.15">
      <c r="B693" s="25">
        <v>2021</v>
      </c>
      <c r="C693" s="27">
        <v>7</v>
      </c>
      <c r="D693" s="27" t="s">
        <v>15</v>
      </c>
      <c r="E693" s="17" t="s">
        <v>9508</v>
      </c>
      <c r="F693" s="19" t="s">
        <v>7365</v>
      </c>
      <c r="G693" s="19" t="s">
        <v>100</v>
      </c>
      <c r="H693" s="19" t="s">
        <v>36</v>
      </c>
      <c r="I693" s="33">
        <v>25000000</v>
      </c>
      <c r="J693" s="46" t="s">
        <v>9263</v>
      </c>
      <c r="K693" s="19" t="s">
        <v>9264</v>
      </c>
      <c r="L693" s="19" t="s">
        <v>9265</v>
      </c>
      <c r="M693" s="27" t="s">
        <v>24</v>
      </c>
      <c r="N693" s="17"/>
      <c r="O693" s="18"/>
    </row>
    <row r="694" spans="2:15" s="14" customFormat="1" ht="20.25" customHeight="1" x14ac:dyDescent="0.15">
      <c r="B694" s="25">
        <v>2021</v>
      </c>
      <c r="C694" s="27">
        <v>7</v>
      </c>
      <c r="D694" s="27" t="s">
        <v>14</v>
      </c>
      <c r="E694" s="17" t="s">
        <v>9509</v>
      </c>
      <c r="F694" s="19" t="s">
        <v>7365</v>
      </c>
      <c r="G694" s="19" t="s">
        <v>100</v>
      </c>
      <c r="H694" s="19" t="s">
        <v>101</v>
      </c>
      <c r="I694" s="33">
        <v>20000000</v>
      </c>
      <c r="J694" s="46" t="s">
        <v>9510</v>
      </c>
      <c r="K694" s="19" t="s">
        <v>9511</v>
      </c>
      <c r="L694" s="19" t="s">
        <v>9512</v>
      </c>
      <c r="M694" s="27" t="s">
        <v>24</v>
      </c>
      <c r="N694" s="17"/>
      <c r="O694" s="18" t="s">
        <v>1962</v>
      </c>
    </row>
    <row r="695" spans="2:15" s="14" customFormat="1" ht="20.25" customHeight="1" x14ac:dyDescent="0.15">
      <c r="B695" s="25">
        <v>2021</v>
      </c>
      <c r="C695" s="27">
        <v>7</v>
      </c>
      <c r="D695" s="27" t="s">
        <v>14</v>
      </c>
      <c r="E695" s="17" t="s">
        <v>9513</v>
      </c>
      <c r="F695" s="19" t="s">
        <v>7365</v>
      </c>
      <c r="G695" s="19" t="s">
        <v>100</v>
      </c>
      <c r="H695" s="19" t="s">
        <v>101</v>
      </c>
      <c r="I695" s="33">
        <v>15000000</v>
      </c>
      <c r="J695" s="46" t="s">
        <v>9348</v>
      </c>
      <c r="K695" s="19" t="s">
        <v>9349</v>
      </c>
      <c r="L695" s="19" t="s">
        <v>9350</v>
      </c>
      <c r="M695" s="27" t="s">
        <v>751</v>
      </c>
      <c r="N695" s="17"/>
      <c r="O695" s="18" t="s">
        <v>4652</v>
      </c>
    </row>
    <row r="696" spans="2:15" s="14" customFormat="1" ht="20.25" customHeight="1" x14ac:dyDescent="0.15">
      <c r="B696" s="25">
        <v>2021</v>
      </c>
      <c r="C696" s="27">
        <v>8</v>
      </c>
      <c r="D696" s="27" t="s">
        <v>14</v>
      </c>
      <c r="E696" s="17" t="s">
        <v>9514</v>
      </c>
      <c r="F696" s="19" t="s">
        <v>7365</v>
      </c>
      <c r="G696" s="19" t="s">
        <v>40</v>
      </c>
      <c r="H696" s="19" t="s">
        <v>36</v>
      </c>
      <c r="I696" s="33">
        <v>19000000000</v>
      </c>
      <c r="J696" s="46" t="s">
        <v>9308</v>
      </c>
      <c r="K696" s="19" t="s">
        <v>9515</v>
      </c>
      <c r="L696" s="19" t="s">
        <v>9516</v>
      </c>
      <c r="M696" s="27" t="s">
        <v>24</v>
      </c>
      <c r="N696" s="17"/>
      <c r="O696" s="18"/>
    </row>
    <row r="697" spans="2:15" s="14" customFormat="1" ht="20.25" customHeight="1" x14ac:dyDescent="0.15">
      <c r="B697" s="25">
        <v>2021</v>
      </c>
      <c r="C697" s="27">
        <v>8</v>
      </c>
      <c r="D697" s="27" t="s">
        <v>14</v>
      </c>
      <c r="E697" s="17" t="s">
        <v>9517</v>
      </c>
      <c r="F697" s="19" t="s">
        <v>7365</v>
      </c>
      <c r="G697" s="19" t="s">
        <v>100</v>
      </c>
      <c r="H697" s="19" t="s">
        <v>5115</v>
      </c>
      <c r="I697" s="33">
        <v>7300000000</v>
      </c>
      <c r="J697" s="46" t="s">
        <v>9417</v>
      </c>
      <c r="K697" s="19" t="s">
        <v>9518</v>
      </c>
      <c r="L697" s="19" t="s">
        <v>9519</v>
      </c>
      <c r="M697" s="27" t="s">
        <v>5114</v>
      </c>
      <c r="N697" s="17"/>
      <c r="O697" s="18"/>
    </row>
    <row r="698" spans="2:15" s="14" customFormat="1" ht="20.25" customHeight="1" x14ac:dyDescent="0.15">
      <c r="B698" s="25">
        <v>2021</v>
      </c>
      <c r="C698" s="27">
        <v>8</v>
      </c>
      <c r="D698" s="27" t="s">
        <v>14</v>
      </c>
      <c r="E698" s="17" t="s">
        <v>9520</v>
      </c>
      <c r="F698" s="19" t="s">
        <v>7365</v>
      </c>
      <c r="G698" s="19" t="s">
        <v>5116</v>
      </c>
      <c r="H698" s="19" t="s">
        <v>5115</v>
      </c>
      <c r="I698" s="33">
        <v>5200000000</v>
      </c>
      <c r="J698" s="46" t="s">
        <v>9417</v>
      </c>
      <c r="K698" s="19" t="s">
        <v>9484</v>
      </c>
      <c r="L698" s="19" t="s">
        <v>9485</v>
      </c>
      <c r="M698" s="27" t="s">
        <v>5114</v>
      </c>
      <c r="N698" s="17"/>
      <c r="O698" s="18"/>
    </row>
    <row r="699" spans="2:15" s="14" customFormat="1" ht="20.25" customHeight="1" x14ac:dyDescent="0.15">
      <c r="B699" s="25">
        <v>2021</v>
      </c>
      <c r="C699" s="27">
        <v>8</v>
      </c>
      <c r="D699" s="27" t="s">
        <v>14</v>
      </c>
      <c r="E699" s="17" t="s">
        <v>9521</v>
      </c>
      <c r="F699" s="19" t="s">
        <v>7365</v>
      </c>
      <c r="G699" s="19" t="s">
        <v>100</v>
      </c>
      <c r="H699" s="19" t="s">
        <v>5112</v>
      </c>
      <c r="I699" s="33">
        <v>5000000000</v>
      </c>
      <c r="J699" s="46" t="s">
        <v>9417</v>
      </c>
      <c r="K699" s="19" t="s">
        <v>9522</v>
      </c>
      <c r="L699" s="19" t="s">
        <v>9523</v>
      </c>
      <c r="M699" s="27" t="s">
        <v>5114</v>
      </c>
      <c r="N699" s="17"/>
      <c r="O699" s="18"/>
    </row>
    <row r="700" spans="2:15" s="14" customFormat="1" ht="20.25" customHeight="1" x14ac:dyDescent="0.15">
      <c r="B700" s="25">
        <v>2021</v>
      </c>
      <c r="C700" s="27">
        <v>8</v>
      </c>
      <c r="D700" s="27" t="s">
        <v>14</v>
      </c>
      <c r="E700" s="17" t="s">
        <v>9524</v>
      </c>
      <c r="F700" s="19" t="s">
        <v>7365</v>
      </c>
      <c r="G700" s="19" t="s">
        <v>100</v>
      </c>
      <c r="H700" s="19" t="s">
        <v>36</v>
      </c>
      <c r="I700" s="33">
        <v>290000000</v>
      </c>
      <c r="J700" s="46" t="s">
        <v>7398</v>
      </c>
      <c r="K700" s="19" t="s">
        <v>7399</v>
      </c>
      <c r="L700" s="19" t="s">
        <v>7400</v>
      </c>
      <c r="M700" s="27" t="s">
        <v>24</v>
      </c>
      <c r="N700" s="17"/>
      <c r="O700" s="18"/>
    </row>
    <row r="701" spans="2:15" s="14" customFormat="1" ht="20.25" customHeight="1" x14ac:dyDescent="0.15">
      <c r="B701" s="25">
        <v>2021</v>
      </c>
      <c r="C701" s="27">
        <v>8</v>
      </c>
      <c r="D701" s="27" t="s">
        <v>14</v>
      </c>
      <c r="E701" s="17" t="s">
        <v>9525</v>
      </c>
      <c r="F701" s="19" t="s">
        <v>7365</v>
      </c>
      <c r="G701" s="19" t="s">
        <v>5113</v>
      </c>
      <c r="H701" s="19" t="s">
        <v>5112</v>
      </c>
      <c r="I701" s="33">
        <v>130000000</v>
      </c>
      <c r="J701" s="46" t="s">
        <v>9417</v>
      </c>
      <c r="K701" s="19" t="s">
        <v>9418</v>
      </c>
      <c r="L701" s="19" t="s">
        <v>9419</v>
      </c>
      <c r="M701" s="27" t="s">
        <v>4998</v>
      </c>
      <c r="N701" s="17"/>
      <c r="O701" s="18"/>
    </row>
    <row r="702" spans="2:15" s="14" customFormat="1" ht="20.25" customHeight="1" x14ac:dyDescent="0.15">
      <c r="B702" s="25">
        <v>2021</v>
      </c>
      <c r="C702" s="27">
        <v>8</v>
      </c>
      <c r="D702" s="27" t="s">
        <v>14</v>
      </c>
      <c r="E702" s="15" t="s">
        <v>9526</v>
      </c>
      <c r="F702" s="27" t="s">
        <v>7365</v>
      </c>
      <c r="G702" s="27" t="s">
        <v>100</v>
      </c>
      <c r="H702" s="27" t="s">
        <v>5263</v>
      </c>
      <c r="I702" s="34">
        <v>55800000</v>
      </c>
      <c r="J702" s="55" t="s">
        <v>9527</v>
      </c>
      <c r="K702" s="27" t="s">
        <v>9528</v>
      </c>
      <c r="L702" s="27" t="s">
        <v>9529</v>
      </c>
      <c r="M702" s="27" t="s">
        <v>24</v>
      </c>
      <c r="N702" s="15"/>
      <c r="O702" s="54"/>
    </row>
    <row r="703" spans="2:15" s="14" customFormat="1" ht="20.25" customHeight="1" x14ac:dyDescent="0.15">
      <c r="B703" s="25">
        <v>2021</v>
      </c>
      <c r="C703" s="27">
        <v>8</v>
      </c>
      <c r="D703" s="27" t="s">
        <v>14</v>
      </c>
      <c r="E703" s="15" t="s">
        <v>9530</v>
      </c>
      <c r="F703" s="27" t="s">
        <v>7365</v>
      </c>
      <c r="G703" s="27" t="s">
        <v>100</v>
      </c>
      <c r="H703" s="27" t="s">
        <v>101</v>
      </c>
      <c r="I703" s="34">
        <v>35000000</v>
      </c>
      <c r="J703" s="55" t="s">
        <v>9531</v>
      </c>
      <c r="K703" s="27" t="s">
        <v>9532</v>
      </c>
      <c r="L703" s="27" t="s">
        <v>9533</v>
      </c>
      <c r="M703" s="27" t="s">
        <v>24</v>
      </c>
      <c r="N703" s="15"/>
      <c r="O703" s="54" t="s">
        <v>94</v>
      </c>
    </row>
    <row r="704" spans="2:15" s="14" customFormat="1" ht="20.25" customHeight="1" x14ac:dyDescent="0.15">
      <c r="B704" s="25">
        <v>2021</v>
      </c>
      <c r="C704" s="27">
        <v>8</v>
      </c>
      <c r="D704" s="27" t="s">
        <v>14</v>
      </c>
      <c r="E704" s="15" t="s">
        <v>9534</v>
      </c>
      <c r="F704" s="27" t="s">
        <v>7365</v>
      </c>
      <c r="G704" s="27" t="s">
        <v>100</v>
      </c>
      <c r="H704" s="27" t="s">
        <v>36</v>
      </c>
      <c r="I704" s="34">
        <v>30000000</v>
      </c>
      <c r="J704" s="55" t="s">
        <v>9535</v>
      </c>
      <c r="K704" s="27" t="s">
        <v>9536</v>
      </c>
      <c r="L704" s="27" t="s">
        <v>9537</v>
      </c>
      <c r="M704" s="27" t="s">
        <v>24</v>
      </c>
      <c r="N704" s="15"/>
      <c r="O704" s="54" t="s">
        <v>94</v>
      </c>
    </row>
    <row r="705" spans="2:15" s="14" customFormat="1" ht="20.25" customHeight="1" x14ac:dyDescent="0.15">
      <c r="B705" s="25">
        <v>2021</v>
      </c>
      <c r="C705" s="27">
        <v>8</v>
      </c>
      <c r="D705" s="27" t="s">
        <v>752</v>
      </c>
      <c r="E705" s="15" t="s">
        <v>9538</v>
      </c>
      <c r="F705" s="27" t="s">
        <v>7365</v>
      </c>
      <c r="G705" s="27" t="s">
        <v>40</v>
      </c>
      <c r="H705" s="27" t="s">
        <v>36</v>
      </c>
      <c r="I705" s="34">
        <v>30000000</v>
      </c>
      <c r="J705" s="55" t="s">
        <v>5268</v>
      </c>
      <c r="K705" s="27" t="s">
        <v>7382</v>
      </c>
      <c r="L705" s="27" t="s">
        <v>7383</v>
      </c>
      <c r="M705" s="27" t="s">
        <v>751</v>
      </c>
      <c r="N705" s="15"/>
      <c r="O705" s="54"/>
    </row>
    <row r="706" spans="2:15" s="14" customFormat="1" ht="20.25" customHeight="1" x14ac:dyDescent="0.15">
      <c r="B706" s="25">
        <v>2021</v>
      </c>
      <c r="C706" s="27">
        <v>8</v>
      </c>
      <c r="D706" s="27" t="s">
        <v>14</v>
      </c>
      <c r="E706" s="15" t="s">
        <v>9539</v>
      </c>
      <c r="F706" s="27" t="s">
        <v>7365</v>
      </c>
      <c r="G706" s="27" t="s">
        <v>100</v>
      </c>
      <c r="H706" s="27" t="s">
        <v>36</v>
      </c>
      <c r="I706" s="34">
        <v>30000000</v>
      </c>
      <c r="J706" s="55" t="s">
        <v>9469</v>
      </c>
      <c r="K706" s="27" t="s">
        <v>9540</v>
      </c>
      <c r="L706" s="27" t="s">
        <v>9541</v>
      </c>
      <c r="M706" s="27" t="s">
        <v>24</v>
      </c>
      <c r="N706" s="15"/>
      <c r="O706" s="54"/>
    </row>
    <row r="707" spans="2:15" s="14" customFormat="1" ht="20.25" customHeight="1" x14ac:dyDescent="0.15">
      <c r="B707" s="25">
        <v>2021</v>
      </c>
      <c r="C707" s="27">
        <v>8</v>
      </c>
      <c r="D707" s="27" t="s">
        <v>14</v>
      </c>
      <c r="E707" s="15" t="s">
        <v>9542</v>
      </c>
      <c r="F707" s="27" t="s">
        <v>7365</v>
      </c>
      <c r="G707" s="27" t="s">
        <v>100</v>
      </c>
      <c r="H707" s="27" t="s">
        <v>36</v>
      </c>
      <c r="I707" s="34">
        <v>20459000</v>
      </c>
      <c r="J707" s="55" t="s">
        <v>9255</v>
      </c>
      <c r="K707" s="27" t="s">
        <v>9543</v>
      </c>
      <c r="L707" s="27" t="s">
        <v>9544</v>
      </c>
      <c r="M707" s="27" t="s">
        <v>24</v>
      </c>
      <c r="N707" s="15"/>
      <c r="O707" s="54"/>
    </row>
    <row r="708" spans="2:15" s="14" customFormat="1" ht="20.25" customHeight="1" x14ac:dyDescent="0.15">
      <c r="B708" s="25">
        <v>2021</v>
      </c>
      <c r="C708" s="27">
        <v>8</v>
      </c>
      <c r="D708" s="27" t="s">
        <v>14</v>
      </c>
      <c r="E708" s="15" t="s">
        <v>9545</v>
      </c>
      <c r="F708" s="27" t="s">
        <v>7365</v>
      </c>
      <c r="G708" s="27" t="s">
        <v>100</v>
      </c>
      <c r="H708" s="27" t="s">
        <v>101</v>
      </c>
      <c r="I708" s="34">
        <v>20000000</v>
      </c>
      <c r="J708" s="55" t="s">
        <v>9510</v>
      </c>
      <c r="K708" s="27" t="s">
        <v>9511</v>
      </c>
      <c r="L708" s="27" t="s">
        <v>9512</v>
      </c>
      <c r="M708" s="27" t="s">
        <v>24</v>
      </c>
      <c r="N708" s="15"/>
      <c r="O708" s="54" t="s">
        <v>1962</v>
      </c>
    </row>
    <row r="709" spans="2:15" s="14" customFormat="1" ht="20.25" customHeight="1" x14ac:dyDescent="0.15">
      <c r="B709" s="25">
        <v>2021</v>
      </c>
      <c r="C709" s="27">
        <v>8</v>
      </c>
      <c r="D709" s="27" t="s">
        <v>14</v>
      </c>
      <c r="E709" s="15" t="s">
        <v>9546</v>
      </c>
      <c r="F709" s="27" t="s">
        <v>7365</v>
      </c>
      <c r="G709" s="27" t="s">
        <v>40</v>
      </c>
      <c r="H709" s="27" t="s">
        <v>101</v>
      </c>
      <c r="I709" s="34">
        <v>15134000</v>
      </c>
      <c r="J709" s="55" t="s">
        <v>9375</v>
      </c>
      <c r="K709" s="27" t="s">
        <v>9376</v>
      </c>
      <c r="L709" s="27" t="s">
        <v>9377</v>
      </c>
      <c r="M709" s="27" t="s">
        <v>24</v>
      </c>
      <c r="N709" s="15"/>
      <c r="O709" s="54" t="s">
        <v>2179</v>
      </c>
    </row>
    <row r="710" spans="2:15" s="14" customFormat="1" ht="20.25" customHeight="1" x14ac:dyDescent="0.15">
      <c r="B710" s="25">
        <v>2021</v>
      </c>
      <c r="C710" s="27">
        <v>8</v>
      </c>
      <c r="D710" s="27" t="s">
        <v>14</v>
      </c>
      <c r="E710" s="15" t="s">
        <v>9547</v>
      </c>
      <c r="F710" s="27" t="s">
        <v>7365</v>
      </c>
      <c r="G710" s="27" t="s">
        <v>40</v>
      </c>
      <c r="H710" s="27" t="s">
        <v>101</v>
      </c>
      <c r="I710" s="34">
        <v>15000000</v>
      </c>
      <c r="J710" s="55" t="s">
        <v>9375</v>
      </c>
      <c r="K710" s="27" t="s">
        <v>9376</v>
      </c>
      <c r="L710" s="27" t="s">
        <v>9377</v>
      </c>
      <c r="M710" s="27" t="s">
        <v>24</v>
      </c>
      <c r="N710" s="15"/>
      <c r="O710" s="54" t="s">
        <v>2179</v>
      </c>
    </row>
    <row r="711" spans="2:15" s="14" customFormat="1" ht="20.25" customHeight="1" x14ac:dyDescent="0.15">
      <c r="B711" s="25">
        <v>2021</v>
      </c>
      <c r="C711" s="27">
        <v>8</v>
      </c>
      <c r="D711" s="27" t="s">
        <v>14</v>
      </c>
      <c r="E711" s="15" t="s">
        <v>9548</v>
      </c>
      <c r="F711" s="27" t="s">
        <v>7365</v>
      </c>
      <c r="G711" s="27" t="s">
        <v>40</v>
      </c>
      <c r="H711" s="27" t="s">
        <v>101</v>
      </c>
      <c r="I711" s="34">
        <v>11250000</v>
      </c>
      <c r="J711" s="55" t="s">
        <v>9375</v>
      </c>
      <c r="K711" s="27" t="s">
        <v>9376</v>
      </c>
      <c r="L711" s="27" t="s">
        <v>9377</v>
      </c>
      <c r="M711" s="27" t="s">
        <v>24</v>
      </c>
      <c r="N711" s="15"/>
      <c r="O711" s="54" t="s">
        <v>2179</v>
      </c>
    </row>
    <row r="712" spans="2:15" s="14" customFormat="1" ht="20.25" customHeight="1" x14ac:dyDescent="0.15">
      <c r="B712" s="25">
        <v>2021</v>
      </c>
      <c r="C712" s="27">
        <v>9</v>
      </c>
      <c r="D712" s="27" t="s">
        <v>14</v>
      </c>
      <c r="E712" s="15" t="s">
        <v>9549</v>
      </c>
      <c r="F712" s="27" t="s">
        <v>7365</v>
      </c>
      <c r="G712" s="27" t="s">
        <v>5116</v>
      </c>
      <c r="H712" s="27" t="s">
        <v>5115</v>
      </c>
      <c r="I712" s="34">
        <v>5050000000</v>
      </c>
      <c r="J712" s="55" t="s">
        <v>9417</v>
      </c>
      <c r="K712" s="27" t="s">
        <v>9550</v>
      </c>
      <c r="L712" s="27" t="s">
        <v>9551</v>
      </c>
      <c r="M712" s="27" t="s">
        <v>5114</v>
      </c>
      <c r="N712" s="15"/>
      <c r="O712" s="54"/>
    </row>
    <row r="713" spans="2:15" s="14" customFormat="1" ht="20.25" customHeight="1" x14ac:dyDescent="0.15">
      <c r="B713" s="25">
        <v>2021</v>
      </c>
      <c r="C713" s="27">
        <v>9</v>
      </c>
      <c r="D713" s="27" t="s">
        <v>14</v>
      </c>
      <c r="E713" s="15" t="s">
        <v>9552</v>
      </c>
      <c r="F713" s="27" t="s">
        <v>7365</v>
      </c>
      <c r="G713" s="27" t="s">
        <v>100</v>
      </c>
      <c r="H713" s="27" t="s">
        <v>36</v>
      </c>
      <c r="I713" s="34">
        <v>2590000000</v>
      </c>
      <c r="J713" s="55" t="s">
        <v>9553</v>
      </c>
      <c r="K713" s="27" t="s">
        <v>9554</v>
      </c>
      <c r="L713" s="27" t="s">
        <v>9555</v>
      </c>
      <c r="M713" s="27" t="s">
        <v>24</v>
      </c>
      <c r="N713" s="15"/>
      <c r="O713" s="54"/>
    </row>
    <row r="714" spans="2:15" s="14" customFormat="1" ht="20.25" customHeight="1" x14ac:dyDescent="0.15">
      <c r="B714" s="25">
        <v>2021</v>
      </c>
      <c r="C714" s="27">
        <v>9</v>
      </c>
      <c r="D714" s="27" t="s">
        <v>14</v>
      </c>
      <c r="E714" s="15" t="s">
        <v>9556</v>
      </c>
      <c r="F714" s="27" t="s">
        <v>7365</v>
      </c>
      <c r="G714" s="27" t="s">
        <v>100</v>
      </c>
      <c r="H714" s="27" t="s">
        <v>36</v>
      </c>
      <c r="I714" s="34">
        <v>1392000000</v>
      </c>
      <c r="J714" s="55" t="s">
        <v>9312</v>
      </c>
      <c r="K714" s="27" t="s">
        <v>9313</v>
      </c>
      <c r="L714" s="27" t="s">
        <v>9314</v>
      </c>
      <c r="M714" s="27" t="s">
        <v>24</v>
      </c>
      <c r="N714" s="15"/>
      <c r="O714" s="54"/>
    </row>
    <row r="715" spans="2:15" s="14" customFormat="1" ht="20.25" customHeight="1" x14ac:dyDescent="0.15">
      <c r="B715" s="25">
        <v>2021</v>
      </c>
      <c r="C715" s="27">
        <v>9</v>
      </c>
      <c r="D715" s="27" t="s">
        <v>14</v>
      </c>
      <c r="E715" s="15" t="s">
        <v>9557</v>
      </c>
      <c r="F715" s="27" t="s">
        <v>7365</v>
      </c>
      <c r="G715" s="27" t="s">
        <v>100</v>
      </c>
      <c r="H715" s="27" t="s">
        <v>36</v>
      </c>
      <c r="I715" s="34">
        <v>852000000</v>
      </c>
      <c r="J715" s="55" t="s">
        <v>9312</v>
      </c>
      <c r="K715" s="27" t="s">
        <v>9313</v>
      </c>
      <c r="L715" s="27" t="s">
        <v>9314</v>
      </c>
      <c r="M715" s="27" t="s">
        <v>24</v>
      </c>
      <c r="N715" s="15"/>
      <c r="O715" s="54"/>
    </row>
    <row r="716" spans="2:15" s="14" customFormat="1" ht="20.25" customHeight="1" x14ac:dyDescent="0.15">
      <c r="B716" s="25">
        <v>2021</v>
      </c>
      <c r="C716" s="27">
        <v>9</v>
      </c>
      <c r="D716" s="27" t="s">
        <v>14</v>
      </c>
      <c r="E716" s="15" t="s">
        <v>9558</v>
      </c>
      <c r="F716" s="27" t="s">
        <v>7365</v>
      </c>
      <c r="G716" s="27" t="s">
        <v>5116</v>
      </c>
      <c r="H716" s="27" t="s">
        <v>5115</v>
      </c>
      <c r="I716" s="34">
        <v>660000000</v>
      </c>
      <c r="J716" s="55" t="s">
        <v>9417</v>
      </c>
      <c r="K716" s="27" t="s">
        <v>9559</v>
      </c>
      <c r="L716" s="27" t="s">
        <v>9560</v>
      </c>
      <c r="M716" s="27" t="s">
        <v>5114</v>
      </c>
      <c r="N716" s="15"/>
      <c r="O716" s="54"/>
    </row>
    <row r="717" spans="2:15" s="14" customFormat="1" ht="20.25" customHeight="1" x14ac:dyDescent="0.15">
      <c r="B717" s="25">
        <v>2021</v>
      </c>
      <c r="C717" s="27">
        <v>9</v>
      </c>
      <c r="D717" s="27" t="s">
        <v>14</v>
      </c>
      <c r="E717" s="15" t="s">
        <v>9561</v>
      </c>
      <c r="F717" s="27" t="s">
        <v>7365</v>
      </c>
      <c r="G717" s="27" t="s">
        <v>100</v>
      </c>
      <c r="H717" s="27" t="s">
        <v>36</v>
      </c>
      <c r="I717" s="34">
        <v>260000000</v>
      </c>
      <c r="J717" s="55" t="s">
        <v>7398</v>
      </c>
      <c r="K717" s="27" t="s">
        <v>7406</v>
      </c>
      <c r="L717" s="27" t="s">
        <v>7407</v>
      </c>
      <c r="M717" s="27" t="s">
        <v>24</v>
      </c>
      <c r="N717" s="15"/>
      <c r="O717" s="54"/>
    </row>
    <row r="718" spans="2:15" s="14" customFormat="1" ht="20.25" customHeight="1" x14ac:dyDescent="0.15">
      <c r="B718" s="25">
        <v>2021</v>
      </c>
      <c r="C718" s="27">
        <v>9</v>
      </c>
      <c r="D718" s="27" t="s">
        <v>14</v>
      </c>
      <c r="E718" s="15" t="s">
        <v>9562</v>
      </c>
      <c r="F718" s="27" t="s">
        <v>7365</v>
      </c>
      <c r="G718" s="27" t="s">
        <v>100</v>
      </c>
      <c r="H718" s="27" t="s">
        <v>36</v>
      </c>
      <c r="I718" s="34">
        <v>199200000</v>
      </c>
      <c r="J718" s="55" t="s">
        <v>7398</v>
      </c>
      <c r="K718" s="27" t="s">
        <v>7406</v>
      </c>
      <c r="L718" s="27" t="s">
        <v>7407</v>
      </c>
      <c r="M718" s="27" t="s">
        <v>24</v>
      </c>
      <c r="N718" s="15"/>
      <c r="O718" s="54"/>
    </row>
    <row r="719" spans="2:15" s="14" customFormat="1" ht="20.25" customHeight="1" x14ac:dyDescent="0.15">
      <c r="B719" s="25">
        <v>2021</v>
      </c>
      <c r="C719" s="27">
        <v>9</v>
      </c>
      <c r="D719" s="27" t="s">
        <v>14</v>
      </c>
      <c r="E719" s="15" t="s">
        <v>9563</v>
      </c>
      <c r="F719" s="27" t="s">
        <v>7397</v>
      </c>
      <c r="G719" s="27" t="s">
        <v>100</v>
      </c>
      <c r="H719" s="27" t="s">
        <v>36</v>
      </c>
      <c r="I719" s="34">
        <v>69000000</v>
      </c>
      <c r="J719" s="55" t="s">
        <v>9465</v>
      </c>
      <c r="K719" s="27" t="s">
        <v>9466</v>
      </c>
      <c r="L719" s="27" t="s">
        <v>9467</v>
      </c>
      <c r="M719" s="27" t="s">
        <v>24</v>
      </c>
      <c r="N719" s="15"/>
      <c r="O719" s="54"/>
    </row>
    <row r="720" spans="2:15" s="14" customFormat="1" ht="20.25" customHeight="1" x14ac:dyDescent="0.15">
      <c r="B720" s="25">
        <v>2021</v>
      </c>
      <c r="C720" s="27">
        <v>9</v>
      </c>
      <c r="D720" s="27" t="s">
        <v>14</v>
      </c>
      <c r="E720" s="15" t="s">
        <v>9564</v>
      </c>
      <c r="F720" s="27" t="s">
        <v>7365</v>
      </c>
      <c r="G720" s="27" t="s">
        <v>100</v>
      </c>
      <c r="H720" s="27" t="s">
        <v>36</v>
      </c>
      <c r="I720" s="34">
        <v>40000000</v>
      </c>
      <c r="J720" s="55" t="s">
        <v>9565</v>
      </c>
      <c r="K720" s="27" t="s">
        <v>9566</v>
      </c>
      <c r="L720" s="27" t="s">
        <v>9567</v>
      </c>
      <c r="M720" s="27" t="s">
        <v>24</v>
      </c>
      <c r="N720" s="15"/>
      <c r="O720" s="54"/>
    </row>
    <row r="721" spans="2:15" s="14" customFormat="1" ht="20.25" customHeight="1" x14ac:dyDescent="0.15">
      <c r="B721" s="25">
        <v>2021</v>
      </c>
      <c r="C721" s="27">
        <v>9</v>
      </c>
      <c r="D721" s="27" t="s">
        <v>14</v>
      </c>
      <c r="E721" s="15" t="s">
        <v>9568</v>
      </c>
      <c r="F721" s="27" t="s">
        <v>7365</v>
      </c>
      <c r="G721" s="27" t="s">
        <v>40</v>
      </c>
      <c r="H721" s="27" t="s">
        <v>101</v>
      </c>
      <c r="I721" s="34">
        <v>22000000</v>
      </c>
      <c r="J721" s="55" t="s">
        <v>9371</v>
      </c>
      <c r="K721" s="27" t="s">
        <v>9372</v>
      </c>
      <c r="L721" s="27" t="s">
        <v>9373</v>
      </c>
      <c r="M721" s="27" t="s">
        <v>24</v>
      </c>
      <c r="N721" s="15"/>
      <c r="O721" s="54"/>
    </row>
    <row r="722" spans="2:15" s="14" customFormat="1" ht="20.25" customHeight="1" x14ac:dyDescent="0.15">
      <c r="B722" s="25">
        <v>2021</v>
      </c>
      <c r="C722" s="27">
        <v>9</v>
      </c>
      <c r="D722" s="27" t="s">
        <v>752</v>
      </c>
      <c r="E722" s="15" t="s">
        <v>9569</v>
      </c>
      <c r="F722" s="27" t="s">
        <v>7365</v>
      </c>
      <c r="G722" s="27" t="s">
        <v>100</v>
      </c>
      <c r="H722" s="27" t="s">
        <v>101</v>
      </c>
      <c r="I722" s="34">
        <v>18000000</v>
      </c>
      <c r="J722" s="55" t="s">
        <v>9531</v>
      </c>
      <c r="K722" s="27" t="s">
        <v>9570</v>
      </c>
      <c r="L722" s="27" t="s">
        <v>9571</v>
      </c>
      <c r="M722" s="27" t="s">
        <v>24</v>
      </c>
      <c r="N722" s="15"/>
      <c r="O722" s="54" t="s">
        <v>94</v>
      </c>
    </row>
    <row r="723" spans="2:15" s="14" customFormat="1" ht="20.25" customHeight="1" x14ac:dyDescent="0.15">
      <c r="B723" s="25">
        <v>2021</v>
      </c>
      <c r="C723" s="27">
        <v>9</v>
      </c>
      <c r="D723" s="27" t="s">
        <v>14</v>
      </c>
      <c r="E723" s="15" t="s">
        <v>9572</v>
      </c>
      <c r="F723" s="27" t="s">
        <v>7365</v>
      </c>
      <c r="G723" s="27" t="s">
        <v>100</v>
      </c>
      <c r="H723" s="27" t="s">
        <v>101</v>
      </c>
      <c r="I723" s="34">
        <v>15000000</v>
      </c>
      <c r="J723" s="55" t="s">
        <v>9573</v>
      </c>
      <c r="K723" s="27" t="s">
        <v>9574</v>
      </c>
      <c r="L723" s="27" t="s">
        <v>9575</v>
      </c>
      <c r="M723" s="27" t="s">
        <v>24</v>
      </c>
      <c r="N723" s="15"/>
      <c r="O723" s="54" t="s">
        <v>2179</v>
      </c>
    </row>
    <row r="724" spans="2:15" s="14" customFormat="1" ht="20.25" customHeight="1" x14ac:dyDescent="0.15">
      <c r="B724" s="25">
        <v>2021</v>
      </c>
      <c r="C724" s="27">
        <v>10</v>
      </c>
      <c r="D724" s="27" t="s">
        <v>14</v>
      </c>
      <c r="E724" s="15" t="s">
        <v>9576</v>
      </c>
      <c r="F724" s="27" t="s">
        <v>7365</v>
      </c>
      <c r="G724" s="27" t="s">
        <v>100</v>
      </c>
      <c r="H724" s="27" t="s">
        <v>36</v>
      </c>
      <c r="I724" s="34">
        <v>1180000000</v>
      </c>
      <c r="J724" s="55" t="s">
        <v>5271</v>
      </c>
      <c r="K724" s="27" t="s">
        <v>7426</v>
      </c>
      <c r="L724" s="27" t="s">
        <v>7427</v>
      </c>
      <c r="M724" s="27" t="s">
        <v>24</v>
      </c>
      <c r="N724" s="15"/>
      <c r="O724" s="54"/>
    </row>
    <row r="725" spans="2:15" s="14" customFormat="1" ht="20.25" customHeight="1" x14ac:dyDescent="0.15">
      <c r="B725" s="25">
        <v>2021</v>
      </c>
      <c r="C725" s="27">
        <v>10</v>
      </c>
      <c r="D725" s="27" t="s">
        <v>14</v>
      </c>
      <c r="E725" s="15" t="s">
        <v>9577</v>
      </c>
      <c r="F725" s="27" t="s">
        <v>7365</v>
      </c>
      <c r="G725" s="27" t="s">
        <v>100</v>
      </c>
      <c r="H725" s="27" t="s">
        <v>36</v>
      </c>
      <c r="I725" s="34">
        <v>643146700</v>
      </c>
      <c r="J725" s="55" t="s">
        <v>9578</v>
      </c>
      <c r="K725" s="27" t="s">
        <v>9579</v>
      </c>
      <c r="L725" s="27" t="s">
        <v>9580</v>
      </c>
      <c r="M725" s="27" t="s">
        <v>24</v>
      </c>
      <c r="N725" s="15"/>
      <c r="O725" s="54"/>
    </row>
    <row r="726" spans="2:15" s="14" customFormat="1" ht="20.25" customHeight="1" x14ac:dyDescent="0.15">
      <c r="B726" s="25">
        <v>2021</v>
      </c>
      <c r="C726" s="27">
        <v>10</v>
      </c>
      <c r="D726" s="27" t="s">
        <v>14</v>
      </c>
      <c r="E726" s="15" t="s">
        <v>9581</v>
      </c>
      <c r="F726" s="27" t="s">
        <v>7365</v>
      </c>
      <c r="G726" s="27" t="s">
        <v>100</v>
      </c>
      <c r="H726" s="27" t="s">
        <v>36</v>
      </c>
      <c r="I726" s="34">
        <v>600000000</v>
      </c>
      <c r="J726" s="55" t="s">
        <v>9582</v>
      </c>
      <c r="K726" s="27" t="s">
        <v>9583</v>
      </c>
      <c r="L726" s="27" t="s">
        <v>9584</v>
      </c>
      <c r="M726" s="27" t="s">
        <v>24</v>
      </c>
      <c r="N726" s="15"/>
      <c r="O726" s="54"/>
    </row>
    <row r="727" spans="2:15" s="14" customFormat="1" ht="20.25" customHeight="1" x14ac:dyDescent="0.15">
      <c r="B727" s="25">
        <v>2021</v>
      </c>
      <c r="C727" s="27">
        <v>10</v>
      </c>
      <c r="D727" s="27" t="s">
        <v>14</v>
      </c>
      <c r="E727" s="15" t="s">
        <v>9585</v>
      </c>
      <c r="F727" s="27" t="s">
        <v>7365</v>
      </c>
      <c r="G727" s="27" t="s">
        <v>100</v>
      </c>
      <c r="H727" s="27" t="s">
        <v>36</v>
      </c>
      <c r="I727" s="34">
        <v>330000000</v>
      </c>
      <c r="J727" s="55" t="s">
        <v>7398</v>
      </c>
      <c r="K727" s="27" t="s">
        <v>7406</v>
      </c>
      <c r="L727" s="27" t="s">
        <v>7407</v>
      </c>
      <c r="M727" s="27" t="s">
        <v>24</v>
      </c>
      <c r="N727" s="15"/>
      <c r="O727" s="54"/>
    </row>
    <row r="728" spans="2:15" s="14" customFormat="1" ht="20.25" customHeight="1" x14ac:dyDescent="0.15">
      <c r="B728" s="25">
        <v>2021</v>
      </c>
      <c r="C728" s="27">
        <v>10</v>
      </c>
      <c r="D728" s="27" t="s">
        <v>14</v>
      </c>
      <c r="E728" s="15" t="s">
        <v>9586</v>
      </c>
      <c r="F728" s="27" t="s">
        <v>7365</v>
      </c>
      <c r="G728" s="27" t="s">
        <v>100</v>
      </c>
      <c r="H728" s="27" t="s">
        <v>36</v>
      </c>
      <c r="I728" s="34">
        <v>155651000</v>
      </c>
      <c r="J728" s="55" t="s">
        <v>7398</v>
      </c>
      <c r="K728" s="27" t="s">
        <v>7406</v>
      </c>
      <c r="L728" s="27" t="s">
        <v>7407</v>
      </c>
      <c r="M728" s="27" t="s">
        <v>24</v>
      </c>
      <c r="N728" s="15"/>
      <c r="O728" s="54"/>
    </row>
    <row r="729" spans="2:15" s="14" customFormat="1" ht="20.25" customHeight="1" x14ac:dyDescent="0.15">
      <c r="B729" s="25">
        <v>2021</v>
      </c>
      <c r="C729" s="27">
        <v>10</v>
      </c>
      <c r="D729" s="27" t="s">
        <v>14</v>
      </c>
      <c r="E729" s="15" t="s">
        <v>9587</v>
      </c>
      <c r="F729" s="27" t="s">
        <v>7365</v>
      </c>
      <c r="G729" s="27" t="s">
        <v>100</v>
      </c>
      <c r="H729" s="27" t="s">
        <v>36</v>
      </c>
      <c r="I729" s="34">
        <v>120000000</v>
      </c>
      <c r="J729" s="55" t="s">
        <v>9339</v>
      </c>
      <c r="K729" s="27" t="s">
        <v>9340</v>
      </c>
      <c r="L729" s="27" t="s">
        <v>9341</v>
      </c>
      <c r="M729" s="27" t="s">
        <v>24</v>
      </c>
      <c r="N729" s="15"/>
      <c r="O729" s="54"/>
    </row>
    <row r="730" spans="2:15" s="14" customFormat="1" ht="20.25" customHeight="1" x14ac:dyDescent="0.15">
      <c r="B730" s="25">
        <v>2021</v>
      </c>
      <c r="C730" s="27">
        <v>10</v>
      </c>
      <c r="D730" s="27" t="s">
        <v>14</v>
      </c>
      <c r="E730" s="15" t="s">
        <v>9588</v>
      </c>
      <c r="F730" s="27" t="s">
        <v>7365</v>
      </c>
      <c r="G730" s="27" t="s">
        <v>40</v>
      </c>
      <c r="H730" s="27" t="s">
        <v>36</v>
      </c>
      <c r="I730" s="34">
        <v>113000000</v>
      </c>
      <c r="J730" s="55" t="s">
        <v>9589</v>
      </c>
      <c r="K730" s="27" t="s">
        <v>9590</v>
      </c>
      <c r="L730" s="27" t="s">
        <v>9591</v>
      </c>
      <c r="M730" s="27" t="s">
        <v>24</v>
      </c>
      <c r="N730" s="15"/>
      <c r="O730" s="54"/>
    </row>
    <row r="731" spans="2:15" s="14" customFormat="1" ht="20.25" customHeight="1" x14ac:dyDescent="0.15">
      <c r="B731" s="25">
        <v>2021</v>
      </c>
      <c r="C731" s="27">
        <v>10</v>
      </c>
      <c r="D731" s="27" t="s">
        <v>14</v>
      </c>
      <c r="E731" s="15" t="s">
        <v>9592</v>
      </c>
      <c r="F731" s="27" t="s">
        <v>7365</v>
      </c>
      <c r="G731" s="27" t="s">
        <v>2927</v>
      </c>
      <c r="H731" s="27" t="s">
        <v>2928</v>
      </c>
      <c r="I731" s="34">
        <v>85000000</v>
      </c>
      <c r="J731" s="55" t="s">
        <v>5267</v>
      </c>
      <c r="K731" s="27" t="s">
        <v>9593</v>
      </c>
      <c r="L731" s="27" t="s">
        <v>9594</v>
      </c>
      <c r="M731" s="27" t="s">
        <v>751</v>
      </c>
      <c r="N731" s="15"/>
      <c r="O731" s="54"/>
    </row>
    <row r="732" spans="2:15" s="14" customFormat="1" ht="20.25" customHeight="1" x14ac:dyDescent="0.15">
      <c r="B732" s="25">
        <v>2021</v>
      </c>
      <c r="C732" s="27">
        <v>10</v>
      </c>
      <c r="D732" s="27" t="s">
        <v>14</v>
      </c>
      <c r="E732" s="15" t="s">
        <v>9595</v>
      </c>
      <c r="F732" s="27" t="s">
        <v>7365</v>
      </c>
      <c r="G732" s="27" t="s">
        <v>100</v>
      </c>
      <c r="H732" s="27" t="s">
        <v>101</v>
      </c>
      <c r="I732" s="34">
        <v>40000000</v>
      </c>
      <c r="J732" s="55" t="s">
        <v>9573</v>
      </c>
      <c r="K732" s="27" t="s">
        <v>9574</v>
      </c>
      <c r="L732" s="27" t="s">
        <v>9575</v>
      </c>
      <c r="M732" s="27" t="s">
        <v>24</v>
      </c>
      <c r="N732" s="15"/>
      <c r="O732" s="54" t="s">
        <v>4849</v>
      </c>
    </row>
    <row r="733" spans="2:15" s="14" customFormat="1" ht="20.25" customHeight="1" x14ac:dyDescent="0.15">
      <c r="B733" s="25">
        <v>2021</v>
      </c>
      <c r="C733" s="27">
        <v>10</v>
      </c>
      <c r="D733" s="27" t="s">
        <v>15</v>
      </c>
      <c r="E733" s="15" t="s">
        <v>9596</v>
      </c>
      <c r="F733" s="27" t="s">
        <v>7365</v>
      </c>
      <c r="G733" s="27" t="s">
        <v>100</v>
      </c>
      <c r="H733" s="27" t="s">
        <v>36</v>
      </c>
      <c r="I733" s="34">
        <v>38000000</v>
      </c>
      <c r="J733" s="55" t="s">
        <v>9263</v>
      </c>
      <c r="K733" s="27" t="s">
        <v>9264</v>
      </c>
      <c r="L733" s="27" t="s">
        <v>9265</v>
      </c>
      <c r="M733" s="27" t="s">
        <v>24</v>
      </c>
      <c r="N733" s="15"/>
      <c r="O733" s="54"/>
    </row>
    <row r="734" spans="2:15" s="14" customFormat="1" ht="20.25" customHeight="1" x14ac:dyDescent="0.15">
      <c r="B734" s="25">
        <v>2021</v>
      </c>
      <c r="C734" s="27">
        <v>10</v>
      </c>
      <c r="D734" s="27" t="s">
        <v>14</v>
      </c>
      <c r="E734" s="15" t="s">
        <v>9597</v>
      </c>
      <c r="F734" s="27" t="s">
        <v>7365</v>
      </c>
      <c r="G734" s="27" t="s">
        <v>100</v>
      </c>
      <c r="H734" s="27" t="s">
        <v>36</v>
      </c>
      <c r="I734" s="34">
        <v>15000000</v>
      </c>
      <c r="J734" s="55" t="s">
        <v>9339</v>
      </c>
      <c r="K734" s="27" t="s">
        <v>9340</v>
      </c>
      <c r="L734" s="27" t="s">
        <v>9341</v>
      </c>
      <c r="M734" s="27" t="s">
        <v>24</v>
      </c>
      <c r="N734" s="15"/>
      <c r="O734" s="54"/>
    </row>
    <row r="735" spans="2:15" s="14" customFormat="1" ht="20.25" customHeight="1" x14ac:dyDescent="0.15">
      <c r="B735" s="25">
        <v>2021</v>
      </c>
      <c r="C735" s="27">
        <v>10</v>
      </c>
      <c r="D735" s="27" t="s">
        <v>14</v>
      </c>
      <c r="E735" s="15" t="s">
        <v>9598</v>
      </c>
      <c r="F735" s="27" t="s">
        <v>7365</v>
      </c>
      <c r="G735" s="27" t="s">
        <v>100</v>
      </c>
      <c r="H735" s="27" t="s">
        <v>101</v>
      </c>
      <c r="I735" s="34">
        <v>15000000</v>
      </c>
      <c r="J735" s="55" t="s">
        <v>9361</v>
      </c>
      <c r="K735" s="27" t="s">
        <v>9599</v>
      </c>
      <c r="L735" s="27" t="s">
        <v>9600</v>
      </c>
      <c r="M735" s="27" t="s">
        <v>24</v>
      </c>
      <c r="N735" s="15"/>
      <c r="O735" s="54" t="s">
        <v>2179</v>
      </c>
    </row>
    <row r="736" spans="2:15" s="14" customFormat="1" ht="20.25" customHeight="1" x14ac:dyDescent="0.15">
      <c r="B736" s="25">
        <v>2021</v>
      </c>
      <c r="C736" s="27">
        <v>10</v>
      </c>
      <c r="D736" s="27" t="s">
        <v>14</v>
      </c>
      <c r="E736" s="15" t="s">
        <v>9601</v>
      </c>
      <c r="F736" s="27" t="s">
        <v>7365</v>
      </c>
      <c r="G736" s="27" t="s">
        <v>100</v>
      </c>
      <c r="H736" s="27" t="s">
        <v>36</v>
      </c>
      <c r="I736" s="34">
        <v>12000000</v>
      </c>
      <c r="J736" s="55" t="s">
        <v>9308</v>
      </c>
      <c r="K736" s="27" t="s">
        <v>9309</v>
      </c>
      <c r="L736" s="27" t="s">
        <v>9310</v>
      </c>
      <c r="M736" s="27" t="s">
        <v>24</v>
      </c>
      <c r="N736" s="15"/>
      <c r="O736" s="54" t="s">
        <v>2179</v>
      </c>
    </row>
    <row r="737" spans="2:15" s="14" customFormat="1" ht="20.25" customHeight="1" x14ac:dyDescent="0.15">
      <c r="B737" s="25">
        <v>2021</v>
      </c>
      <c r="C737" s="27">
        <v>11</v>
      </c>
      <c r="D737" s="27" t="s">
        <v>14</v>
      </c>
      <c r="E737" s="15" t="s">
        <v>9602</v>
      </c>
      <c r="F737" s="27" t="s">
        <v>7365</v>
      </c>
      <c r="G737" s="27" t="s">
        <v>40</v>
      </c>
      <c r="H737" s="27" t="s">
        <v>36</v>
      </c>
      <c r="I737" s="34">
        <v>570000000</v>
      </c>
      <c r="J737" s="55" t="s">
        <v>9312</v>
      </c>
      <c r="K737" s="27" t="s">
        <v>9313</v>
      </c>
      <c r="L737" s="27" t="s">
        <v>9314</v>
      </c>
      <c r="M737" s="27" t="s">
        <v>24</v>
      </c>
      <c r="N737" s="15"/>
      <c r="O737" s="54"/>
    </row>
    <row r="738" spans="2:15" s="14" customFormat="1" ht="20.25" customHeight="1" x14ac:dyDescent="0.15">
      <c r="B738" s="25">
        <v>2021</v>
      </c>
      <c r="C738" s="27">
        <v>11</v>
      </c>
      <c r="D738" s="27" t="s">
        <v>752</v>
      </c>
      <c r="E738" s="15" t="s">
        <v>9603</v>
      </c>
      <c r="F738" s="27" t="s">
        <v>7397</v>
      </c>
      <c r="G738" s="27" t="s">
        <v>100</v>
      </c>
      <c r="H738" s="27" t="s">
        <v>36</v>
      </c>
      <c r="I738" s="34">
        <v>459425000</v>
      </c>
      <c r="J738" s="55" t="s">
        <v>9604</v>
      </c>
      <c r="K738" s="27" t="s">
        <v>9605</v>
      </c>
      <c r="L738" s="27" t="s">
        <v>9606</v>
      </c>
      <c r="M738" s="27" t="s">
        <v>24</v>
      </c>
      <c r="N738" s="15" t="s">
        <v>4646</v>
      </c>
      <c r="O738" s="54"/>
    </row>
    <row r="739" spans="2:15" s="14" customFormat="1" ht="20.25" customHeight="1" x14ac:dyDescent="0.15">
      <c r="B739" s="25">
        <v>2021</v>
      </c>
      <c r="C739" s="27">
        <v>11</v>
      </c>
      <c r="D739" s="27" t="s">
        <v>14</v>
      </c>
      <c r="E739" s="15" t="s">
        <v>9607</v>
      </c>
      <c r="F739" s="27" t="s">
        <v>7397</v>
      </c>
      <c r="G739" s="27" t="s">
        <v>2927</v>
      </c>
      <c r="H739" s="27" t="s">
        <v>36</v>
      </c>
      <c r="I739" s="34">
        <v>216000000</v>
      </c>
      <c r="J739" s="55" t="s">
        <v>9604</v>
      </c>
      <c r="K739" s="27" t="s">
        <v>9605</v>
      </c>
      <c r="L739" s="27" t="s">
        <v>9606</v>
      </c>
      <c r="M739" s="27" t="s">
        <v>751</v>
      </c>
      <c r="N739" s="15" t="s">
        <v>4646</v>
      </c>
      <c r="O739" s="54"/>
    </row>
    <row r="740" spans="2:15" s="14" customFormat="1" ht="20.25" customHeight="1" x14ac:dyDescent="0.15">
      <c r="B740" s="25">
        <v>2021</v>
      </c>
      <c r="C740" s="27">
        <v>11</v>
      </c>
      <c r="D740" s="27" t="s">
        <v>14</v>
      </c>
      <c r="E740" s="15" t="s">
        <v>9608</v>
      </c>
      <c r="F740" s="27" t="s">
        <v>7365</v>
      </c>
      <c r="G740" s="27" t="s">
        <v>100</v>
      </c>
      <c r="H740" s="27" t="s">
        <v>36</v>
      </c>
      <c r="I740" s="34">
        <v>170000000</v>
      </c>
      <c r="J740" s="55" t="s">
        <v>9428</v>
      </c>
      <c r="K740" s="27" t="s">
        <v>9609</v>
      </c>
      <c r="L740" s="27" t="s">
        <v>9610</v>
      </c>
      <c r="M740" s="27" t="s">
        <v>24</v>
      </c>
      <c r="N740" s="15"/>
      <c r="O740" s="54"/>
    </row>
    <row r="741" spans="2:15" s="14" customFormat="1" ht="20.25" customHeight="1" x14ac:dyDescent="0.15">
      <c r="B741" s="25">
        <v>2021</v>
      </c>
      <c r="C741" s="27">
        <v>11</v>
      </c>
      <c r="D741" s="27" t="s">
        <v>15</v>
      </c>
      <c r="E741" s="15" t="s">
        <v>9611</v>
      </c>
      <c r="F741" s="27" t="s">
        <v>7365</v>
      </c>
      <c r="G741" s="27" t="s">
        <v>100</v>
      </c>
      <c r="H741" s="27" t="s">
        <v>36</v>
      </c>
      <c r="I741" s="34">
        <v>38000000</v>
      </c>
      <c r="J741" s="55" t="s">
        <v>9263</v>
      </c>
      <c r="K741" s="27" t="s">
        <v>9264</v>
      </c>
      <c r="L741" s="27" t="s">
        <v>9265</v>
      </c>
      <c r="M741" s="27" t="s">
        <v>4998</v>
      </c>
      <c r="N741" s="15"/>
      <c r="O741" s="54"/>
    </row>
    <row r="742" spans="2:15" s="14" customFormat="1" ht="20.25" customHeight="1" x14ac:dyDescent="0.15">
      <c r="B742" s="25">
        <v>2021</v>
      </c>
      <c r="C742" s="27">
        <v>11</v>
      </c>
      <c r="D742" s="27" t="s">
        <v>14</v>
      </c>
      <c r="E742" s="15" t="s">
        <v>9612</v>
      </c>
      <c r="F742" s="27" t="s">
        <v>7365</v>
      </c>
      <c r="G742" s="27" t="s">
        <v>100</v>
      </c>
      <c r="H742" s="27" t="s">
        <v>36</v>
      </c>
      <c r="I742" s="34">
        <v>30000000</v>
      </c>
      <c r="J742" s="55" t="s">
        <v>5271</v>
      </c>
      <c r="K742" s="27" t="s">
        <v>9613</v>
      </c>
      <c r="L742" s="27" t="s">
        <v>9614</v>
      </c>
      <c r="M742" s="27" t="s">
        <v>24</v>
      </c>
      <c r="N742" s="15"/>
      <c r="O742" s="54"/>
    </row>
    <row r="743" spans="2:15" s="14" customFormat="1" ht="20.25" customHeight="1" x14ac:dyDescent="0.15">
      <c r="B743" s="25">
        <v>2021</v>
      </c>
      <c r="C743" s="27">
        <v>11</v>
      </c>
      <c r="D743" s="27" t="s">
        <v>5000</v>
      </c>
      <c r="E743" s="15" t="s">
        <v>9615</v>
      </c>
      <c r="F743" s="27" t="s">
        <v>7365</v>
      </c>
      <c r="G743" s="27" t="s">
        <v>40</v>
      </c>
      <c r="H743" s="27" t="s">
        <v>36</v>
      </c>
      <c r="I743" s="34">
        <v>20000000</v>
      </c>
      <c r="J743" s="55" t="s">
        <v>9616</v>
      </c>
      <c r="K743" s="27" t="s">
        <v>9617</v>
      </c>
      <c r="L743" s="27" t="s">
        <v>9618</v>
      </c>
      <c r="M743" s="27" t="s">
        <v>4998</v>
      </c>
      <c r="N743" s="15"/>
      <c r="O743" s="54"/>
    </row>
    <row r="744" spans="2:15" s="14" customFormat="1" ht="20.25" customHeight="1" x14ac:dyDescent="0.15">
      <c r="B744" s="25">
        <v>2021</v>
      </c>
      <c r="C744" s="27">
        <v>12</v>
      </c>
      <c r="D744" s="27" t="s">
        <v>14</v>
      </c>
      <c r="E744" s="15" t="s">
        <v>9619</v>
      </c>
      <c r="F744" s="27" t="s">
        <v>7365</v>
      </c>
      <c r="G744" s="27" t="s">
        <v>100</v>
      </c>
      <c r="H744" s="27" t="s">
        <v>36</v>
      </c>
      <c r="I744" s="34">
        <v>571000000</v>
      </c>
      <c r="J744" s="55" t="s">
        <v>9312</v>
      </c>
      <c r="K744" s="27" t="s">
        <v>9313</v>
      </c>
      <c r="L744" s="27" t="s">
        <v>9314</v>
      </c>
      <c r="M744" s="27" t="s">
        <v>24</v>
      </c>
      <c r="N744" s="15"/>
      <c r="O744" s="54"/>
    </row>
    <row r="745" spans="2:15" s="14" customFormat="1" ht="20.25" customHeight="1" x14ac:dyDescent="0.15">
      <c r="B745" s="25">
        <v>2021</v>
      </c>
      <c r="C745" s="27">
        <v>12</v>
      </c>
      <c r="D745" s="27" t="s">
        <v>14</v>
      </c>
      <c r="E745" s="15" t="s">
        <v>9620</v>
      </c>
      <c r="F745" s="27" t="s">
        <v>7365</v>
      </c>
      <c r="G745" s="27" t="s">
        <v>100</v>
      </c>
      <c r="H745" s="27" t="s">
        <v>36</v>
      </c>
      <c r="I745" s="34">
        <v>60000000</v>
      </c>
      <c r="J745" s="55" t="s">
        <v>9621</v>
      </c>
      <c r="K745" s="27" t="s">
        <v>4694</v>
      </c>
      <c r="L745" s="27" t="s">
        <v>9622</v>
      </c>
      <c r="M745" s="27" t="s">
        <v>24</v>
      </c>
      <c r="N745" s="15"/>
      <c r="O745" s="54"/>
    </row>
    <row r="746" spans="2:15" s="14" customFormat="1" ht="20.25" customHeight="1" x14ac:dyDescent="0.15">
      <c r="B746" s="25">
        <v>2021</v>
      </c>
      <c r="C746" s="27">
        <v>12</v>
      </c>
      <c r="D746" s="27" t="s">
        <v>14</v>
      </c>
      <c r="E746" s="15" t="s">
        <v>9623</v>
      </c>
      <c r="F746" s="27" t="s">
        <v>7365</v>
      </c>
      <c r="G746" s="27" t="s">
        <v>100</v>
      </c>
      <c r="H746" s="27" t="s">
        <v>101</v>
      </c>
      <c r="I746" s="34">
        <v>45500000</v>
      </c>
      <c r="J746" s="55" t="s">
        <v>5271</v>
      </c>
      <c r="K746" s="27" t="s">
        <v>9624</v>
      </c>
      <c r="L746" s="27" t="s">
        <v>9507</v>
      </c>
      <c r="M746" s="27" t="s">
        <v>24</v>
      </c>
      <c r="N746" s="15" t="s">
        <v>4626</v>
      </c>
      <c r="O746" s="54" t="s">
        <v>4627</v>
      </c>
    </row>
    <row r="747" spans="2:15" s="14" customFormat="1" ht="20.25" customHeight="1" x14ac:dyDescent="0.15">
      <c r="B747" s="25">
        <v>2021</v>
      </c>
      <c r="C747" s="27">
        <v>12</v>
      </c>
      <c r="D747" s="27" t="s">
        <v>14</v>
      </c>
      <c r="E747" s="15" t="s">
        <v>9625</v>
      </c>
      <c r="F747" s="27" t="s">
        <v>7397</v>
      </c>
      <c r="G747" s="27" t="s">
        <v>2927</v>
      </c>
      <c r="H747" s="27" t="s">
        <v>2929</v>
      </c>
      <c r="I747" s="34">
        <v>21978000</v>
      </c>
      <c r="J747" s="55" t="s">
        <v>9604</v>
      </c>
      <c r="K747" s="27" t="s">
        <v>9605</v>
      </c>
      <c r="L747" s="27" t="s">
        <v>9606</v>
      </c>
      <c r="M747" s="27" t="s">
        <v>751</v>
      </c>
      <c r="N747" s="15" t="s">
        <v>4646</v>
      </c>
      <c r="O747" s="54" t="s">
        <v>2179</v>
      </c>
    </row>
    <row r="748" spans="2:15" s="14" customFormat="1" ht="20.25" customHeight="1" x14ac:dyDescent="0.15">
      <c r="B748" s="25">
        <v>2021</v>
      </c>
      <c r="C748" s="27">
        <v>12</v>
      </c>
      <c r="D748" s="27" t="s">
        <v>14</v>
      </c>
      <c r="E748" s="15" t="s">
        <v>9626</v>
      </c>
      <c r="F748" s="27" t="s">
        <v>7365</v>
      </c>
      <c r="G748" s="27" t="s">
        <v>100</v>
      </c>
      <c r="H748" s="27" t="s">
        <v>101</v>
      </c>
      <c r="I748" s="34">
        <v>20000000</v>
      </c>
      <c r="J748" s="55" t="s">
        <v>5271</v>
      </c>
      <c r="K748" s="27" t="s">
        <v>9627</v>
      </c>
      <c r="L748" s="27" t="s">
        <v>9628</v>
      </c>
      <c r="M748" s="27" t="s">
        <v>24</v>
      </c>
      <c r="N748" s="15"/>
      <c r="O748" s="54" t="s">
        <v>94</v>
      </c>
    </row>
    <row r="749" spans="2:15" s="14" customFormat="1" ht="20.25" customHeight="1" x14ac:dyDescent="0.15">
      <c r="B749" s="25">
        <v>2021</v>
      </c>
      <c r="C749" s="27">
        <v>12</v>
      </c>
      <c r="D749" s="27" t="s">
        <v>14</v>
      </c>
      <c r="E749" s="15" t="s">
        <v>9629</v>
      </c>
      <c r="F749" s="27" t="s">
        <v>7365</v>
      </c>
      <c r="G749" s="27" t="s">
        <v>100</v>
      </c>
      <c r="H749" s="27" t="s">
        <v>36</v>
      </c>
      <c r="I749" s="34">
        <v>18104000</v>
      </c>
      <c r="J749" s="55" t="s">
        <v>7422</v>
      </c>
      <c r="K749" s="27" t="s">
        <v>9630</v>
      </c>
      <c r="L749" s="27" t="s">
        <v>9631</v>
      </c>
      <c r="M749" s="27" t="s">
        <v>24</v>
      </c>
      <c r="N749" s="15"/>
      <c r="O749" s="54"/>
    </row>
    <row r="750" spans="2:15" s="14" customFormat="1" ht="20.25" customHeight="1" thickBot="1" x14ac:dyDescent="0.2">
      <c r="B750" s="26">
        <v>2021</v>
      </c>
      <c r="C750" s="28">
        <v>12</v>
      </c>
      <c r="D750" s="28" t="s">
        <v>14</v>
      </c>
      <c r="E750" s="16" t="s">
        <v>9629</v>
      </c>
      <c r="F750" s="28" t="s">
        <v>7365</v>
      </c>
      <c r="G750" s="28" t="s">
        <v>100</v>
      </c>
      <c r="H750" s="28" t="s">
        <v>36</v>
      </c>
      <c r="I750" s="13">
        <v>18104000</v>
      </c>
      <c r="J750" s="69" t="s">
        <v>7422</v>
      </c>
      <c r="K750" s="28" t="s">
        <v>9630</v>
      </c>
      <c r="L750" s="28" t="s">
        <v>9631</v>
      </c>
      <c r="M750" s="28" t="s">
        <v>24</v>
      </c>
      <c r="N750" s="16"/>
      <c r="O750" s="72" t="s">
        <v>94</v>
      </c>
    </row>
  </sheetData>
  <autoFilter ref="B2:O750">
    <sortState ref="B3:O750">
      <sortCondition ref="C2:C750"/>
    </sortState>
  </autoFilter>
  <phoneticPr fontId="2" type="noConversion"/>
  <dataValidations count="6">
    <dataValidation type="list" allowBlank="1" showInputMessage="1" showErrorMessage="1" sqref="F128:F150 F334:F347 F327 F649:F750 F472:F644 F3:F64 F399:F469 F152:F319">
      <formula1>"신규,장기"</formula1>
    </dataValidation>
    <dataValidation type="list" allowBlank="1" showInputMessage="1" showErrorMessage="1" sqref="G128:G150 G334:G347 G327 G649:G750 G472 G475:G644 G3:G64 G399:G470 G152:G319">
      <formula1>"일반용역,기술용역"</formula1>
    </dataValidation>
    <dataValidation type="list" allowBlank="1" showInputMessage="1" showErrorMessage="1" sqref="N145:N149 N152:N162 M334:M342 M327:N327 M399:M405 M413:M419 M649:M651 M428:N432 M433:M643 M421:M427 N422:N427 M654:M670 M672:M750 M3:M316">
      <formula1>"비협정,협정"</formula1>
    </dataValidation>
    <dataValidation type="list" allowBlank="1" showInputMessage="1" showErrorMessage="1" sqref="D128:D150 D649:D750 D327 D3:D64 D334:D644 D152:D319">
      <formula1>"자체조달,중앙조달"</formula1>
    </dataValidation>
    <dataValidation type="list" allowBlank="1" showInputMessage="1" showErrorMessage="1" sqref="H128:H150 H334:H347 H649:H750 H433:H469 H472:H644 H3:H64 H399:H431 H152:H319">
      <formula1>"일반,PQ,수의,실적"</formula1>
    </dataValidation>
    <dataValidation type="list" allowBlank="1" showInputMessage="1" showErrorMessage="1" sqref="H327 H432">
      <formula1>"해당, 미해당"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2021-01-13T07:41:07Z</dcterms:modified>
</cp:coreProperties>
</file>