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840" yWindow="-15" windowWidth="22875" windowHeight="10845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'공사(신규)'!$B$2:$U$266</definedName>
    <definedName name="_xlnm._FilterDatabase" localSheetId="1" hidden="1">'공사(장기)'!$B$2:$Q$6</definedName>
    <definedName name="_xlnm._FilterDatabase" localSheetId="2" hidden="1">구매!$B$2:$R$252</definedName>
    <definedName name="_xlnm._FilterDatabase" localSheetId="3" hidden="1">용역!$B$2:$O$125</definedName>
  </definedNames>
  <calcPr calcId="145621"/>
</workbook>
</file>

<file path=xl/calcChain.xml><?xml version="1.0" encoding="utf-8"?>
<calcChain xmlns="http://schemas.openxmlformats.org/spreadsheetml/2006/main">
  <c r="L138" i="1" l="1"/>
  <c r="L137" i="1"/>
  <c r="L136" i="1"/>
  <c r="L228" i="1"/>
  <c r="L227" i="1"/>
  <c r="L226" i="1"/>
  <c r="L225" i="1"/>
  <c r="L224" i="1"/>
  <c r="L223" i="1"/>
  <c r="L135" i="1"/>
  <c r="L134" i="1"/>
  <c r="L221" i="1"/>
  <c r="M163" i="5" l="1"/>
  <c r="M162" i="5"/>
  <c r="M161" i="5"/>
  <c r="M160" i="5"/>
  <c r="M159" i="5"/>
  <c r="M158" i="5"/>
  <c r="M157" i="5"/>
  <c r="M156" i="5"/>
  <c r="M155" i="5"/>
  <c r="M154" i="5"/>
  <c r="M153" i="5"/>
  <c r="M152" i="5"/>
  <c r="M151" i="5"/>
  <c r="L266" i="1"/>
  <c r="L265" i="1"/>
  <c r="L220" i="1"/>
  <c r="L133" i="1"/>
  <c r="L132" i="1"/>
  <c r="L131" i="1"/>
  <c r="L130" i="1"/>
  <c r="L129" i="1"/>
  <c r="L263" i="1" l="1"/>
  <c r="L127" i="1"/>
  <c r="L126" i="1"/>
  <c r="L125" i="1"/>
  <c r="N125" i="1" s="1"/>
  <c r="L262" i="1"/>
  <c r="L260" i="1"/>
  <c r="L257" i="1"/>
  <c r="L124" i="1"/>
  <c r="L123" i="1"/>
  <c r="N122" i="1"/>
  <c r="L122" i="1"/>
  <c r="N121" i="1"/>
  <c r="L121" i="1"/>
  <c r="N120" i="1"/>
  <c r="L120" i="1"/>
  <c r="I118" i="1"/>
  <c r="L118" i="1" s="1"/>
  <c r="N118" i="1" s="1"/>
  <c r="J117" i="1"/>
  <c r="I117" i="1"/>
  <c r="J116" i="1"/>
  <c r="I116" i="1"/>
  <c r="J115" i="1"/>
  <c r="L115" i="1" s="1"/>
  <c r="N115" i="1" s="1"/>
  <c r="L104" i="1"/>
  <c r="L103" i="1"/>
  <c r="L102" i="1"/>
  <c r="L117" i="1" l="1"/>
  <c r="N117" i="1" s="1"/>
  <c r="L116" i="1"/>
  <c r="N116" i="1" s="1"/>
  <c r="M38" i="4" l="1"/>
  <c r="K35" i="4"/>
  <c r="K36" i="4" s="1"/>
  <c r="K37" i="4" s="1"/>
  <c r="K38" i="4" s="1"/>
  <c r="J35" i="4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K55" i="1"/>
  <c r="L55" i="1" s="1"/>
  <c r="L54" i="1"/>
  <c r="N53" i="1"/>
  <c r="L53" i="1"/>
  <c r="L52" i="1"/>
  <c r="L51" i="1"/>
  <c r="L50" i="1"/>
  <c r="N49" i="1"/>
  <c r="L49" i="1"/>
  <c r="N48" i="1"/>
  <c r="L48" i="1"/>
  <c r="N47" i="1"/>
  <c r="L47" i="1"/>
  <c r="L158" i="1"/>
  <c r="L157" i="1"/>
  <c r="L156" i="1"/>
  <c r="L155" i="1"/>
  <c r="L154" i="1"/>
  <c r="L153" i="1"/>
  <c r="L152" i="1"/>
  <c r="L151" i="1"/>
  <c r="M44" i="1"/>
  <c r="L44" i="1"/>
  <c r="N44" i="1" s="1"/>
  <c r="M43" i="1"/>
  <c r="L43" i="1"/>
  <c r="N43" i="1" s="1"/>
  <c r="M42" i="1"/>
  <c r="L42" i="1"/>
  <c r="N42" i="1" s="1"/>
  <c r="M41" i="1"/>
  <c r="L41" i="1"/>
  <c r="N41" i="1" s="1"/>
  <c r="L40" i="1"/>
  <c r="N40" i="1" s="1"/>
  <c r="L39" i="1"/>
  <c r="N39" i="1" s="1"/>
  <c r="K63" i="5" l="1"/>
  <c r="K61" i="5"/>
  <c r="L38" i="1"/>
  <c r="L37" i="1"/>
  <c r="L36" i="1" l="1"/>
  <c r="L35" i="1"/>
</calcChain>
</file>

<file path=xl/comments1.xml><?xml version="1.0" encoding="utf-8"?>
<comments xmlns="http://schemas.openxmlformats.org/spreadsheetml/2006/main">
  <authors>
    <author>ljm</author>
  </authors>
  <commentLis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<sst xmlns="http://schemas.openxmlformats.org/spreadsheetml/2006/main" count="6509" uniqueCount="1837">
  <si>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</si>
  <si>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</si>
  <si>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</si>
  <si>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</si>
  <si>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</si>
  <si>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</si>
  <si>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예산코드(17자리)</t>
    <phoneticPr fontId="2" type="noConversion"/>
  </si>
  <si>
    <t>공종</t>
    <phoneticPr fontId="2" type="noConversion"/>
  </si>
  <si>
    <t>예산코드(17자리)</t>
    <phoneticPr fontId="2" type="noConversion"/>
  </si>
  <si>
    <t>계속비전환여부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</si>
  <si>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</si>
  <si>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</si>
  <si>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</si>
  <si>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</si>
  <si>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자체조달</t>
  </si>
  <si>
    <t>중앙조달</t>
  </si>
  <si>
    <t>토목</t>
  </si>
  <si>
    <t>건축</t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</si>
  <si>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</si>
  <si>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</si>
  <si>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</si>
  <si>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</si>
  <si>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</si>
  <si>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비고란</t>
    <phoneticPr fontId="2" type="noConversion"/>
  </si>
  <si>
    <t>비협정</t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</si>
  <si>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</si>
  <si>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</si>
  <si>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</si>
  <si>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</si>
  <si>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</si>
  <si>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</si>
  <si>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</si>
  <si>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비고</t>
    <phoneticPr fontId="2" type="noConversion"/>
  </si>
  <si>
    <t>○ 발주계획 - 공사(신규)</t>
    <phoneticPr fontId="2" type="noConversion"/>
  </si>
  <si>
    <t>○ 발주계획 - 공사(장기)</t>
    <phoneticPr fontId="2" type="noConversion"/>
  </si>
  <si>
    <t>○ 발주계획 - 용역</t>
    <phoneticPr fontId="2" type="noConversion"/>
  </si>
  <si>
    <t>일반용역</t>
  </si>
  <si>
    <t>해당</t>
  </si>
  <si>
    <t>일반</t>
  </si>
  <si>
    <t>전기</t>
  </si>
  <si>
    <t>통신</t>
  </si>
  <si>
    <t>소방</t>
  </si>
  <si>
    <t>장기</t>
  </si>
  <si>
    <t>기술용역</t>
  </si>
  <si>
    <t>미해당</t>
  </si>
  <si>
    <t>수의</t>
  </si>
  <si>
    <t>협정</t>
  </si>
  <si>
    <t>○ 발주계획 - 구매</t>
    <phoneticPr fontId="2" type="noConversion"/>
  </si>
  <si>
    <t>경기도</t>
  </si>
  <si>
    <t>전라남도</t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</si>
  <si>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</si>
  <si>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</si>
  <si>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</si>
  <si>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</si>
  <si>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</si>
  <si>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</si>
  <si>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</si>
  <si>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</si>
  <si>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</si>
  <si>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</si>
  <si>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</si>
  <si>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</si>
  <si>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</si>
  <si>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</si>
  <si>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</si>
  <si>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</si>
  <si>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>일반경쟁</t>
  </si>
  <si>
    <t>제한경쟁</t>
  </si>
  <si>
    <t>수의계약</t>
  </si>
  <si>
    <t>발주도급금액(A)(원)</t>
    <phoneticPr fontId="2" type="noConversion"/>
  </si>
  <si>
    <t>발주관급자재비
(B)(원)</t>
    <phoneticPr fontId="2" type="noConversion"/>
  </si>
  <si>
    <t>발주기타금액
(C)(원)</t>
    <phoneticPr fontId="2" type="noConversion"/>
  </si>
  <si>
    <t>비고란</t>
    <phoneticPr fontId="2" type="noConversion"/>
  </si>
  <si>
    <t>수의계약사유</t>
    <phoneticPr fontId="2" type="noConversion"/>
  </si>
  <si>
    <t>금액단위 : 원</t>
    <phoneticPr fontId="2" type="noConversion"/>
  </si>
  <si>
    <t>금년도 집행금액
(A)</t>
    <phoneticPr fontId="2" type="noConversion"/>
  </si>
  <si>
    <t>집행잔액
(B)</t>
    <phoneticPr fontId="2" type="noConversion"/>
  </si>
  <si>
    <t>구매예정금액(원)</t>
    <phoneticPr fontId="2" type="noConversion"/>
  </si>
  <si>
    <t>예산액(원)</t>
    <phoneticPr fontId="2" type="noConversion"/>
  </si>
  <si>
    <t>전년도 집행금액
(C)</t>
    <phoneticPr fontId="2" type="noConversion"/>
  </si>
  <si>
    <t>※세부품명번호 필수 입력</t>
    <phoneticPr fontId="2" type="noConversion"/>
  </si>
  <si>
    <r>
      <t xml:space="preserve">발주합계금액
(A+B+C)(원)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</si>
  <si>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금차도급금액 (원)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</si>
  <si>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국고보조금액(원)
</t>
    </r>
    <r>
      <rPr>
        <sz val="11"/>
        <color rgb="FFFF0000"/>
        <rFont val="돋움"/>
        <family val="3"/>
        <charset val="129"/>
      </rPr>
      <t>(발주합계금액기준)</t>
    </r>
    <phoneticPr fontId="2" type="noConversion"/>
  </si>
  <si>
    <r>
      <t xml:space="preserve">총부기금액(A+B+C)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</si>
  <si>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국고보조금액
</t>
    </r>
    <r>
      <rPr>
        <sz val="11"/>
        <color rgb="FFFF0000"/>
        <rFont val="돋움"/>
        <family val="3"/>
        <charset val="129"/>
      </rPr>
      <t>(총부기금액기준)</t>
    </r>
    <phoneticPr fontId="2" type="noConversion"/>
  </si>
  <si>
    <t>수촌지구 농로포장 및 수리시설 개보수 사업</t>
  </si>
  <si>
    <t>경기지역본부 화성수원지사 지역개발부</t>
    <phoneticPr fontId="2" type="noConversion"/>
  </si>
  <si>
    <t>임영수</t>
  </si>
  <si>
    <t>031-240-4923</t>
  </si>
  <si>
    <t>서랑지구 수리시설개보수사업 전기공사</t>
  </si>
  <si>
    <t>031-240-4921</t>
  </si>
  <si>
    <t>반정지구 수리시설정비사업</t>
  </si>
  <si>
    <t>서영천</t>
  </si>
  <si>
    <t>031-240-4850</t>
  </si>
  <si>
    <t>보통지구 수리시설정비사업</t>
  </si>
  <si>
    <t>영북양수장 배수로 설치공사</t>
  </si>
  <si>
    <t>경기지역본부 연천포천가평지사 수자원관리부</t>
    <phoneticPr fontId="2" type="noConversion"/>
  </si>
  <si>
    <t>윤건호</t>
  </si>
  <si>
    <t>031-860-8910</t>
  </si>
  <si>
    <t>덕이,장항,사리현지구 수리시설정비사업 토목공사</t>
  </si>
  <si>
    <t>경기지역본부 고양지사 수자원관리부</t>
  </si>
  <si>
    <t>이참범</t>
  </si>
  <si>
    <t>031-929-9432</t>
  </si>
  <si>
    <t>사리현동 농로포장사업 토목공사</t>
  </si>
  <si>
    <t>여월천 생태하천 복원사업 조명전기공사</t>
  </si>
  <si>
    <t>경기지역본부 김포지사 지역개발부</t>
    <phoneticPr fontId="2" type="noConversion"/>
  </si>
  <si>
    <t>윤혁</t>
  </si>
  <si>
    <t>031-980-8152</t>
  </si>
  <si>
    <t>사창지구 영농한해특별지원사업</t>
  </si>
  <si>
    <t>경기지역본부 평택지사 지역개발부</t>
  </si>
  <si>
    <t>신영생</t>
  </si>
  <si>
    <t>031-680-5671</t>
  </si>
  <si>
    <t>한산지구 배수개선사업</t>
  </si>
  <si>
    <t>김동목</t>
  </si>
  <si>
    <t>031-680-5612</t>
  </si>
  <si>
    <t>기흥 산책로 5단계 조성사업</t>
  </si>
  <si>
    <t>서동규</t>
  </si>
  <si>
    <t>031-680-5673</t>
  </si>
  <si>
    <t>쇼핑몰</t>
  </si>
  <si>
    <t>환경수로관</t>
  </si>
  <si>
    <t>1200*1000</t>
  </si>
  <si>
    <t>용수로</t>
  </si>
  <si>
    <t>본</t>
  </si>
  <si>
    <t>경기지역본부 화성수원지사 지역개발부</t>
  </si>
  <si>
    <t>1500*1500</t>
  </si>
  <si>
    <t>1000*1000</t>
  </si>
  <si>
    <t>1500*1000</t>
  </si>
  <si>
    <t>독정지구 배수개선사업</t>
  </si>
  <si>
    <t>레미콘</t>
  </si>
  <si>
    <t>25-18-08</t>
  </si>
  <si>
    <t>배수로</t>
  </si>
  <si>
    <t>㎥</t>
  </si>
  <si>
    <t>25-24-12</t>
  </si>
  <si>
    <t>철근</t>
  </si>
  <si>
    <t>HD13,SD400</t>
  </si>
  <si>
    <t>톤</t>
  </si>
  <si>
    <t>식생호안블럭</t>
  </si>
  <si>
    <t>1000*1000*200</t>
  </si>
  <si>
    <t>㎡</t>
  </si>
  <si>
    <t>고궁지구 수리시설개보수사업</t>
  </si>
  <si>
    <t>보강수로관</t>
  </si>
  <si>
    <t>500x500</t>
  </si>
  <si>
    <t>개보수</t>
  </si>
  <si>
    <t>개</t>
  </si>
  <si>
    <t>경기지역본부 연천포천가평지사 지역개발부</t>
    <phoneticPr fontId="2" type="noConversion"/>
  </si>
  <si>
    <t>김성주</t>
  </si>
  <si>
    <t>031-860-8944</t>
  </si>
  <si>
    <t>신원봉지구 수리시설개보수사업</t>
  </si>
  <si>
    <t>폴리에틸피복강관</t>
  </si>
  <si>
    <t>D800*T7.0mm</t>
  </si>
  <si>
    <t>경기지역본부 파주지사 지역개발부</t>
  </si>
  <si>
    <t>정재민</t>
  </si>
  <si>
    <t>031-950-3253</t>
  </si>
  <si>
    <t>폴리에틸피복강관이음관</t>
  </si>
  <si>
    <t>D800, 22.5도 곡관</t>
  </si>
  <si>
    <t>D800, 11.25도 곡관</t>
  </si>
  <si>
    <t>D300, 45도 곡관</t>
  </si>
  <si>
    <t>D300*T6.9mm</t>
  </si>
  <si>
    <t>삼산지구 대구획경지정리사업</t>
  </si>
  <si>
    <t>25-27-12</t>
  </si>
  <si>
    <t>용배수지선</t>
  </si>
  <si>
    <t>경기지역본부 강화옹진지사 지역개발부</t>
  </si>
  <si>
    <t>이중호</t>
  </si>
  <si>
    <t>010-5204-9150</t>
  </si>
  <si>
    <t>010-5204-9151</t>
  </si>
  <si>
    <t>010-5204-9152</t>
  </si>
  <si>
    <t>철근(SD400)</t>
  </si>
  <si>
    <t>H-10</t>
  </si>
  <si>
    <t>Ton</t>
  </si>
  <si>
    <t>H-13</t>
  </si>
  <si>
    <t>H-16</t>
  </si>
  <si>
    <t>용강지구 지표수보강개발</t>
  </si>
  <si>
    <t>폴리에틸렌관</t>
  </si>
  <si>
    <t>송수관</t>
  </si>
  <si>
    <t>m</t>
  </si>
  <si>
    <t>정주현</t>
  </si>
  <si>
    <t>031-980-8180</t>
  </si>
  <si>
    <t xml:space="preserve">고잔3리 행복마을 창조적마을만들기사업 </t>
  </si>
  <si>
    <t>이동식화장실</t>
  </si>
  <si>
    <t>10400x4000xH3379</t>
  </si>
  <si>
    <t>조경</t>
  </si>
  <si>
    <t>김강섭</t>
  </si>
  <si>
    <t>031-680-5648</t>
  </si>
  <si>
    <t>파고라</t>
  </si>
  <si>
    <t>7000X2600X3000</t>
  </si>
  <si>
    <t>화성시 농촌협약 체결을 위한 공간전략 및 활성화계획 수립</t>
  </si>
  <si>
    <t>신규</t>
  </si>
  <si>
    <t>경기지역본부 기반관리부</t>
  </si>
  <si>
    <t>이아라</t>
  </si>
  <si>
    <t>031-250-3059</t>
  </si>
  <si>
    <t xml:space="preserve">경기도 귀어귀촌 현장매칭 프로그램 운영 </t>
  </si>
  <si>
    <t xml:space="preserve">경기지역본부 기반관리부 </t>
  </si>
  <si>
    <t>이주현</t>
  </si>
  <si>
    <t>031-250-3053</t>
  </si>
  <si>
    <t>2020년 사이버 귀어귀촌 박람회 현장상담소 설치 및 운영</t>
  </si>
  <si>
    <t>파주시 농업용 공공관정 지하수 영향조사 외주시행</t>
  </si>
  <si>
    <t>경기지역본부 지하수지질부</t>
  </si>
  <si>
    <t>김정희</t>
  </si>
  <si>
    <t>031-250-3623</t>
  </si>
  <si>
    <t>공사관리관정 안내문 설치</t>
  </si>
  <si>
    <t>조시범</t>
  </si>
  <si>
    <t>031-250-3636</t>
  </si>
  <si>
    <t>보통지구 수리시설정비사업 폐기물처리용역</t>
  </si>
  <si>
    <t>독정지구 배수개선사업 폐기물처리용역</t>
  </si>
  <si>
    <t>권관항 어촌뉴딜300사업 지역역량강화사업 용역</t>
  </si>
  <si>
    <t>김현정</t>
  </si>
  <si>
    <t>031-680-5645</t>
  </si>
  <si>
    <t>20년 용인시 역량강화용역</t>
  </si>
  <si>
    <t>경기지역본부 안성지사 지역개발부</t>
  </si>
  <si>
    <t>진미선</t>
  </si>
  <si>
    <t>031-678-3581</t>
  </si>
  <si>
    <t>삼죽면 기초생활거점육성사업 건축 세부설계용역</t>
  </si>
  <si>
    <t>삼죽면 기초생활거점육성사업 토목 세부설계용역</t>
  </si>
  <si>
    <t>2020년 농촌지하수관측망 설치공사</t>
  </si>
  <si>
    <t>경상남도</t>
  </si>
  <si>
    <t>기타</t>
  </si>
  <si>
    <t>경남지역본부 지하수지질부</t>
  </si>
  <si>
    <t>서상진</t>
  </si>
  <si>
    <t>055-269-9462</t>
  </si>
  <si>
    <t>2020년 지하수관측정 기초 및 펜스설치공사</t>
  </si>
  <si>
    <t>경남스마트팜혁신밸리조성사업(기반조성)</t>
  </si>
  <si>
    <t>경남지역본부 스마트팜혁신밸리추진단</t>
  </si>
  <si>
    <t>손유연</t>
  </si>
  <si>
    <t>055-269-9396</t>
  </si>
  <si>
    <t>이현</t>
  </si>
  <si>
    <t>055-269-9394</t>
  </si>
  <si>
    <t>한국농어촌공사 경남지역본부 사옥 통신공사</t>
  </si>
  <si>
    <t>경남지역본부 기전기술부</t>
  </si>
  <si>
    <t>양경철</t>
  </si>
  <si>
    <t>055-269-9374</t>
  </si>
  <si>
    <t>한국농어촌공사 경남지역본부 사옥 소방공사</t>
  </si>
  <si>
    <t>상죽 마을만들기사업 토목·건축공사</t>
  </si>
  <si>
    <t>토건</t>
  </si>
  <si>
    <t>경남지역본부 의령지사 지역개발부</t>
  </si>
  <si>
    <t>이승빈</t>
  </si>
  <si>
    <t>055-570-6037</t>
  </si>
  <si>
    <t>-</t>
  </si>
  <si>
    <t>가례 마을만들기사업 토목·건축공사</t>
  </si>
  <si>
    <t>김민규</t>
  </si>
  <si>
    <t>055-570-6030</t>
  </si>
  <si>
    <t>이목 마을만들기사업 토목·건축공사</t>
  </si>
  <si>
    <t>서정성</t>
  </si>
  <si>
    <t>055-570-6033</t>
  </si>
  <si>
    <t>수암 마을만들기사업 토목·건축공사</t>
  </si>
  <si>
    <t>조승빈</t>
  </si>
  <si>
    <t>055-570-6031</t>
  </si>
  <si>
    <t>소화 마을만들기사업 토목·건축공사</t>
  </si>
  <si>
    <t>적곡2단양수장 정비사업</t>
  </si>
  <si>
    <t>이성기</t>
  </si>
  <si>
    <t>055-570-6024</t>
  </si>
  <si>
    <t>감암배수장 시설물 정비사업</t>
  </si>
  <si>
    <t>상이지구 수리시설개보수사업</t>
  </si>
  <si>
    <t>관동지구 창조적마을만들기사업 토목건축공사</t>
  </si>
  <si>
    <t>김근호</t>
  </si>
  <si>
    <t>055-570-6053</t>
  </si>
  <si>
    <t>관동지구 창조적마을만들기사업 전기공사</t>
  </si>
  <si>
    <t>관동지구 창조적마을만들기사업 통신공사</t>
  </si>
  <si>
    <t>월현지구 배수개선사업 토목공사</t>
  </si>
  <si>
    <t>정종훈</t>
  </si>
  <si>
    <t>055-570-6021</t>
  </si>
  <si>
    <t>월현지구 배수개선사업 전기공사</t>
  </si>
  <si>
    <t>경남본부 함안지사 지역개발부</t>
  </si>
  <si>
    <t>박정희</t>
  </si>
  <si>
    <t>055-580-0343</t>
  </si>
  <si>
    <t>도음 창조적마을만들기사업 토목공사</t>
  </si>
  <si>
    <t>유원효</t>
  </si>
  <si>
    <t>055-580-0335</t>
  </si>
  <si>
    <t>신백산지구 배수개선사업 토목공사</t>
  </si>
  <si>
    <t>경남지역본부 함안지사 지역개발부</t>
  </si>
  <si>
    <t>민선웅</t>
  </si>
  <si>
    <t>055-580-0341</t>
  </si>
  <si>
    <t>유어대대지구 시군수리시설개보수사업</t>
  </si>
  <si>
    <t>경남지역본부 창녕지사 지역개발부</t>
  </si>
  <si>
    <t>곽민주</t>
  </si>
  <si>
    <t>055-530-7735</t>
  </si>
  <si>
    <t>사천읍 농촌중심지 활성화사업</t>
  </si>
  <si>
    <t>한국농어촌공사 사천지사 지역개발부</t>
  </si>
  <si>
    <t>김근식</t>
  </si>
  <si>
    <t>055-851-8146</t>
  </si>
  <si>
    <t>두량지구 수리시설개보수사업</t>
  </si>
  <si>
    <t>권호현</t>
  </si>
  <si>
    <t>055-851-8117</t>
  </si>
  <si>
    <t>하신지구배수개선사업 토목공사</t>
  </si>
  <si>
    <t>한국농어촌공사 합천지사</t>
  </si>
  <si>
    <t>류원갑</t>
  </si>
  <si>
    <t>055-930-8167</t>
  </si>
  <si>
    <t>하신지구배수개선사업 전기공사</t>
  </si>
  <si>
    <t>녹슴지구대구획경지정리사업 토목공사</t>
  </si>
  <si>
    <t xml:space="preserve">                   -</t>
  </si>
  <si>
    <t>김진욱</t>
  </si>
  <si>
    <t>055-930-8166</t>
  </si>
  <si>
    <t>단천지구 새뜰마을사업 토목건축공사</t>
  </si>
  <si>
    <t>경남지역본부 하동남해지사 지역개발부</t>
  </si>
  <si>
    <t>박지수</t>
  </si>
  <si>
    <t>055-880-5154</t>
  </si>
  <si>
    <t>단천지구 새뜰마을사업 기계공사</t>
  </si>
  <si>
    <t>전문</t>
  </si>
  <si>
    <t>제26조 1항 5호 가목(종합2억원,전문1억원,기타8천만원 이하)</t>
  </si>
  <si>
    <t>단천지구 새뜰마을사업 전기공사</t>
  </si>
  <si>
    <t>단천지구 새뜰마을사업 통신공사</t>
  </si>
  <si>
    <t>한국농어촌공사 경남지역본부 사옥 신축공사 레미콘 구매</t>
  </si>
  <si>
    <t>25-27-15</t>
  </si>
  <si>
    <t>한국농어촌공사 경남지역본부 사옥 신축공사 철근 구매</t>
  </si>
  <si>
    <t>H19</t>
  </si>
  <si>
    <t>TON</t>
  </si>
  <si>
    <t>H22</t>
  </si>
  <si>
    <t>무인자율제어 배수펌프장사업</t>
  </si>
  <si>
    <t>금속기둥</t>
  </si>
  <si>
    <t>sus, 4m</t>
  </si>
  <si>
    <t>cctv용</t>
  </si>
  <si>
    <t>안수범</t>
  </si>
  <si>
    <t>055-269-9413</t>
  </si>
  <si>
    <t>경남1지구 농업용수관리자동화사업</t>
  </si>
  <si>
    <t>조달위탁</t>
  </si>
  <si>
    <t>무정전전원장치</t>
  </si>
  <si>
    <t>2kVA,5kVA</t>
  </si>
  <si>
    <t>RTU용</t>
  </si>
  <si>
    <t>경남2지구 농업용수관리자동화사업</t>
  </si>
  <si>
    <t>산업관리소프트웨어</t>
  </si>
  <si>
    <t>CM01-KRC</t>
  </si>
  <si>
    <t>중앙관리소용</t>
  </si>
  <si>
    <t>055-269-9414</t>
  </si>
  <si>
    <t>25-21-120</t>
  </si>
  <si>
    <t>조립식철근콘크리트암거블록</t>
  </si>
  <si>
    <t>4.0*2.0*1.0</t>
  </si>
  <si>
    <t>용접철망</t>
  </si>
  <si>
    <t>#8-150x150</t>
  </si>
  <si>
    <t>25-21-12</t>
  </si>
  <si>
    <t>HD13</t>
  </si>
  <si>
    <t>안전난간대</t>
  </si>
  <si>
    <t>W2000xH1200</t>
  </si>
  <si>
    <t>와룡지구 배수개선사업 토목공사</t>
  </si>
  <si>
    <t>옹벽블록</t>
  </si>
  <si>
    <t>500*500</t>
  </si>
  <si>
    <t>m2</t>
  </si>
  <si>
    <t>김판종</t>
  </si>
  <si>
    <t>055-580-0332</t>
  </si>
  <si>
    <t>가야읍 농촌중심지활성화사업 토목건축공사</t>
  </si>
  <si>
    <t>방송설비</t>
  </si>
  <si>
    <t>식</t>
  </si>
  <si>
    <t>이상일</t>
  </si>
  <si>
    <t>055-580-0331</t>
  </si>
  <si>
    <t>CCTV설치</t>
  </si>
  <si>
    <t>CCTV</t>
  </si>
  <si>
    <t>냉난방설비 설치</t>
  </si>
  <si>
    <t>냉난방기</t>
  </si>
  <si>
    <t>기계</t>
  </si>
  <si>
    <t>25-21-80</t>
  </si>
  <si>
    <t>인조잔디</t>
  </si>
  <si>
    <t>T=55mm</t>
  </si>
  <si>
    <t>간이화장실</t>
  </si>
  <si>
    <t>4.4*2.8*3.4</t>
  </si>
  <si>
    <t>조</t>
  </si>
  <si>
    <t>디자인휀스</t>
  </si>
  <si>
    <t>W1.5xH1.2</t>
  </si>
  <si>
    <t>경간</t>
  </si>
  <si>
    <t>유상 창조적마을만들기상업 조경공사</t>
  </si>
  <si>
    <t>W2.0xH1.0</t>
  </si>
  <si>
    <t>아스콘</t>
  </si>
  <si>
    <t>WC-2</t>
  </si>
  <si>
    <t>ton</t>
  </si>
  <si>
    <t>BB-2</t>
  </si>
  <si>
    <t>대지면 농촌중심지 활성화사업</t>
  </si>
  <si>
    <t>25-24-150</t>
  </si>
  <si>
    <t>홍광표</t>
  </si>
  <si>
    <t>055-530-7732</t>
  </si>
  <si>
    <t>HD22</t>
  </si>
  <si>
    <t>계성면 농촌중심지 활성화사업</t>
  </si>
  <si>
    <t xml:space="preserve"> 25-24-150</t>
  </si>
  <si>
    <t>화주촌지구 과실전문생산단지 기반조성사업</t>
  </si>
  <si>
    <t>sts물탱크</t>
  </si>
  <si>
    <t>100ton</t>
  </si>
  <si>
    <t>경남지역본부 밀양지사 지역개발부</t>
  </si>
  <si>
    <t>이수성</t>
  </si>
  <si>
    <t>055-359-6343</t>
  </si>
  <si>
    <t>얼음골(임고3) 과실전문생산단지 기반조성사업</t>
  </si>
  <si>
    <t>수도용폴리에틸렌관</t>
  </si>
  <si>
    <t>63,90,110,160mm</t>
  </si>
  <si>
    <t>고례권역 단위종합정비사업</t>
  </si>
  <si>
    <t>합성목재데크</t>
  </si>
  <si>
    <t>27t*150mm</t>
  </si>
  <si>
    <t>m3</t>
  </si>
  <si>
    <t>정미경</t>
  </si>
  <si>
    <t>055-359-6345</t>
  </si>
  <si>
    <t>방동마을 만들기 종합개발사업</t>
  </si>
  <si>
    <t>냉/난방</t>
  </si>
  <si>
    <t>설비</t>
  </si>
  <si>
    <t>송미혜</t>
  </si>
  <si>
    <t>055-359-6347</t>
  </si>
  <si>
    <t>조명기구</t>
  </si>
  <si>
    <t>LED50W</t>
  </si>
  <si>
    <t>이동면 권역단위 거점개발사업</t>
  </si>
  <si>
    <t>영상감시장치</t>
  </si>
  <si>
    <t>ESCA-FC-S006</t>
  </si>
  <si>
    <t>관리</t>
  </si>
  <si>
    <t>최효정</t>
  </si>
  <si>
    <t>055-880-5143</t>
  </si>
  <si>
    <t>양아권역종합정비사업</t>
  </si>
  <si>
    <t>퍼걸러</t>
  </si>
  <si>
    <t>5.0*5.0*4.0</t>
  </si>
  <si>
    <t>김호철</t>
  </si>
  <si>
    <t>055-880-5142</t>
  </si>
  <si>
    <t>상동권역 창조적마을만들기사업</t>
  </si>
  <si>
    <t>천장형</t>
  </si>
  <si>
    <t>경남지역본부 김해양산부산지사 지역개발부</t>
  </si>
  <si>
    <t>이호종</t>
  </si>
  <si>
    <t>055-320-4872</t>
  </si>
  <si>
    <t>통신장비</t>
  </si>
  <si>
    <t>승강기</t>
  </si>
  <si>
    <t>13~15인용</t>
  </si>
  <si>
    <t>LED가로등</t>
  </si>
  <si>
    <t>LED 60KW</t>
  </si>
  <si>
    <t>통영시 농업용 공공관정 원상복구</t>
  </si>
  <si>
    <t>이상훈</t>
  </si>
  <si>
    <t>055-269-9454</t>
  </si>
  <si>
    <t>의령군 지하수관리계획 수질분석 학술연구용역</t>
  </si>
  <si>
    <t>장성</t>
  </si>
  <si>
    <t>055-269-9473</t>
  </si>
  <si>
    <t>2020년 농촌지하수관측망 양수시험</t>
  </si>
  <si>
    <t>상죽 마을만들기사업 지역역량강화</t>
  </si>
  <si>
    <t>가례 마을만들기사업 지역역량강화</t>
  </si>
  <si>
    <t xml:space="preserve">이목 마을만들기사업 지역역량강화 </t>
  </si>
  <si>
    <t>수암 마을만들기사업 지역역량강화</t>
  </si>
  <si>
    <t>소화 마을만들기사업 지역역량강화</t>
  </si>
  <si>
    <t>남강들길 농촌다움복원사업 세부설계용역</t>
  </si>
  <si>
    <t>관동마을 외 7지구 지역역량강화사업 수립용역</t>
  </si>
  <si>
    <t>서면 우물마을 취약지역 생활여건 개조사업 기본계획 수립 용역</t>
  </si>
  <si>
    <t>한국농어촌공사 하동남해지사 지역개발부</t>
  </si>
  <si>
    <t>서포소수력발전소 수차 보수공사</t>
  </si>
  <si>
    <t>전라북도</t>
  </si>
  <si>
    <t>금강사업단</t>
    <phoneticPr fontId="2" type="noConversion"/>
  </si>
  <si>
    <t>김용채</t>
  </si>
  <si>
    <t>063-450-9943</t>
  </si>
  <si>
    <t>국가계약법 시행령 제26조 제1항 제2호 가목</t>
  </si>
  <si>
    <t>금강(2)지구 춘포4 경지재정리사업 지급자재 구매</t>
    <phoneticPr fontId="2" type="noConversion"/>
  </si>
  <si>
    <t>레미콘</t>
    <phoneticPr fontId="2" type="noConversion"/>
  </si>
  <si>
    <t>25-24-12등</t>
    <phoneticPr fontId="2" type="noConversion"/>
  </si>
  <si>
    <t>토목</t>
    <phoneticPr fontId="2" type="noConversion"/>
  </si>
  <si>
    <t>㎥</t>
    <phoneticPr fontId="2" type="noConversion"/>
  </si>
  <si>
    <t>김정오</t>
    <phoneticPr fontId="2" type="noConversion"/>
  </si>
  <si>
    <t>063-450-9962</t>
    <phoneticPr fontId="2" type="noConversion"/>
  </si>
  <si>
    <t>이형봉강</t>
    <phoneticPr fontId="2" type="noConversion"/>
  </si>
  <si>
    <t>HD13 등</t>
    <phoneticPr fontId="2" type="noConversion"/>
  </si>
  <si>
    <t>톤</t>
    <phoneticPr fontId="2" type="noConversion"/>
  </si>
  <si>
    <t>흄관</t>
    <phoneticPr fontId="2" type="noConversion"/>
  </si>
  <si>
    <t>D600 등</t>
    <phoneticPr fontId="2" type="noConversion"/>
  </si>
  <si>
    <t>본</t>
    <phoneticPr fontId="2" type="noConversion"/>
  </si>
  <si>
    <t>수도용폴리에틸렌관</t>
    <phoneticPr fontId="2" type="noConversion"/>
  </si>
  <si>
    <t>110mm 등</t>
    <phoneticPr fontId="2" type="noConversion"/>
  </si>
  <si>
    <t>m</t>
    <phoneticPr fontId="2" type="noConversion"/>
  </si>
  <si>
    <t>철근콘크리트벤치플룸관</t>
    <phoneticPr fontId="2" type="noConversion"/>
  </si>
  <si>
    <t>600C 등</t>
    <phoneticPr fontId="2" type="noConversion"/>
  </si>
  <si>
    <t>제수밸브</t>
    <phoneticPr fontId="2" type="noConversion"/>
  </si>
  <si>
    <t>500mm</t>
    <phoneticPr fontId="2" type="noConversion"/>
  </si>
  <si>
    <t>대</t>
    <phoneticPr fontId="2" type="noConversion"/>
  </si>
  <si>
    <t>063-450-9962</t>
  </si>
  <si>
    <t>유량계</t>
    <phoneticPr fontId="2" type="noConversion"/>
  </si>
  <si>
    <t>신축이음관</t>
    <phoneticPr fontId="2" type="noConversion"/>
  </si>
  <si>
    <t xml:space="preserve"> 대</t>
    <phoneticPr fontId="2" type="noConversion"/>
  </si>
  <si>
    <t>금강하구둑 조경단지 예초용역(2차)</t>
  </si>
  <si>
    <t>최평원</t>
  </si>
  <si>
    <t>063-450-9942</t>
  </si>
  <si>
    <t>농촌재생에너지 통계조사 용역</t>
    <phoneticPr fontId="2" type="noConversion"/>
  </si>
  <si>
    <t>본사 농어촌에너지처</t>
    <phoneticPr fontId="2" type="noConversion"/>
  </si>
  <si>
    <t>한국희</t>
    <phoneticPr fontId="2" type="noConversion"/>
  </si>
  <si>
    <t>061-338-5333</t>
    <phoneticPr fontId="2" type="noConversion"/>
  </si>
  <si>
    <t>비협정</t>
    <phoneticPr fontId="2" type="noConversion"/>
  </si>
  <si>
    <t>2020년 도농교류의 날 기념행사 기획, 운영, 설치</t>
    <phoneticPr fontId="2" type="noConversion"/>
  </si>
  <si>
    <t>농어촌자원개발원 도농교류부</t>
    <phoneticPr fontId="2" type="noConversion"/>
  </si>
  <si>
    <t>강갑철</t>
    <phoneticPr fontId="2" type="noConversion"/>
  </si>
  <si>
    <t>031-8084-9520</t>
    <phoneticPr fontId="2" type="noConversion"/>
  </si>
  <si>
    <t>지역단위 농촌관광사업 리플릿 제작</t>
    <phoneticPr fontId="2" type="noConversion"/>
  </si>
  <si>
    <t>신규</t>
    <phoneticPr fontId="2" type="noConversion"/>
  </si>
  <si>
    <t>최윤미</t>
    <phoneticPr fontId="2" type="noConversion"/>
  </si>
  <si>
    <t>031-8084-9524</t>
    <phoneticPr fontId="2" type="noConversion"/>
  </si>
  <si>
    <t>20년 농촌형 교통모델사업 모니터링 및 평가 용역</t>
    <phoneticPr fontId="2" type="noConversion"/>
  </si>
  <si>
    <t>미해당</t>
    <phoneticPr fontId="2" type="noConversion"/>
  </si>
  <si>
    <t>농어촌자원개발원 공동체지원부</t>
    <phoneticPr fontId="2" type="noConversion"/>
  </si>
  <si>
    <t>이현진</t>
    <phoneticPr fontId="2" type="noConversion"/>
  </si>
  <si>
    <t>031-8084-9563</t>
    <phoneticPr fontId="2" type="noConversion"/>
  </si>
  <si>
    <t>제5회 대한민국 재능나눔 대상시상식 대행사 선정 용역</t>
    <phoneticPr fontId="2" type="noConversion"/>
  </si>
  <si>
    <t>일반용역</t>
    <phoneticPr fontId="2" type="noConversion"/>
  </si>
  <si>
    <t>김성욱</t>
    <phoneticPr fontId="2" type="noConversion"/>
  </si>
  <si>
    <t>031-8084-9562</t>
    <phoneticPr fontId="2" type="noConversion"/>
  </si>
  <si>
    <t>8</t>
    <phoneticPr fontId="2" type="noConversion"/>
  </si>
  <si>
    <t>2020년 농촌융복합산업 우수사례 경진대회 사례집 제작 용역</t>
    <phoneticPr fontId="2" type="noConversion"/>
  </si>
  <si>
    <t>농어촌자원개발원 산업육성부</t>
  </si>
  <si>
    <t>김현주</t>
  </si>
  <si>
    <t>031-8084-9557</t>
  </si>
  <si>
    <t>2020년 농촌융복합산업 우수사례 경진대회 발표심사 대행 용역</t>
    <phoneticPr fontId="2" type="noConversion"/>
  </si>
  <si>
    <t>농지연금 제도개선 용역</t>
    <phoneticPr fontId="2" type="noConversion"/>
  </si>
  <si>
    <t>본사 농지은행처</t>
    <phoneticPr fontId="2" type="noConversion"/>
  </si>
  <si>
    <t>김민옥</t>
    <phoneticPr fontId="2" type="noConversion"/>
  </si>
  <si>
    <t>061-338-5906</t>
    <phoneticPr fontId="2" type="noConversion"/>
  </si>
  <si>
    <t>농지은행사업 인지도 조사 용역</t>
    <phoneticPr fontId="2" type="noConversion"/>
  </si>
  <si>
    <t>일반</t>
    <phoneticPr fontId="2" type="noConversion"/>
  </si>
  <si>
    <t>이영철</t>
    <phoneticPr fontId="2" type="noConversion"/>
  </si>
  <si>
    <t>061-338-5865</t>
    <phoneticPr fontId="2" type="noConversion"/>
  </si>
  <si>
    <t>자체조달</t>
    <phoneticPr fontId="2" type="noConversion"/>
  </si>
  <si>
    <t>농지은행시스템 통합 유지관리 용역</t>
    <phoneticPr fontId="2" type="noConversion"/>
  </si>
  <si>
    <t>변승현</t>
    <phoneticPr fontId="2" type="noConversion"/>
  </si>
  <si>
    <t>061-338-5871</t>
    <phoneticPr fontId="2" type="noConversion"/>
  </si>
  <si>
    <t>새만금산업단지 5공구 조성공사</t>
    <phoneticPr fontId="2" type="noConversion"/>
  </si>
  <si>
    <t>새만금산업단지사업단</t>
    <phoneticPr fontId="2" type="noConversion"/>
  </si>
  <si>
    <t>김봉균</t>
    <phoneticPr fontId="2" type="noConversion"/>
  </si>
  <si>
    <t>063-450-9071</t>
    <phoneticPr fontId="2" type="noConversion"/>
  </si>
  <si>
    <t>새만금산업단지 2공구 오수관로추가공사</t>
    <phoneticPr fontId="2" type="noConversion"/>
  </si>
  <si>
    <t>6공구 매립공사</t>
    <phoneticPr fontId="2" type="noConversion"/>
  </si>
  <si>
    <t>pp매트(토목섬유매트)</t>
    <phoneticPr fontId="2" type="noConversion"/>
  </si>
  <si>
    <t>5ton/m</t>
    <phoneticPr fontId="2" type="noConversion"/>
  </si>
  <si>
    <t>매립용</t>
    <phoneticPr fontId="2" type="noConversion"/>
  </si>
  <si>
    <t>m2</t>
    <phoneticPr fontId="2" type="noConversion"/>
  </si>
  <si>
    <t>한국농어촌공사 새만금산업단지사업단</t>
    <phoneticPr fontId="2" type="noConversion"/>
  </si>
  <si>
    <t>서요한</t>
    <phoneticPr fontId="2" type="noConversion"/>
  </si>
  <si>
    <t>063-466-8960</t>
    <phoneticPr fontId="2" type="noConversion"/>
  </si>
  <si>
    <t xml:space="preserve"> 2공구 오수관로추가공사 폐기물처리용역</t>
    <phoneticPr fontId="2" type="noConversion"/>
  </si>
  <si>
    <t>연구양수장 4호기 펌프 보수,제조,구매, 설치공사</t>
    <phoneticPr fontId="2" type="noConversion"/>
  </si>
  <si>
    <t>영산강사업단 유지관리부</t>
    <phoneticPr fontId="2" type="noConversion"/>
  </si>
  <si>
    <t>신수안</t>
    <phoneticPr fontId="2" type="noConversion"/>
  </si>
  <si>
    <t>061-461-2716</t>
    <phoneticPr fontId="2" type="noConversion"/>
  </si>
  <si>
    <t>연구양수장 4호기 전동기 보수공사</t>
    <phoneticPr fontId="2" type="noConversion"/>
  </si>
  <si>
    <t>임동업</t>
    <phoneticPr fontId="2" type="noConversion"/>
  </si>
  <si>
    <t>국가계약법 시행령 제26조 제1항 제5호 가목</t>
    <phoneticPr fontId="2" type="noConversion"/>
  </si>
  <si>
    <t>영산강 4지구 3-1공구 토목공사</t>
    <phoneticPr fontId="2" type="noConversion"/>
  </si>
  <si>
    <t>일반경쟁</t>
    <phoneticPr fontId="2" type="noConversion"/>
  </si>
  <si>
    <t xml:space="preserve">   레미콘</t>
  </si>
  <si>
    <t>용수관로</t>
    <phoneticPr fontId="2" type="noConversion"/>
  </si>
  <si>
    <t>한국농어촌공사 영산강 사업단</t>
    <phoneticPr fontId="2" type="noConversion"/>
  </si>
  <si>
    <t>이종우</t>
    <phoneticPr fontId="2" type="noConversion"/>
  </si>
  <si>
    <t>061-270-6479</t>
    <phoneticPr fontId="2" type="noConversion"/>
  </si>
  <si>
    <t>25-18-12</t>
    <phoneticPr fontId="18" type="noConversion"/>
  </si>
  <si>
    <t>25-24-12</t>
    <phoneticPr fontId="18" type="noConversion"/>
  </si>
  <si>
    <t>25-24-15</t>
    <phoneticPr fontId="18" type="noConversion"/>
  </si>
  <si>
    <t xml:space="preserve">   철근원가(SD300)</t>
  </si>
  <si>
    <t>D19㎜</t>
    <phoneticPr fontId="18" type="noConversion"/>
  </si>
  <si>
    <t>ton</t>
    <phoneticPr fontId="2" type="noConversion"/>
  </si>
  <si>
    <t>D16㎜</t>
    <phoneticPr fontId="18" type="noConversion"/>
  </si>
  <si>
    <t>D13㎜</t>
  </si>
  <si>
    <t>D10㎜</t>
  </si>
  <si>
    <t xml:space="preserve">   양면 소프트실 제수밸브</t>
  </si>
  <si>
    <t>φ150㎜</t>
  </si>
  <si>
    <t>개</t>
    <phoneticPr fontId="2" type="noConversion"/>
  </si>
  <si>
    <t xml:space="preserve">   소프트실 제수밸브(급속공기변용)</t>
  </si>
  <si>
    <t>φ100㎜</t>
  </si>
  <si>
    <t xml:space="preserve">   급속공기밸브</t>
  </si>
  <si>
    <t>견적</t>
    <phoneticPr fontId="18" type="noConversion"/>
  </si>
  <si>
    <t xml:space="preserve">   추진관</t>
  </si>
  <si>
    <t>D1100㎜,l=6.0m</t>
  </si>
  <si>
    <t xml:space="preserve">   추진관</t>
    <phoneticPr fontId="2" type="noConversion"/>
  </si>
  <si>
    <t>D1100㎜,l=2.0m</t>
    <phoneticPr fontId="2" type="noConversion"/>
  </si>
  <si>
    <t>영산강하구둑, 영암ㆍ금호방조제 배수갑문하구둑 배수갑문 잠수부위 수중촬영 용역</t>
    <phoneticPr fontId="2" type="noConversion"/>
  </si>
  <si>
    <t>영산강사업단 시설운영부</t>
    <phoneticPr fontId="2" type="noConversion"/>
  </si>
  <si>
    <t>최규혁</t>
    <phoneticPr fontId="2" type="noConversion"/>
  </si>
  <si>
    <t>061-270-6443</t>
    <phoneticPr fontId="2" type="noConversion"/>
  </si>
  <si>
    <t>수자원시스템 통합 유지관리 용역</t>
  </si>
  <si>
    <t>본사 재난안전처</t>
  </si>
  <si>
    <t>유수경</t>
  </si>
  <si>
    <t>061-338-5639</t>
  </si>
  <si>
    <t>불갑저수지 비상대처계획(EAP)수립 용역</t>
  </si>
  <si>
    <t>전민준</t>
  </si>
  <si>
    <t>061-338-6726</t>
  </si>
  <si>
    <t>농업인만족도 조사 용역</t>
  </si>
  <si>
    <t>류혜진</t>
  </si>
  <si>
    <t>061-338-5598</t>
  </si>
  <si>
    <t>목암마을 마을만들기사업 건축토목기계공사</t>
    <phoneticPr fontId="2" type="noConversion"/>
  </si>
  <si>
    <t>전남지역본부 강진지사 지역개발부</t>
  </si>
  <si>
    <t>정광일</t>
    <phoneticPr fontId="2" type="noConversion"/>
  </si>
  <si>
    <t>061-430-7766</t>
    <phoneticPr fontId="2" type="noConversion"/>
  </si>
  <si>
    <t>목암마을 마을만들기사업 전기공사</t>
    <phoneticPr fontId="2" type="noConversion"/>
  </si>
  <si>
    <t>망호마을 마을만들기사업 건축토목기계공사</t>
    <phoneticPr fontId="2" type="noConversion"/>
  </si>
  <si>
    <t>김한영</t>
    <phoneticPr fontId="2" type="noConversion"/>
  </si>
  <si>
    <t>061-430-7761</t>
    <phoneticPr fontId="2" type="noConversion"/>
  </si>
  <si>
    <t>망호마을 마을만들기사업 전기공사</t>
    <phoneticPr fontId="2" type="noConversion"/>
  </si>
  <si>
    <t>봉황마을 마을만들기사업 건축토목기계공사</t>
    <phoneticPr fontId="2" type="noConversion"/>
  </si>
  <si>
    <t>김종영</t>
    <phoneticPr fontId="2" type="noConversion"/>
  </si>
  <si>
    <t>061-430-7768</t>
    <phoneticPr fontId="2" type="noConversion"/>
  </si>
  <si>
    <t>봉황마을 마을만들기사업 전기공사</t>
    <phoneticPr fontId="2" type="noConversion"/>
  </si>
  <si>
    <t>스마트팜혁신밸리추진단</t>
    <phoneticPr fontId="2" type="noConversion"/>
  </si>
  <si>
    <t>군남면 농촌중심지 활성화사업 통신공사</t>
    <phoneticPr fontId="2" type="noConversion"/>
  </si>
  <si>
    <t>전남지역본부 영광지사 지역개발부</t>
  </si>
  <si>
    <t>김지혜</t>
    <phoneticPr fontId="2" type="noConversion"/>
  </si>
  <si>
    <t>061-350-6583</t>
    <phoneticPr fontId="2" type="noConversion"/>
  </si>
  <si>
    <t>군남면 농촌중심지 활성화사업 전기공사</t>
    <phoneticPr fontId="2" type="noConversion"/>
  </si>
  <si>
    <t>군남면 농촌중심지 활성화사업 건축토목조경기계공사</t>
    <phoneticPr fontId="2" type="noConversion"/>
  </si>
  <si>
    <t>061-350-6583</t>
  </si>
  <si>
    <t>군남면 농촌중심지 활성화사업 소방공사</t>
    <phoneticPr fontId="2" type="noConversion"/>
  </si>
  <si>
    <t>대마면 농촌중심지 활성화사업 통신공사</t>
    <phoneticPr fontId="2" type="noConversion"/>
  </si>
  <si>
    <t>송재훈</t>
    <phoneticPr fontId="2" type="noConversion"/>
  </si>
  <si>
    <t>061-350-6577</t>
    <phoneticPr fontId="2" type="noConversion"/>
  </si>
  <si>
    <t>대마면 농촌중심지 활성화사업 전기공사</t>
    <phoneticPr fontId="2" type="noConversion"/>
  </si>
  <si>
    <t>대마면 농촌중심지 활성화사업 건축토목조경기계공사</t>
    <phoneticPr fontId="2" type="noConversion"/>
  </si>
  <si>
    <t>061-350-6577</t>
  </si>
  <si>
    <t>대마면 농촌중심지 활성화사업 소방공사</t>
    <phoneticPr fontId="2" type="noConversion"/>
  </si>
  <si>
    <t>다시면 농촌중심지활성화사업</t>
  </si>
  <si>
    <t>나주지사 지역개발부</t>
  </si>
  <si>
    <t>고아라</t>
  </si>
  <si>
    <t>061-330-9574</t>
  </si>
  <si>
    <t>반남 권역단위종합정비사업</t>
  </si>
  <si>
    <t>정민주</t>
  </si>
  <si>
    <t>061-330-9582</t>
  </si>
  <si>
    <t>산계지구 마을만들기 자율개발사업</t>
  </si>
  <si>
    <t>김보미</t>
  </si>
  <si>
    <t>061-330-9572</t>
  </si>
  <si>
    <t>태암마을마을만들기사업 토목조경공사</t>
    <phoneticPr fontId="2" type="noConversion"/>
  </si>
  <si>
    <t>전라남도</t>
    <phoneticPr fontId="2" type="noConversion"/>
  </si>
  <si>
    <t>전남지역본부 담양지사 지역개발부</t>
    <phoneticPr fontId="2" type="noConversion"/>
  </si>
  <si>
    <t>조초이</t>
    <phoneticPr fontId="2" type="noConversion"/>
  </si>
  <si>
    <t>061-380-4136</t>
    <phoneticPr fontId="2" type="noConversion"/>
  </si>
  <si>
    <t>태암마을마을만들기사업 건축공사</t>
    <phoneticPr fontId="2" type="noConversion"/>
  </si>
  <si>
    <t>태암마을마을만들기사업 전기공사</t>
    <phoneticPr fontId="2" type="noConversion"/>
  </si>
  <si>
    <t>담양1지구 일반수탁용배수로정비사업</t>
    <phoneticPr fontId="2" type="noConversion"/>
  </si>
  <si>
    <t>신정</t>
    <phoneticPr fontId="2" type="noConversion"/>
  </si>
  <si>
    <t>061-380-4133</t>
    <phoneticPr fontId="2" type="noConversion"/>
  </si>
  <si>
    <t>담양2지구 일반수탁용배수로정비사업</t>
    <phoneticPr fontId="2" type="noConversion"/>
  </si>
  <si>
    <t>수의계약</t>
    <phoneticPr fontId="2" type="noConversion"/>
  </si>
  <si>
    <t>대흥지구 일반수탁용배수로정비사업</t>
    <phoneticPr fontId="2" type="noConversion"/>
  </si>
  <si>
    <t>장항 마을만들기사업 토목건축공사</t>
    <phoneticPr fontId="2" type="noConversion"/>
  </si>
  <si>
    <t>유승원</t>
    <phoneticPr fontId="2" type="noConversion"/>
  </si>
  <si>
    <t>061-380-4135</t>
    <phoneticPr fontId="2" type="noConversion"/>
  </si>
  <si>
    <t>장항 마을만들기사업 전기공사</t>
    <phoneticPr fontId="2" type="noConversion"/>
  </si>
  <si>
    <t>전기</t>
    <phoneticPr fontId="2" type="noConversion"/>
  </si>
  <si>
    <t>완도지구 지표수보강개발사업</t>
    <phoneticPr fontId="2" type="noConversion"/>
  </si>
  <si>
    <t>전남지역본부 해남완도지사 지역개발부</t>
    <phoneticPr fontId="2" type="noConversion"/>
  </si>
  <si>
    <t>문민주</t>
    <phoneticPr fontId="2" type="noConversion"/>
  </si>
  <si>
    <t>061-530-1534</t>
    <phoneticPr fontId="2" type="noConversion"/>
  </si>
  <si>
    <t>물거리보 용수로 정비사업</t>
  </si>
  <si>
    <t>전남지역본부 화순지사</t>
    <phoneticPr fontId="2" type="noConversion"/>
  </si>
  <si>
    <t>조상근</t>
    <phoneticPr fontId="2" type="noConversion"/>
  </si>
  <si>
    <t>061-370-8534</t>
    <phoneticPr fontId="2" type="noConversion"/>
  </si>
  <si>
    <t>옥동제 용수로 정비사업</t>
  </si>
  <si>
    <t>백운용배수로 정비사업</t>
  </si>
  <si>
    <t>월평용수로 정비사업</t>
  </si>
  <si>
    <t>용반보 용수로 정비사업</t>
  </si>
  <si>
    <t>월곡용수로 정비사업</t>
  </si>
  <si>
    <t>강성2보 용수로 정비사업</t>
  </si>
  <si>
    <t>원리농로 정비사업</t>
  </si>
  <si>
    <t>백운배수로 정비사업</t>
  </si>
  <si>
    <t>영평용수로 정비사업</t>
  </si>
  <si>
    <t>평리용수로 정비사업</t>
  </si>
  <si>
    <t>운월용수로 정비사업</t>
  </si>
  <si>
    <t>서태양수장 용수로 정비사업</t>
  </si>
  <si>
    <t>금능용수로 정비사업</t>
  </si>
  <si>
    <t>품평용배수로 정비사업</t>
  </si>
  <si>
    <t>원천2 용수로 정비사업</t>
  </si>
  <si>
    <t>원천3 용수로 정비사업</t>
  </si>
  <si>
    <t>품평용수로 정비사업</t>
  </si>
  <si>
    <t>백암배수로 정비사업</t>
  </si>
  <si>
    <t>백암경구배수로 정비사업</t>
  </si>
  <si>
    <t>쌍옥배수로 정비사업</t>
  </si>
  <si>
    <t>내리용수로 정비사업</t>
  </si>
  <si>
    <t>강성용수로 정비사업</t>
  </si>
  <si>
    <t>월평배수로 정비사업</t>
  </si>
  <si>
    <t>산간배수로 정비사업</t>
  </si>
  <si>
    <t>다지용수로 정비사업</t>
  </si>
  <si>
    <t>정남1 배수로 정비사업</t>
  </si>
  <si>
    <t>정남2 배수로 정비사업</t>
  </si>
  <si>
    <t>정남3 배수로 정비사업</t>
  </si>
  <si>
    <t>만수배수로 정비사업</t>
  </si>
  <si>
    <t>연양배수로 정비사업</t>
  </si>
  <si>
    <t>효산배수로 정비사업</t>
  </si>
  <si>
    <t>상신 마을만들기사업 토목,기계,건축,조경공사</t>
  </si>
  <si>
    <t>전남지역본부 보성지사 지역개발부</t>
  </si>
  <si>
    <t>박혜민</t>
  </si>
  <si>
    <t>061-850-2538</t>
  </si>
  <si>
    <t>상신 마을만들기사업 전기공사</t>
  </si>
  <si>
    <t>노동면 농촌중심지활성화사업 토목,건축,기계,조경공사</t>
  </si>
  <si>
    <t>061-850-2547</t>
  </si>
  <si>
    <t>노동면 농촌중심지활성화사업 전기공사</t>
  </si>
  <si>
    <t>노동면 농촌중심지활성화사업 통신공사</t>
  </si>
  <si>
    <t>노동면 농촌중심지활성화사업 소방공사</t>
  </si>
  <si>
    <t>율어면 농촌중심지활성화사업 토목,건축,기계공사</t>
  </si>
  <si>
    <t>김양수</t>
  </si>
  <si>
    <t>겸백면 농촌중심지활성화사업 토목,건축,기계공사</t>
  </si>
  <si>
    <t>이윤상</t>
  </si>
  <si>
    <t>061-850-2532</t>
  </si>
  <si>
    <t>내동 마을만들기사업 토목,건축,기계공사</t>
  </si>
  <si>
    <t>061-850-2541</t>
  </si>
  <si>
    <t>내동 마을만들기사업 전기공사</t>
  </si>
  <si>
    <t>현경면 농촌중심지활성화사업</t>
    <phoneticPr fontId="2" type="noConversion"/>
  </si>
  <si>
    <t>태양광 발전장치 60KW</t>
  </si>
  <si>
    <t>60kW</t>
    <phoneticPr fontId="2" type="noConversion"/>
  </si>
  <si>
    <t>발전</t>
    <phoneticPr fontId="2" type="noConversion"/>
  </si>
  <si>
    <t>식</t>
    <phoneticPr fontId="2" type="noConversion"/>
  </si>
  <si>
    <t>전남지역본부 무안신안지사 지역개발부</t>
    <phoneticPr fontId="2" type="noConversion"/>
  </si>
  <si>
    <t>황영섭</t>
    <phoneticPr fontId="2" type="noConversion"/>
  </si>
  <si>
    <t>061-260-5550</t>
    <phoneticPr fontId="2" type="noConversion"/>
  </si>
  <si>
    <t>태양광 구조물 60KW</t>
  </si>
  <si>
    <t>아스콘</t>
    <phoneticPr fontId="2" type="noConversion"/>
  </si>
  <si>
    <t>wc-2,t13mm,가열,3등급,표층용</t>
    <phoneticPr fontId="2" type="noConversion"/>
  </si>
  <si>
    <t>포장</t>
    <phoneticPr fontId="2" type="noConversion"/>
  </si>
  <si>
    <t>BB-2,t30mm,가열,3등급,기층용</t>
    <phoneticPr fontId="2" type="noConversion"/>
  </si>
  <si>
    <t>막구조물</t>
    <phoneticPr fontId="2" type="noConversion"/>
  </si>
  <si>
    <t>PVF</t>
    <phoneticPr fontId="2" type="noConversion"/>
  </si>
  <si>
    <t>조경</t>
    <phoneticPr fontId="2" type="noConversion"/>
  </si>
  <si>
    <t>㎡</t>
    <phoneticPr fontId="2" type="noConversion"/>
  </si>
  <si>
    <t xml:space="preserve">홍길동권역 창조적마을만들기사업 </t>
    <phoneticPr fontId="2" type="noConversion"/>
  </si>
  <si>
    <t>안내판</t>
    <phoneticPr fontId="2" type="noConversion"/>
  </si>
  <si>
    <t>3.0X1.8m</t>
    <phoneticPr fontId="2" type="noConversion"/>
  </si>
  <si>
    <t>EA</t>
    <phoneticPr fontId="2" type="noConversion"/>
  </si>
  <si>
    <t>장성지사 지역개발부</t>
    <phoneticPr fontId="2" type="noConversion"/>
  </si>
  <si>
    <t>백인술</t>
    <phoneticPr fontId="2" type="noConversion"/>
  </si>
  <si>
    <t>061-390-8641</t>
    <phoneticPr fontId="2" type="noConversion"/>
  </si>
  <si>
    <t>북하면 농촌중심지활성화사업 2단계</t>
    <phoneticPr fontId="2" type="noConversion"/>
  </si>
  <si>
    <t>여의주</t>
    <phoneticPr fontId="2" type="noConversion"/>
  </si>
  <si>
    <t>061-390-8661</t>
    <phoneticPr fontId="2" type="noConversion"/>
  </si>
  <si>
    <t>옥외용벤치</t>
    <phoneticPr fontId="2" type="noConversion"/>
  </si>
  <si>
    <t>D4.2X0.8m</t>
    <phoneticPr fontId="2" type="noConversion"/>
  </si>
  <si>
    <t>규격</t>
    <phoneticPr fontId="2" type="noConversion"/>
  </si>
  <si>
    <t>토목공사</t>
    <phoneticPr fontId="2" type="noConversion"/>
  </si>
  <si>
    <t>철근</t>
    <phoneticPr fontId="2" type="noConversion"/>
  </si>
  <si>
    <t>잠관준설차량 제작구매</t>
    <phoneticPr fontId="2" type="noConversion"/>
  </si>
  <si>
    <t>잠관준설차량</t>
    <phoneticPr fontId="2" type="noConversion"/>
  </si>
  <si>
    <t>전남지역본부 수자원관리부</t>
    <phoneticPr fontId="2" type="noConversion"/>
  </si>
  <si>
    <t>오영국</t>
    <phoneticPr fontId="2" type="noConversion"/>
  </si>
  <si>
    <t>061-111-1234</t>
    <phoneticPr fontId="2" type="noConversion"/>
  </si>
  <si>
    <t>청년 농촌 보금자리 조성사업 기본 및 실시설계</t>
  </si>
  <si>
    <t>오승재</t>
  </si>
  <si>
    <t>062-958-2465</t>
  </si>
  <si>
    <t>제안공모</t>
    <phoneticPr fontId="2" type="noConversion"/>
  </si>
  <si>
    <t>대신항 어촌뉴딜300사업 지역역량강화용역</t>
    <phoneticPr fontId="2" type="noConversion"/>
  </si>
  <si>
    <t>전남지역본부 영광지사 지역개발부</t>
    <phoneticPr fontId="2" type="noConversion"/>
  </si>
  <si>
    <t>박동건</t>
    <phoneticPr fontId="2" type="noConversion"/>
  </si>
  <si>
    <t>061-350-6574</t>
    <phoneticPr fontId="2" type="noConversion"/>
  </si>
  <si>
    <t>창우항 어촌뉴딜300사업 지역역량강화용역</t>
    <phoneticPr fontId="2" type="noConversion"/>
  </si>
  <si>
    <t>상오마을 취약지역 생활여건 개조사업 기본 및 세부설계 용역</t>
    <phoneticPr fontId="2" type="noConversion"/>
  </si>
  <si>
    <t>전남지역분부 영광지사 지역개발부</t>
    <phoneticPr fontId="2" type="noConversion"/>
  </si>
  <si>
    <t>황토구뎅이마을 취약지역 생활여건 개조사업 기본 및 세부설계 용역</t>
    <phoneticPr fontId="2" type="noConversion"/>
  </si>
  <si>
    <t>남면 기초생활거점육성사업 소규모 환경영향평가 용역</t>
    <phoneticPr fontId="2" type="noConversion"/>
  </si>
  <si>
    <t>남면 기초생활거점육성사업 사전 재해영향평가 용역</t>
    <phoneticPr fontId="2" type="noConversion"/>
  </si>
  <si>
    <t>완도지구 지표수보강개발사업 폐기물 처리용역</t>
    <phoneticPr fontId="2" type="noConversion"/>
  </si>
  <si>
    <t>문내면 기초생활거점육성사업 세부설계용역</t>
    <phoneticPr fontId="2" type="noConversion"/>
  </si>
  <si>
    <t>김철홍</t>
    <phoneticPr fontId="2" type="noConversion"/>
  </si>
  <si>
    <t>061-530-1540</t>
    <phoneticPr fontId="2" type="noConversion"/>
  </si>
  <si>
    <t>문내면 기초생활거점육성사업 지역역량강화사업 용역</t>
    <phoneticPr fontId="2" type="noConversion"/>
  </si>
  <si>
    <t>문내우수영 권역단위종합정비사업 세부설계용역</t>
    <phoneticPr fontId="2" type="noConversion"/>
  </si>
  <si>
    <t>남기헌</t>
    <phoneticPr fontId="2" type="noConversion"/>
  </si>
  <si>
    <t>061-530-1532</t>
    <phoneticPr fontId="2" type="noConversion"/>
  </si>
  <si>
    <t>문내우수영 권역단위종합정비사업 지역역량강화사업용역</t>
    <phoneticPr fontId="2" type="noConversion"/>
  </si>
  <si>
    <t>상신마을만들기사업 지역역량강화사업용역</t>
  </si>
  <si>
    <t>율어면 농촌중심지활성화사업 지정폐기물철거용역</t>
  </si>
  <si>
    <t>율어면 농촌중심지활성화사업 철거용역</t>
  </si>
  <si>
    <t>율어면 농촌중심지활성화사업 건설폐기물처리용역</t>
  </si>
  <si>
    <t>중촌마을 창조적마을만들기사업 지역역량강화 용역</t>
  </si>
  <si>
    <t>이명원</t>
  </si>
  <si>
    <t>061-850-2546</t>
  </si>
  <si>
    <t>내동마을 창조적마을만들기사업 지역역량강화사업</t>
  </si>
  <si>
    <t>광의면기초생활거점육성사업 세부설계 용역</t>
    <phoneticPr fontId="2" type="noConversion"/>
  </si>
  <si>
    <t>전남지역본부 구례지사 지역개발부</t>
    <phoneticPr fontId="2" type="noConversion"/>
  </si>
  <si>
    <t>최창규</t>
    <phoneticPr fontId="2" type="noConversion"/>
  </si>
  <si>
    <t>061-780-3135</t>
    <phoneticPr fontId="2" type="noConversion"/>
  </si>
  <si>
    <t>구례군 지역역량강화 용역</t>
    <phoneticPr fontId="2" type="noConversion"/>
  </si>
  <si>
    <t>지하수자원관리사업 관측정보호시설 설치공사</t>
  </si>
  <si>
    <t>전북지역본부 지하수지질부</t>
  </si>
  <si>
    <t>송용한</t>
  </si>
  <si>
    <t>063-239-2145</t>
  </si>
  <si>
    <t>전북스마트팜혁신밸리 기반조성 전기공사</t>
  </si>
  <si>
    <t>전북지역본부 스마트팜혁신밸리추진단</t>
    <phoneticPr fontId="2" type="noConversion"/>
  </si>
  <si>
    <t>이소명</t>
  </si>
  <si>
    <t>063-239-2076</t>
  </si>
  <si>
    <t>전북스마트팜혁신밸리 기반조성 통신공사</t>
  </si>
  <si>
    <t>전북 스마트팜 실증단지 지원센터 통신공사</t>
  </si>
  <si>
    <t>사매2지구 수리시설개보수사업</t>
  </si>
  <si>
    <t>전북지역본부 남원지사 수자원관리부</t>
  </si>
  <si>
    <t>장삼주</t>
  </si>
  <si>
    <t>063-620-2076</t>
  </si>
  <si>
    <t>이백지구 수리시설개보수사업</t>
  </si>
  <si>
    <t>금강지구 다목적농촌용수개발사업 토목공사</t>
  </si>
  <si>
    <t>전북지역본부 남원지사 지역개발부</t>
  </si>
  <si>
    <t>김현성</t>
  </si>
  <si>
    <t>063-620-2066</t>
  </si>
  <si>
    <t>오교 마을만들기사업</t>
  </si>
  <si>
    <t>전북지역본부 순창지사 수자원관리부</t>
    <phoneticPr fontId="2" type="noConversion"/>
  </si>
  <si>
    <t>최륜모</t>
  </si>
  <si>
    <t>063-650-7081</t>
  </si>
  <si>
    <t>지북 마을만들기사업</t>
  </si>
  <si>
    <t>가작 마을만들기사업(자율개발)</t>
  </si>
  <si>
    <t>전북지역본부 순창지사 지역개발부</t>
    <phoneticPr fontId="2" type="noConversion"/>
  </si>
  <si>
    <t>이형훈</t>
  </si>
  <si>
    <t>063-650-7064</t>
  </si>
  <si>
    <t>유정 마을만들기사업(자율개발)</t>
  </si>
  <si>
    <t>고례 마을만들기사업(자율개발)</t>
  </si>
  <si>
    <t>김세윤</t>
  </si>
  <si>
    <t>063-650-7065</t>
  </si>
  <si>
    <t>중안 마을만들기사업(자율개발)</t>
  </si>
  <si>
    <t>괴정 창조적마을 만들기사업</t>
  </si>
  <si>
    <t>홍란</t>
  </si>
  <si>
    <t>063-650-7062</t>
  </si>
  <si>
    <t>용신지구 배수개선사업 토목건축공사</t>
  </si>
  <si>
    <t>전북지역본부 동진지사 지역개발부</t>
    <phoneticPr fontId="2" type="noConversion"/>
  </si>
  <si>
    <t>전승식</t>
  </si>
  <si>
    <t>063-540-1174</t>
  </si>
  <si>
    <t>평사지구 배수개선사업 전기공사</t>
  </si>
  <si>
    <t>이용석</t>
  </si>
  <si>
    <t>063-540-1175</t>
  </si>
  <si>
    <t>백학지구 배수개선사업 전기공사</t>
  </si>
  <si>
    <t>계화1지구 배수개선사업</t>
  </si>
  <si>
    <r>
      <t xml:space="preserve"> </t>
    </r>
    <r>
      <rPr>
        <sz val="11"/>
        <rFont val="돋움"/>
        <family val="3"/>
        <charset val="129"/>
      </rPr>
      <t>-</t>
    </r>
  </si>
  <si>
    <t>전북지역본부 부안지사 지역개발부</t>
  </si>
  <si>
    <t>김태호</t>
  </si>
  <si>
    <t>063-580-1055</t>
  </si>
  <si>
    <t>소양면 농촌중심지활성화사업 토목건축공사</t>
  </si>
  <si>
    <t>전북지역본부 전주완주임실지사 지역개발부</t>
  </si>
  <si>
    <t>주종찬</t>
  </si>
  <si>
    <t>063-270-0553</t>
  </si>
  <si>
    <t>삼계면 농촌중심지활성화사업 토목건축공사</t>
  </si>
  <si>
    <t>전동훈</t>
  </si>
  <si>
    <t>063-270-0516</t>
  </si>
  <si>
    <t>상하면 농촌중심지활성화사업 토목건축공사</t>
  </si>
  <si>
    <t>전북지역본부 고창지사 지역개발부</t>
    <phoneticPr fontId="2" type="noConversion"/>
  </si>
  <si>
    <t>이성우</t>
  </si>
  <si>
    <t>063-560-1531</t>
  </si>
  <si>
    <t>삼태마을 창조적마을만들기사업 토목건축공사</t>
  </si>
  <si>
    <t>문찬혁</t>
  </si>
  <si>
    <t>063-560-1530</t>
  </si>
  <si>
    <t>공기관대행사업(용배수로정비공사)</t>
  </si>
  <si>
    <t>전북지역본부 정읍지사 수자원관리부</t>
  </si>
  <si>
    <t>이진용</t>
  </si>
  <si>
    <t>063-530-0363</t>
  </si>
  <si>
    <t>2020년 장수군 장기다리어도1 어도개보수사업</t>
  </si>
  <si>
    <t>전북지역본부 무진장지사 지역개발부</t>
  </si>
  <si>
    <t>김용현</t>
  </si>
  <si>
    <t>063-350-7015</t>
  </si>
  <si>
    <t>지하수자원관리 관측장비 구매 및 설치</t>
  </si>
  <si>
    <t>4111193802, 4321100000</t>
  </si>
  <si>
    <t>지하수위계 및 자료수집장치</t>
  </si>
  <si>
    <t>규격</t>
  </si>
  <si>
    <t>관측장비</t>
  </si>
  <si>
    <t>au</t>
  </si>
  <si>
    <t>cctv</t>
  </si>
  <si>
    <t>전북지역본부 순창지사 수자원관리부</t>
    <phoneticPr fontId="2" type="noConversion"/>
  </si>
  <si>
    <t>063-650-781</t>
  </si>
  <si>
    <t>태양광발전장치</t>
  </si>
  <si>
    <t>적성 슬로우공동체권역 종합정비사업</t>
  </si>
  <si>
    <t>평사지구 배수개선사업</t>
  </si>
  <si>
    <t>폴리에틸렌 피복강관</t>
  </si>
  <si>
    <t>D1500</t>
  </si>
  <si>
    <t>전북지역본부 동진지사 지역개발부</t>
    <phoneticPr fontId="2" type="noConversion"/>
  </si>
  <si>
    <t>금평지구 수리시설개보수사업 지급자재구입 2차</t>
  </si>
  <si>
    <t>전북지역본부 동진지사 수자원관리1부</t>
  </si>
  <si>
    <t>라융기</t>
  </si>
  <si>
    <t>063-540-1157</t>
  </si>
  <si>
    <t>25-21-08</t>
  </si>
  <si>
    <t>24-25-15</t>
  </si>
  <si>
    <t>25-24-15</t>
  </si>
  <si>
    <t>익산천 잠관 제진기 제조구매 설치</t>
  </si>
  <si>
    <t>제진기</t>
  </si>
  <si>
    <t>4.8m(w)*2.7m(h)</t>
  </si>
  <si>
    <t>협잡물 제거</t>
  </si>
  <si>
    <t>련</t>
  </si>
  <si>
    <t>전북지역본부 익산지사 수자원관리부</t>
  </si>
  <si>
    <t>두종원</t>
  </si>
  <si>
    <t>063-860-0062</t>
  </si>
  <si>
    <t xml:space="preserve">이서면 농촌중심지활성화사업 </t>
  </si>
  <si>
    <t>개방형 가드레일</t>
  </si>
  <si>
    <t>도로</t>
  </si>
  <si>
    <t xml:space="preserve">전북지역본부 전주완주임실지사 지역개발부 </t>
  </si>
  <si>
    <t>송은선</t>
  </si>
  <si>
    <t>063-270-0557</t>
  </si>
  <si>
    <t>미끄럼방지포장</t>
  </si>
  <si>
    <t>신중지구 다목적 농촌용수개발사업</t>
  </si>
  <si>
    <t>양수펌프</t>
  </si>
  <si>
    <t>10.8㎥/min×55mH</t>
  </si>
  <si>
    <t>대</t>
  </si>
  <si>
    <t>김규록</t>
  </si>
  <si>
    <t>063-530-0315</t>
  </si>
  <si>
    <t>크레인</t>
  </si>
  <si>
    <t>5TON, SPAN 8.7m, 주행 18m, 인양 6.5m</t>
  </si>
  <si>
    <t>전동기</t>
  </si>
  <si>
    <t>3300V 6P, 150kW</t>
  </si>
  <si>
    <t>공기관대행사업(용배수로정비사업)</t>
  </si>
  <si>
    <t>철근콘크리트벤치플룸관</t>
  </si>
  <si>
    <t>장수읍 농촌중심지활성화사업 토목공사</t>
  </si>
  <si>
    <t>조합놀이대</t>
  </si>
  <si>
    <t>이지현</t>
  </si>
  <si>
    <t>061-111-1234</t>
  </si>
  <si>
    <t>전북지역본부 기반관리부</t>
  </si>
  <si>
    <t>부안군 농촌공간 전략계획 및 농촌생활권 활성화계획 수립 용역</t>
  </si>
  <si>
    <t>고정희</t>
  </si>
  <si>
    <t>063-239-2074</t>
  </si>
  <si>
    <t>장수군 농촌공간 전략계획 및 농촌생활권 활성화계획 수립 용역</t>
  </si>
  <si>
    <t>주연진</t>
  </si>
  <si>
    <t>063-239-2079</t>
  </si>
  <si>
    <t>양식장용수관리사업 대수층수리특성조사 용역</t>
  </si>
  <si>
    <t>공사 지하수시설물 1공구 지하수영향조사(연장) 용역</t>
  </si>
  <si>
    <t>오주화</t>
  </si>
  <si>
    <t>063-239-2146</t>
  </si>
  <si>
    <t>공사 지하수시설물 2공구 지하수영향조사(연장) 용역</t>
  </si>
  <si>
    <t>금곡지구 농촌다움 복원사업 지역역량강화 용역</t>
  </si>
  <si>
    <t>전북지역본부 순창지사 지역개발부</t>
    <phoneticPr fontId="2" type="noConversion"/>
  </si>
  <si>
    <t>용신지구 배수개선사업 건설폐기물처리용역</t>
  </si>
  <si>
    <t xml:space="preserve">상관면 공공건축 사업계획 수립 용역 </t>
  </si>
  <si>
    <t>장수군 시군역량강화사업 사후관리 컨설팅 용역</t>
  </si>
  <si>
    <t>063-350-7066</t>
  </si>
  <si>
    <t>재해복구(원격지 백업) 정보자원 도입</t>
    <phoneticPr fontId="2" type="noConversion"/>
  </si>
  <si>
    <t>H/W, S/W</t>
    <phoneticPr fontId="2" type="noConversion"/>
  </si>
  <si>
    <t>VTL 등</t>
    <phoneticPr fontId="2" type="noConversion"/>
  </si>
  <si>
    <t>정보통신</t>
    <phoneticPr fontId="2" type="noConversion"/>
  </si>
  <si>
    <t>개</t>
    <phoneticPr fontId="2" type="noConversion"/>
  </si>
  <si>
    <t>본사 정보화추진처</t>
    <phoneticPr fontId="2" type="noConversion"/>
  </si>
  <si>
    <t>최석우</t>
    <phoneticPr fontId="2" type="noConversion"/>
  </si>
  <si>
    <t>061-338-5225</t>
    <phoneticPr fontId="2" type="noConversion"/>
  </si>
  <si>
    <t>백업전용 스토리지 도입</t>
    <phoneticPr fontId="2" type="noConversion"/>
  </si>
  <si>
    <t>제한경쟁</t>
    <phoneticPr fontId="2" type="noConversion"/>
  </si>
  <si>
    <t>H/W</t>
    <phoneticPr fontId="2" type="noConversion"/>
  </si>
  <si>
    <t>스토리지</t>
    <phoneticPr fontId="2" type="noConversion"/>
  </si>
  <si>
    <t>061-338-5226</t>
  </si>
  <si>
    <t>홈페이지, 개인PC 개인정보보호 도입</t>
    <phoneticPr fontId="2" type="noConversion"/>
  </si>
  <si>
    <t>S/W</t>
    <phoneticPr fontId="2" type="noConversion"/>
  </si>
  <si>
    <t>솔루션</t>
    <phoneticPr fontId="2" type="noConversion"/>
  </si>
  <si>
    <t>안나영</t>
    <phoneticPr fontId="2" type="noConversion"/>
  </si>
  <si>
    <t>061-338-5232</t>
    <phoneticPr fontId="2" type="noConversion"/>
  </si>
  <si>
    <t>농어촌지하수관측망 DB서버 구입</t>
    <phoneticPr fontId="2" type="noConversion"/>
  </si>
  <si>
    <t>x86 서버</t>
    <phoneticPr fontId="2" type="noConversion"/>
  </si>
  <si>
    <t>다급</t>
    <phoneticPr fontId="2" type="noConversion"/>
  </si>
  <si>
    <t>시스템</t>
    <phoneticPr fontId="2" type="noConversion"/>
  </si>
  <si>
    <t>본사 지하수지질처</t>
    <phoneticPr fontId="2" type="noConversion"/>
  </si>
  <si>
    <t>홍주곤</t>
    <phoneticPr fontId="2" type="noConversion"/>
  </si>
  <si>
    <t>061-338-5754</t>
    <phoneticPr fontId="2" type="noConversion"/>
  </si>
  <si>
    <t>지하수지질사업용 자본예산(기계장치) 취득</t>
    <phoneticPr fontId="2" type="noConversion"/>
  </si>
  <si>
    <t>일반경쟁</t>
    <phoneticPr fontId="2" type="noConversion"/>
  </si>
  <si>
    <t>우물착정기</t>
    <phoneticPr fontId="2" type="noConversion"/>
  </si>
  <si>
    <t xml:space="preserve">203mm x 300m </t>
    <phoneticPr fontId="2" type="noConversion"/>
  </si>
  <si>
    <t>지하수지질사업</t>
    <phoneticPr fontId="2" type="noConversion"/>
  </si>
  <si>
    <t>set</t>
    <phoneticPr fontId="2" type="noConversion"/>
  </si>
  <si>
    <t>본사 지하수지질처</t>
    <phoneticPr fontId="2" type="noConversion"/>
  </si>
  <si>
    <t>형민욱</t>
    <phoneticPr fontId="2" type="noConversion"/>
  </si>
  <si>
    <t>042-822-1424</t>
    <phoneticPr fontId="2" type="noConversion"/>
  </si>
  <si>
    <t>제방변위계측 부대시설공사 외주용역</t>
    <phoneticPr fontId="2" type="noConversion"/>
  </si>
  <si>
    <t>신규</t>
    <phoneticPr fontId="2" type="noConversion"/>
  </si>
  <si>
    <t>임성근</t>
    <phoneticPr fontId="2" type="noConversion"/>
  </si>
  <si>
    <t>061-338-5792</t>
    <phoneticPr fontId="2" type="noConversion"/>
  </si>
  <si>
    <t>자체조달</t>
    <phoneticPr fontId="2" type="noConversion"/>
  </si>
  <si>
    <t>재해예방계측시스템 개선 및 유지보수용역</t>
    <phoneticPr fontId="2" type="noConversion"/>
  </si>
  <si>
    <t>신규</t>
    <phoneticPr fontId="2" type="noConversion"/>
  </si>
  <si>
    <t>기술용역</t>
    <phoneticPr fontId="2" type="noConversion"/>
  </si>
  <si>
    <t>미해당</t>
    <phoneticPr fontId="2" type="noConversion"/>
  </si>
  <si>
    <t>일반</t>
    <phoneticPr fontId="2" type="noConversion"/>
  </si>
  <si>
    <t>이병윤</t>
    <phoneticPr fontId="2" type="noConversion"/>
  </si>
  <si>
    <t>061-338-5797</t>
    <phoneticPr fontId="2" type="noConversion"/>
  </si>
  <si>
    <t>비협정</t>
    <phoneticPr fontId="2" type="noConversion"/>
  </si>
  <si>
    <t>캠프 롱 시설물철거 실시설계 용역</t>
  </si>
  <si>
    <t>본사 지하수지질처</t>
  </si>
  <si>
    <t>김건주</t>
  </si>
  <si>
    <t>031-861-8642</t>
  </si>
  <si>
    <t>캠프 롱 환경오염정화 용역</t>
  </si>
  <si>
    <t>김은진</t>
  </si>
  <si>
    <t>061-338-5772</t>
  </si>
  <si>
    <t>호비사격장 환경오염정화 용역</t>
  </si>
  <si>
    <t>서산A지구 농업기반시설 재정비사업 5공구 토목공사</t>
  </si>
  <si>
    <t>25-24-150</t>
    <phoneticPr fontId="2" type="noConversion"/>
  </si>
  <si>
    <t>구조물</t>
  </si>
  <si>
    <t>천수만사업단 시설운영부</t>
  </si>
  <si>
    <t>양준석</t>
  </si>
  <si>
    <t>041-630-5858</t>
  </si>
  <si>
    <t>콘크리트 조립식 수로관</t>
  </si>
  <si>
    <t>800B</t>
    <phoneticPr fontId="2" type="noConversion"/>
  </si>
  <si>
    <t>용배수로</t>
  </si>
  <si>
    <t>본</t>
    <phoneticPr fontId="2" type="noConversion"/>
  </si>
  <si>
    <t>난간(교량용)H=0.85m</t>
    <phoneticPr fontId="2" type="noConversion"/>
  </si>
  <si>
    <t>W2000*H850</t>
    <phoneticPr fontId="2" type="noConversion"/>
  </si>
  <si>
    <t>교량난간</t>
    <phoneticPr fontId="2" type="noConversion"/>
  </si>
  <si>
    <t>m</t>
    <phoneticPr fontId="2" type="noConversion"/>
  </si>
  <si>
    <t>서산3공구 건설폐기물 처리용역</t>
  </si>
  <si>
    <t>봉양지구 지표수보강개발사업 전기공사</t>
  </si>
  <si>
    <t>충청남도</t>
  </si>
  <si>
    <t xml:space="preserve"> - </t>
  </si>
  <si>
    <t>충남지역본부 천안지사 지역개발부</t>
  </si>
  <si>
    <t>안현빈</t>
  </si>
  <si>
    <t>041-539-7096</t>
  </si>
  <si>
    <t>국가계약법 시행령 제26조제1항제5호가목(여성기업)</t>
  </si>
  <si>
    <t>삼곡리 마을만들기사업 건축토목기계조경공사</t>
  </si>
  <si>
    <t>삼곡리 마을만들기사업 전기공사</t>
  </si>
  <si>
    <t>삼곡리 마을만들기사업 통신공사</t>
  </si>
  <si>
    <t>신두1리 마을만들기사업 건축토목기계공사</t>
  </si>
  <si>
    <t>신두1리 마을만들기사업 통신공사</t>
  </si>
  <si>
    <t>신두1리 마을만들기사업 전기공사</t>
  </si>
  <si>
    <t>내수면 어도 개보수사업</t>
  </si>
  <si>
    <t>김경훈</t>
  </si>
  <si>
    <t>041-539-7062</t>
  </si>
  <si>
    <t>용두해안길 관광기반조성 토목공사</t>
  </si>
  <si>
    <t>충남지역본부 보령지사 지역개발부</t>
  </si>
  <si>
    <t>박건호</t>
  </si>
  <si>
    <t>041-930-7870</t>
  </si>
  <si>
    <t>침수피해예방 구거준설</t>
  </si>
  <si>
    <t>나근환</t>
  </si>
  <si>
    <t>041-930-7883</t>
  </si>
  <si>
    <t>재정2리 교량재 설치공사</t>
  </si>
  <si>
    <t>남곡2통 농로포장공사</t>
  </si>
  <si>
    <t>장현2리 농로포장공사</t>
  </si>
  <si>
    <t>은포양수저류 시설공사</t>
  </si>
  <si>
    <t>신죽1지구 송수관로 매설공사</t>
  </si>
  <si>
    <t>주교지구 간이양수장 설치공사</t>
  </si>
  <si>
    <t>유지관리사업</t>
  </si>
  <si>
    <t>수자원관리부</t>
  </si>
  <si>
    <t>이종성</t>
  </si>
  <si>
    <t>041-539-7147</t>
  </si>
  <si>
    <t>국가계약법 시행령 제26조제1항5호</t>
  </si>
  <si>
    <t>유지관리사업 긴급 보수공사</t>
  </si>
  <si>
    <t>국가계약법 시행령 제26조제1항6호</t>
  </si>
  <si>
    <t>저수지 제당 제초작업</t>
  </si>
  <si>
    <t xml:space="preserve">  -  </t>
  </si>
  <si>
    <t>041-539-7148</t>
  </si>
  <si>
    <t>아산시 맑은물 푸른농촌 가꾸기사업</t>
  </si>
  <si>
    <t>문병영</t>
  </si>
  <si>
    <t>041-539-7173</t>
  </si>
  <si>
    <t>장상양수장외 3개소 전기설비 보수공사</t>
  </si>
  <si>
    <t>충남지역본부 서천지사 수자원관리부</t>
  </si>
  <si>
    <t>이수창</t>
  </si>
  <si>
    <t>041-950-7713</t>
  </si>
  <si>
    <t>국가계약법 시행령 제30조 제1항 제2호</t>
  </si>
  <si>
    <t>농촌형 공공임대주택조성사업 토목건축공사</t>
  </si>
  <si>
    <t>충남지역본부 서천지사 지역개발부</t>
  </si>
  <si>
    <t>김승현</t>
  </si>
  <si>
    <t>041-950-7776</t>
  </si>
  <si>
    <t>화양면 기초생활거점육성사업 토목건축공사</t>
  </si>
  <si>
    <t>설원기</t>
  </si>
  <si>
    <t>041-950-7775</t>
  </si>
  <si>
    <t>하리마을 새뜰마을사업 토목건축공사</t>
  </si>
  <si>
    <t>신성지구 배수개선사업</t>
  </si>
  <si>
    <t>백종현</t>
  </si>
  <si>
    <t>041-950-7778</t>
  </si>
  <si>
    <t>록평지구 대구획경지정리사업</t>
  </si>
  <si>
    <t>충남지역본부 청양지사</t>
  </si>
  <si>
    <t>김기남</t>
  </si>
  <si>
    <t>041-940-1753</t>
  </si>
  <si>
    <t>예산군 봉산면 구암리 마을만들기사업 토목건축공사</t>
  </si>
  <si>
    <t>충남지역본부 예산지사 지역개발부</t>
  </si>
  <si>
    <t>김용원</t>
  </si>
  <si>
    <t>041-330-3570</t>
  </si>
  <si>
    <t>신흥리 마을만들기사업 건축토목공사</t>
  </si>
  <si>
    <t>김대원</t>
  </si>
  <si>
    <t>041 330 3517</t>
  </si>
  <si>
    <t>대술면농촌중심지활성화사업 토목건축공사</t>
  </si>
  <si>
    <t>김인수</t>
  </si>
  <si>
    <t>041-330-3581</t>
  </si>
  <si>
    <t>대술면농촌중심지활성화사업 전기통신소방공사</t>
  </si>
  <si>
    <t>041-330-3582</t>
  </si>
  <si>
    <t>입침지구 소규모 배수개선사업</t>
  </si>
  <si>
    <t>예산군 신양면 차동리 새뜰마을사업 토목건축공사</t>
  </si>
  <si>
    <t>면천면 농촌중심지활성화사업 토목(건축, 기계)공사</t>
  </si>
  <si>
    <t>충남지역본부 당진지사 지역개발부</t>
  </si>
  <si>
    <t>강지슬</t>
  </si>
  <si>
    <t>041-351-9172</t>
  </si>
  <si>
    <t>면천면 농촌중심지활성화사업 전기공사</t>
  </si>
  <si>
    <t>면천면 농촌중심지활성화사업 통신공사</t>
  </si>
  <si>
    <t>면천면 농촌중심지활성화사업 소방공사</t>
  </si>
  <si>
    <t>아산호-삽교호-대호호 농촌용수이용체계재편사업</t>
  </si>
  <si>
    <t>KRC HMI SOFTWARE</t>
  </si>
  <si>
    <t xml:space="preserve"> 전기 </t>
  </si>
  <si>
    <t xml:space="preserve"> 식 </t>
  </si>
  <si>
    <t>충남지역본부 기전기술부</t>
  </si>
  <si>
    <t>이충원</t>
  </si>
  <si>
    <t>042-480-0340</t>
  </si>
  <si>
    <t>측정 및 시험기기(아산)</t>
  </si>
  <si>
    <t>측정 및 시험기기(삽교)</t>
  </si>
  <si>
    <t>세종특별자치시 지역지하수관측망 설치사업</t>
  </si>
  <si>
    <t>수위센서외</t>
  </si>
  <si>
    <t xml:space="preserve"> 관측 </t>
  </si>
  <si>
    <t>충남지역본부 지하수지질부</t>
  </si>
  <si>
    <t>배주호</t>
  </si>
  <si>
    <t>042-480-0366</t>
  </si>
  <si>
    <t>2020년 지하수자원관리사업</t>
  </si>
  <si>
    <t>손지현</t>
  </si>
  <si>
    <t>042-480-0361</t>
  </si>
  <si>
    <t>대정지구 수리시설개보수사업 토목건축공사</t>
  </si>
  <si>
    <t>몰드변압기</t>
  </si>
  <si>
    <t>22.9KV/3.3KV / 700KVA</t>
  </si>
  <si>
    <t xml:space="preserve"> 대정지구 양수장 </t>
  </si>
  <si>
    <t>충남지역본부 천안지사 지역개발부</t>
    <phoneticPr fontId="2" type="noConversion"/>
  </si>
  <si>
    <t>최인규</t>
  </si>
  <si>
    <t>041-539-7087</t>
  </si>
  <si>
    <t>봉양지구 지표수보강개발사업 토목기계공사</t>
  </si>
  <si>
    <t>수문권양기</t>
  </si>
  <si>
    <t>4~6톤/단동식</t>
  </si>
  <si>
    <t xml:space="preserve"> 대화양수장 </t>
  </si>
  <si>
    <t>황형선</t>
  </si>
  <si>
    <t>041-539-7088</t>
  </si>
  <si>
    <t>수중펌프</t>
  </si>
  <si>
    <t>150mm / 11KW</t>
  </si>
  <si>
    <t xml:space="preserve"> 대 </t>
  </si>
  <si>
    <t xml:space="preserve"> 개 </t>
  </si>
  <si>
    <t>충남지역본부 아산지사 수자원관리부</t>
    <phoneticPr fontId="2" type="noConversion"/>
  </si>
  <si>
    <t>모원지구 수리시설개보수 지급자재</t>
  </si>
  <si>
    <t>수배전반</t>
  </si>
  <si>
    <t xml:space="preserve"> 수배전반 </t>
  </si>
  <si>
    <t>이승훈</t>
  </si>
  <si>
    <t>물관리자동화</t>
  </si>
  <si>
    <t xml:space="preserve"> TM/TC </t>
  </si>
  <si>
    <t>밸브</t>
  </si>
  <si>
    <t xml:space="preserve"> 밸브 </t>
  </si>
  <si>
    <t>김동익</t>
  </si>
  <si>
    <t>041-539-7162</t>
  </si>
  <si>
    <t>수문</t>
  </si>
  <si>
    <t xml:space="preserve"> 수문 </t>
  </si>
  <si>
    <t>장항지구 수리시설개보수사업 CCTV</t>
  </si>
  <si>
    <t>보안용 카메라</t>
  </si>
  <si>
    <t>돔카메라</t>
  </si>
  <si>
    <t xml:space="preserve"> TMTC </t>
  </si>
  <si>
    <t xml:space="preserve">화강지구 마을만들기사업 </t>
  </si>
  <si>
    <t>하드디스크</t>
  </si>
  <si>
    <t>CN/ST6000NM0017, 6TB</t>
  </si>
  <si>
    <t xml:space="preserve"> 통신 </t>
  </si>
  <si>
    <t xml:space="preserve"> EA </t>
  </si>
  <si>
    <t>충남지역본부 청양지사 지역개발부</t>
    <phoneticPr fontId="2" type="noConversion"/>
  </si>
  <si>
    <t>이건희</t>
  </si>
  <si>
    <t>041-940-1705</t>
  </si>
  <si>
    <t>홍성읍 농촌중심지활성화사업</t>
  </si>
  <si>
    <t>스틸 가로등주</t>
  </si>
  <si>
    <t xml:space="preserve"> H:10mx2.0m 1등용 </t>
  </si>
  <si>
    <t xml:space="preserve"> 본 </t>
  </si>
  <si>
    <t>충남지역본부 홍성지사 지역개발부</t>
  </si>
  <si>
    <t>김민태</t>
  </si>
  <si>
    <t>041-630-5740</t>
  </si>
  <si>
    <t>가로등 제어반</t>
  </si>
  <si>
    <t xml:space="preserve"> 가로등 제어반 </t>
  </si>
  <si>
    <t xml:space="preserve"> 면 </t>
  </si>
  <si>
    <t>천안북부지구 농촌용수이용체계재편사업 세부설계 용역</t>
  </si>
  <si>
    <t>PQ</t>
  </si>
  <si>
    <t>충남지역본부 사업계획부</t>
  </si>
  <si>
    <t>박용철</t>
  </si>
  <si>
    <t>042-480-0292</t>
  </si>
  <si>
    <t>장항지구 배수개선사업 세부설계 용역</t>
  </si>
  <si>
    <t>이훈주</t>
  </si>
  <si>
    <t>042-480-0311</t>
  </si>
  <si>
    <t xml:space="preserve">세종특별자차시 방치공 원상복구 </t>
  </si>
  <si>
    <t>삼곡리 마을만들기사업 지역역량강화</t>
  </si>
  <si>
    <t>신두1리 마을만들기사업 지역역량강화</t>
  </si>
  <si>
    <t xml:space="preserve">송림항 어촌뉴딜 300사업 지역역량강화 용역 </t>
  </si>
  <si>
    <t xml:space="preserve">화양면 기초생활거점 육성사업 지역역량강화 용역 </t>
  </si>
  <si>
    <t>미당리 취약지역생활여건개조사업 세부설계 용역</t>
  </si>
  <si>
    <t>교월리 취약지역생활여건개조사업 세부설계 용역</t>
  </si>
  <si>
    <t>민승근</t>
  </si>
  <si>
    <t>041-940-1752</t>
  </si>
  <si>
    <t>서부면 농촌중심지활성화사업 지정폐기물처리용역</t>
  </si>
  <si>
    <t>이동민</t>
  </si>
  <si>
    <t>041-630-5738</t>
  </si>
  <si>
    <t>궁리항 어촌뉴딜300사업 지역역량강화용역</t>
  </si>
  <si>
    <t>홍동면 기초생활거점육성사업 지역역량강화용역</t>
  </si>
  <si>
    <t>지역발전투자협약 시범사업 공공건축기획 및 건축심의 용역</t>
  </si>
  <si>
    <t>예산군 신양면 차동리 새뜰마을사업 지정폐기물처리용역</t>
  </si>
  <si>
    <t>예산군 신양면 차동리 새뜰마을사업 건설폐기물처리용역</t>
  </si>
  <si>
    <t>대술면 농촌중심지 활성화사업 건설폐기물처리용역</t>
  </si>
  <si>
    <t>설계중</t>
  </si>
  <si>
    <t>대술면 농촌중심지 활성화사업 건축공사감리용역</t>
  </si>
  <si>
    <t>041-330-3583</t>
  </si>
  <si>
    <t>입침지구 소규모배수개선 건설폐기물처리용역</t>
  </si>
  <si>
    <t>화옹지구 대단위농업개발사업 4공구(에코팜랜드) 토목공사</t>
  </si>
  <si>
    <t>부단수제수밸브</t>
    <phoneticPr fontId="2" type="noConversion"/>
  </si>
  <si>
    <t xml:space="preserve"> φ100㎜ </t>
  </si>
  <si>
    <t>상수</t>
    <phoneticPr fontId="2" type="noConversion"/>
  </si>
  <si>
    <t>대</t>
    <phoneticPr fontId="2" type="noConversion"/>
  </si>
  <si>
    <t>화안사업단</t>
  </si>
  <si>
    <t>박주홍</t>
    <phoneticPr fontId="2" type="noConversion"/>
  </si>
  <si>
    <t>031-355-5196</t>
    <phoneticPr fontId="2" type="noConversion"/>
  </si>
  <si>
    <t xml:space="preserve"> φ150㎜ </t>
  </si>
  <si>
    <t xml:space="preserve"> φ200㎜ </t>
  </si>
  <si>
    <t xml:space="preserve"> φ250㎜ </t>
  </si>
  <si>
    <t>소프트실제수밸브</t>
    <phoneticPr fontId="2" type="noConversion"/>
  </si>
  <si>
    <t xml:space="preserve">  80㎜ (표준형)  </t>
  </si>
  <si>
    <t>오수</t>
    <phoneticPr fontId="2" type="noConversion"/>
  </si>
  <si>
    <t>EA</t>
    <phoneticPr fontId="2" type="noConversion"/>
  </si>
  <si>
    <t xml:space="preserve"> 철개(뚜껑)</t>
  </si>
  <si>
    <t xml:space="preserve"> φ648mm(보도용)</t>
  </si>
  <si>
    <t>상수</t>
  </si>
  <si>
    <t>조</t>
    <phoneticPr fontId="2" type="noConversion"/>
  </si>
  <si>
    <t xml:space="preserve"> PE 직관(PE100,SDR17,PN10) </t>
  </si>
  <si>
    <t xml:space="preserve"> 160A, L=9m </t>
  </si>
  <si>
    <t>본</t>
    <phoneticPr fontId="2" type="noConversion"/>
  </si>
  <si>
    <t xml:space="preserve"> 225A, L=6m </t>
  </si>
  <si>
    <t xml:space="preserve"> 225A, L=9m </t>
  </si>
  <si>
    <t xml:space="preserve"> 280A, L=6m </t>
  </si>
  <si>
    <t xml:space="preserve"> 280A, L=9m </t>
  </si>
  <si>
    <t xml:space="preserve"> 315A, L=6m </t>
  </si>
  <si>
    <t xml:space="preserve"> 315A, L=9m </t>
  </si>
  <si>
    <t>수중맨홀펌프(탈착식)</t>
    <phoneticPr fontId="2" type="noConversion"/>
  </si>
  <si>
    <t>설치도(2HP×80A×380V×4P)</t>
    <phoneticPr fontId="2" type="noConversion"/>
  </si>
  <si>
    <t>031-355-5197</t>
  </si>
  <si>
    <t>화옹지구 대단위농업개발사업 5공구(에코팜랜드) 토목공사</t>
  </si>
  <si>
    <t>설치도(5HP×80A×380V×4P)</t>
    <phoneticPr fontId="2" type="noConversion"/>
  </si>
  <si>
    <t>031-355-5198</t>
  </si>
  <si>
    <t>화옹지구 대단위농업개발사업 6공구(에코팜랜드) 토목공사</t>
  </si>
  <si>
    <t>수중맨홀펌프(탈착식)</t>
  </si>
  <si>
    <t>설치도(5HP×100A×380V×4P)</t>
    <phoneticPr fontId="2" type="noConversion"/>
  </si>
  <si>
    <t>031-355-5199</t>
  </si>
  <si>
    <t>설치도(7.5HP×100A×380V×4P)</t>
    <phoneticPr fontId="2" type="noConversion"/>
  </si>
  <si>
    <t>031-355-5200</t>
  </si>
  <si>
    <t>68해일 신촌마을 농어촌취약지역 생활여건개조사업 세부설계</t>
  </si>
  <si>
    <t>강원지역본부 영북지사 지역개발부</t>
  </si>
  <si>
    <t>오상배</t>
  </si>
  <si>
    <t>033-630-0137</t>
  </si>
  <si>
    <t>강원도</t>
  </si>
  <si>
    <t>강원지역본부 홍천춘천지사 지역개발부</t>
  </si>
  <si>
    <t>홍순기</t>
  </si>
  <si>
    <t>두미리 마을만들기사업 토목공사</t>
  </si>
  <si>
    <t>033-430-9570</t>
  </si>
  <si>
    <t>운학1리 마을만들기사업 귀농귀촌센터 조성공사</t>
  </si>
  <si>
    <t>강원지역본부 원주지사 평창영월정선지부</t>
  </si>
  <si>
    <t>남상경</t>
  </si>
  <si>
    <t>033-335-9513</t>
  </si>
  <si>
    <t>정선군 IBS우주입자연구센터 연구원 주거단지</t>
  </si>
  <si>
    <t>표성현</t>
  </si>
  <si>
    <t>033- 335-9515</t>
  </si>
  <si>
    <t>문산2리 마을만들기사업 운재관 및 마을회관 조성공사</t>
  </si>
  <si>
    <t>운남지구 대구획경지정리사업</t>
  </si>
  <si>
    <t>강원지역본부 원주지사 지역개발부</t>
  </si>
  <si>
    <t>한기수</t>
  </si>
  <si>
    <t>033-749-1603</t>
  </si>
  <si>
    <t>하사전리 마을만들기사업 토목건축공사</t>
  </si>
  <si>
    <t>강원지역본부 강릉지사 지역개발부</t>
  </si>
  <si>
    <t>반종혁</t>
  </si>
  <si>
    <t>033-650-3255</t>
  </si>
  <si>
    <t>사천리 창조적마을만들기사업 건축공사</t>
  </si>
  <si>
    <t>사천리 창조적마을만들기사업 전기공사</t>
  </si>
  <si>
    <t>사천리 창조적마을만들기사업 통신공사</t>
  </si>
  <si>
    <t>고성군 노후저수지 보수보강사업 토목공사</t>
  </si>
  <si>
    <t>일반경쟁</t>
    <phoneticPr fontId="2" type="noConversion"/>
  </si>
  <si>
    <t>비협정</t>
    <phoneticPr fontId="2" type="noConversion"/>
  </si>
  <si>
    <t>하사지구 과실전문생산단지 기반조성사업 지하수개발</t>
  </si>
  <si>
    <t>경상북도</t>
    <phoneticPr fontId="2" type="noConversion"/>
  </si>
  <si>
    <t>기타</t>
    <phoneticPr fontId="2" type="noConversion"/>
  </si>
  <si>
    <t>일반경쟁</t>
    <phoneticPr fontId="2" type="noConversion"/>
  </si>
  <si>
    <t>경북지역본부 지하수지질부</t>
    <phoneticPr fontId="2" type="noConversion"/>
  </si>
  <si>
    <t>박원규</t>
    <phoneticPr fontId="2" type="noConversion"/>
  </si>
  <si>
    <t>053-320-0762</t>
    <phoneticPr fontId="2" type="noConversion"/>
  </si>
  <si>
    <t>비협정</t>
    <phoneticPr fontId="2" type="noConversion"/>
  </si>
  <si>
    <t>상사지구 과실전문생산단지 기반조성사업 지하수개발</t>
  </si>
  <si>
    <t>053-320-0762</t>
  </si>
  <si>
    <t>구지가안지구 과실전문생산단지 기반조성사업 지하수개발</t>
  </si>
  <si>
    <t>임성택</t>
    <phoneticPr fontId="2" type="noConversion"/>
  </si>
  <si>
    <t>053-320-4864</t>
    <phoneticPr fontId="2" type="noConversion"/>
  </si>
  <si>
    <t>삼산지구 과실전문생산단지 기반조성사업 지하수개발</t>
  </si>
  <si>
    <t>최원우</t>
    <phoneticPr fontId="2" type="noConversion"/>
  </si>
  <si>
    <t>053-320-0769</t>
    <phoneticPr fontId="2" type="noConversion"/>
  </si>
  <si>
    <t>보현지구 과실전문생산단지 기반조성사업 지하수개발</t>
  </si>
  <si>
    <t>오제헌</t>
    <phoneticPr fontId="2" type="noConversion"/>
  </si>
  <si>
    <t>053-320-0759</t>
    <phoneticPr fontId="2" type="noConversion"/>
  </si>
  <si>
    <t>효지구 과실전문생산단지 기반조성사업 지하수개발</t>
  </si>
  <si>
    <t>신라지구 과실전문생산단지 기반조성사업 지하수개발</t>
  </si>
  <si>
    <t>쇠실지구 과실전문생산단지 기반조성사업 지하수개발</t>
  </si>
  <si>
    <t>박수옥</t>
    <phoneticPr fontId="2" type="noConversion"/>
  </si>
  <si>
    <t>053-320-0766</t>
    <phoneticPr fontId="2" type="noConversion"/>
  </si>
  <si>
    <t>문수지구 과실전문생산단지 기반조성사업 지하수개발</t>
  </si>
  <si>
    <t>053-320-4864</t>
  </si>
  <si>
    <t>경북 스마트팜혁신밸리조성사업 기반조성 전기공사</t>
    <phoneticPr fontId="2" type="noConversion"/>
  </si>
  <si>
    <t>경상북도</t>
  </si>
  <si>
    <t>경북지역본부 스마트팜혁신밸리추진단</t>
    <phoneticPr fontId="2" type="noConversion"/>
  </si>
  <si>
    <t>김병석</t>
    <phoneticPr fontId="2" type="noConversion"/>
  </si>
  <si>
    <t>070-5030-3538</t>
    <phoneticPr fontId="2" type="noConversion"/>
  </si>
  <si>
    <t>경북 스마트팜혁신밸리조성사업 임대형스마트팜 지열냉난방설치공사</t>
    <phoneticPr fontId="2" type="noConversion"/>
  </si>
  <si>
    <t>경북지역본부 스마트팜혁신밸리추진단</t>
  </si>
  <si>
    <t>김학표</t>
  </si>
  <si>
    <t>070-5030-5349</t>
  </si>
  <si>
    <t>장기면 농촌중심지활성화사업 토목,건축,조경공사</t>
    <phoneticPr fontId="2" type="noConversion"/>
  </si>
  <si>
    <t>경북지역본부 포항울릉지사 수자원관리부</t>
    <phoneticPr fontId="2" type="noConversion"/>
  </si>
  <si>
    <t>방찬진</t>
    <phoneticPr fontId="2" type="noConversion"/>
  </si>
  <si>
    <t>054-720-7017</t>
    <phoneticPr fontId="2" type="noConversion"/>
  </si>
  <si>
    <t>장기면 농촌중심지활성화사업 전기공사</t>
    <phoneticPr fontId="2" type="noConversion"/>
  </si>
  <si>
    <t>현내봉계지구 과실전문생산단지 기반조성사업 토목공사</t>
  </si>
  <si>
    <t>경북지역본부 포항울릉지사 수자원관리부</t>
  </si>
  <si>
    <t>박찬우</t>
  </si>
  <si>
    <t>054-720-7016</t>
  </si>
  <si>
    <t>현내봉계지구 과실전문생산단지 기반조성사업 전기공사</t>
  </si>
  <si>
    <t>윤재호</t>
  </si>
  <si>
    <t>054-720-7030</t>
  </si>
  <si>
    <t>용기오덕지구 과실전문생산단지 기반조성사업 토모공사</t>
  </si>
  <si>
    <t>호미곶권역 거점개발사업 건축토목조경기계공사</t>
  </si>
  <si>
    <t>김일표</t>
  </si>
  <si>
    <t>054-720-7012</t>
  </si>
  <si>
    <t>호미곶권역 거점개발사업 전기공사</t>
  </si>
  <si>
    <t>호미곶권역 거점개발사업 통신공사</t>
  </si>
  <si>
    <t>호미곶권역 거점개발사업 소방공사</t>
  </si>
  <si>
    <t>호동지구 배수개선사업 토목공사</t>
  </si>
  <si>
    <t>경북지역본부 구미김천지사 수자원관리부</t>
  </si>
  <si>
    <t>김형만</t>
  </si>
  <si>
    <t>054-712-3452</t>
  </si>
  <si>
    <t>호동지구 배수개선사업 전기공사</t>
  </si>
  <si>
    <t>박정우</t>
  </si>
  <si>
    <t>054-712-3457</t>
  </si>
  <si>
    <t>농소면 농촌중심지활성화사업 건축·조경공사</t>
    <phoneticPr fontId="2" type="noConversion"/>
  </si>
  <si>
    <t>김기현</t>
  </si>
  <si>
    <t>054 712 3424</t>
  </si>
  <si>
    <t>자체조달</t>
    <phoneticPr fontId="2" type="noConversion"/>
  </si>
  <si>
    <t>장수면 농촌중심지활성화사업(건축, 토목, 조경) 공사</t>
    <phoneticPr fontId="2" type="noConversion"/>
  </si>
  <si>
    <t>경상북도</t>
    <phoneticPr fontId="2" type="noConversion"/>
  </si>
  <si>
    <t>건축</t>
    <phoneticPr fontId="2" type="noConversion"/>
  </si>
  <si>
    <t>경북지역본부 영주봉화지사 지역개발부</t>
    <phoneticPr fontId="2" type="noConversion"/>
  </si>
  <si>
    <t>라영호</t>
    <phoneticPr fontId="2" type="noConversion"/>
  </si>
  <si>
    <t>054-639-5042</t>
    <phoneticPr fontId="2" type="noConversion"/>
  </si>
  <si>
    <t>자체조달</t>
    <phoneticPr fontId="2" type="noConversion"/>
  </si>
  <si>
    <t>장수면 농촌중심지활성화사업(전기)공사</t>
    <phoneticPr fontId="2" type="noConversion"/>
  </si>
  <si>
    <t>전기</t>
    <phoneticPr fontId="2" type="noConversion"/>
  </si>
  <si>
    <t>장수면 농촌중심지활성화사업(통신)공사</t>
    <phoneticPr fontId="2" type="noConversion"/>
  </si>
  <si>
    <t>통신</t>
    <phoneticPr fontId="2" type="noConversion"/>
  </si>
  <si>
    <t>장수면 농촌중심지활성화사업(소방)공사</t>
    <phoneticPr fontId="2" type="noConversion"/>
  </si>
  <si>
    <t>소방</t>
    <phoneticPr fontId="2" type="noConversion"/>
  </si>
  <si>
    <t>비협정</t>
    <phoneticPr fontId="2" type="noConversion"/>
  </si>
  <si>
    <t>청통면 기초생활거점육성사업 공사</t>
    <phoneticPr fontId="2" type="noConversion"/>
  </si>
  <si>
    <t>경북지역본부 영천지사 지역개발부</t>
    <phoneticPr fontId="2" type="noConversion"/>
  </si>
  <si>
    <t>손호근</t>
    <phoneticPr fontId="2" type="noConversion"/>
  </si>
  <si>
    <t>054-339-5032</t>
    <phoneticPr fontId="2" type="noConversion"/>
  </si>
  <si>
    <t>도유리 취약지역 생활여건 개조사업 공사</t>
    <phoneticPr fontId="2" type="noConversion"/>
  </si>
  <si>
    <t>이안 가장양수장 개보수사업</t>
    <phoneticPr fontId="2" type="noConversion"/>
  </si>
  <si>
    <t>경북지역본부 상주지사 수자원관리부</t>
    <phoneticPr fontId="2" type="noConversion"/>
  </si>
  <si>
    <t>김재영</t>
    <phoneticPr fontId="2" type="noConversion"/>
  </si>
  <si>
    <t>054-533-3629</t>
    <phoneticPr fontId="2" type="noConversion"/>
  </si>
  <si>
    <t>모서 소잠들양수장 설치사업</t>
    <phoneticPr fontId="2" type="noConversion"/>
  </si>
  <si>
    <t>경북지역본부 상주지사 수자원관리부</t>
  </si>
  <si>
    <t>김재영</t>
    <phoneticPr fontId="2" type="noConversion"/>
  </si>
  <si>
    <t>054-533-3629</t>
    <phoneticPr fontId="2" type="noConversion"/>
  </si>
  <si>
    <t>내서 구시골양수장 설치사업</t>
    <phoneticPr fontId="2" type="noConversion"/>
  </si>
  <si>
    <t>화동면 기초생활거점조성사업 건축토목공사</t>
  </si>
  <si>
    <t>박종순</t>
  </si>
  <si>
    <t>054-531-3630</t>
  </si>
  <si>
    <t>대전3리 마을만들기사업 토목공사</t>
  </si>
  <si>
    <t>김병대</t>
  </si>
  <si>
    <t>054-531-3632</t>
  </si>
  <si>
    <t>오태1리  마을만들기사업 토목공사</t>
  </si>
  <si>
    <t>산양 신전지구 양수장 설치사업 토목공사</t>
  </si>
  <si>
    <t>경북지역본부 문경지사 수자원관리부</t>
  </si>
  <si>
    <t>여동규</t>
  </si>
  <si>
    <t>054-550-5320</t>
  </si>
  <si>
    <t>산양 신전지구 양수장 설치사업 전기공사</t>
  </si>
  <si>
    <t>박용섭</t>
  </si>
  <si>
    <t>054-550-5321</t>
  </si>
  <si>
    <t>용문2지구 영농편의수리시설개보수사업 토목공사</t>
    <phoneticPr fontId="2" type="noConversion"/>
  </si>
  <si>
    <t>청기면 기초생활거점육성사업</t>
  </si>
  <si>
    <t>경북지역본부 청송영양지사 수자원관리부</t>
  </si>
  <si>
    <t>이상한</t>
  </si>
  <si>
    <t>054-870-0516</t>
  </si>
  <si>
    <t>금학지 재해위험저수지 정비사업 토목공사</t>
    <phoneticPr fontId="2" type="noConversion"/>
  </si>
  <si>
    <t>경북지역본부 청송영양지사 수자원관리부</t>
    <phoneticPr fontId="2" type="noConversion"/>
  </si>
  <si>
    <t>남법모</t>
    <phoneticPr fontId="2" type="noConversion"/>
  </si>
  <si>
    <t>054-870-0535</t>
    <phoneticPr fontId="2" type="noConversion"/>
  </si>
  <si>
    <t>황용지 노후위험저수지 정비사업 토목공사</t>
    <phoneticPr fontId="2" type="noConversion"/>
  </si>
  <si>
    <t>토목</t>
    <phoneticPr fontId="2" type="noConversion"/>
  </si>
  <si>
    <t>산해지구 소규모농촌용수개발사업</t>
    <phoneticPr fontId="2" type="noConversion"/>
  </si>
  <si>
    <t>정진섭</t>
    <phoneticPr fontId="2" type="noConversion"/>
  </si>
  <si>
    <t>054-870-0532</t>
    <phoneticPr fontId="2" type="noConversion"/>
  </si>
  <si>
    <t>인천보림지구 대구획 경지정리사업</t>
  </si>
  <si>
    <t>경북지역본부 영덕울진지사 지역개발부</t>
  </si>
  <si>
    <t>고승태</t>
  </si>
  <si>
    <t>054-730-5072</t>
  </si>
  <si>
    <t>선남면농촌중심지활성화사업복지회관1층 리모델링공사</t>
    <phoneticPr fontId="2" type="noConversion"/>
  </si>
  <si>
    <r>
      <t>경북지역본부 성주지사</t>
    </r>
    <r>
      <rPr>
        <sz val="11"/>
        <color rgb="FF000000"/>
        <rFont val="돋움"/>
        <family val="3"/>
        <charset val="129"/>
      </rPr>
      <t xml:space="preserve"> 수자원관리부</t>
    </r>
  </si>
  <si>
    <t>성상운</t>
    <phoneticPr fontId="2" type="noConversion"/>
  </si>
  <si>
    <t>054-930-0746</t>
    <phoneticPr fontId="2" type="noConversion"/>
  </si>
  <si>
    <t>국가계약법시행령 제26조제1항제5호가목</t>
    <phoneticPr fontId="2" type="noConversion"/>
  </si>
  <si>
    <t>감천지구 다목적농촌용수개발사업 전기공사</t>
    <phoneticPr fontId="2" type="noConversion"/>
  </si>
  <si>
    <t>경북지역본부 예천지사 지역개발부</t>
    <phoneticPr fontId="2" type="noConversion"/>
  </si>
  <si>
    <t>이태근</t>
    <phoneticPr fontId="2" type="noConversion"/>
  </si>
  <si>
    <t>054-650-7146</t>
    <phoneticPr fontId="2" type="noConversion"/>
  </si>
  <si>
    <t>하빈지구 용수로 수문 정비공사</t>
  </si>
  <si>
    <t>대구광역시</t>
  </si>
  <si>
    <t>경북지역본부 달성지사 수자원관리부</t>
  </si>
  <si>
    <t>김무겸</t>
  </si>
  <si>
    <t>053-610-3842</t>
  </si>
  <si>
    <t>위천지구 수리시설개보수사업 전기공사</t>
    <phoneticPr fontId="2" type="noConversion"/>
  </si>
  <si>
    <t>경북지역본부 달성지사 수자원관리부</t>
    <phoneticPr fontId="2" type="noConversion"/>
  </si>
  <si>
    <t>임청기</t>
    <phoneticPr fontId="2" type="noConversion"/>
  </si>
  <si>
    <t>053-610-3841</t>
    <phoneticPr fontId="2" type="noConversion"/>
  </si>
  <si>
    <t>신당지구 배수개선사업 토목공사</t>
    <phoneticPr fontId="2" type="noConversion"/>
  </si>
  <si>
    <t>대구광역시</t>
    <phoneticPr fontId="2" type="noConversion"/>
  </si>
  <si>
    <t>이창수</t>
    <phoneticPr fontId="2" type="noConversion"/>
  </si>
  <si>
    <t>053-610-3831</t>
    <phoneticPr fontId="2" type="noConversion"/>
  </si>
  <si>
    <t>경북2지구 물관리자동화사업</t>
    <phoneticPr fontId="2" type="noConversion"/>
  </si>
  <si>
    <t>영상감시장치</t>
    <phoneticPr fontId="2" type="noConversion"/>
  </si>
  <si>
    <t>스피드돔카메라 120대</t>
    <phoneticPr fontId="2" type="noConversion"/>
  </si>
  <si>
    <t>통신</t>
    <phoneticPr fontId="2" type="noConversion"/>
  </si>
  <si>
    <t>식</t>
    <phoneticPr fontId="2" type="noConversion"/>
  </si>
  <si>
    <t>경북지역본부 기전기술부</t>
    <phoneticPr fontId="2" type="noConversion"/>
  </si>
  <si>
    <t>조동현</t>
    <phoneticPr fontId="2" type="noConversion"/>
  </si>
  <si>
    <t>053-320-0778</t>
    <phoneticPr fontId="2" type="noConversion"/>
  </si>
  <si>
    <t>경북 스마트팜혁신밸리조성사업 기반조성 제어계측공사</t>
    <phoneticPr fontId="2" type="noConversion"/>
  </si>
  <si>
    <t>계장제어장치</t>
  </si>
  <si>
    <t>원격소 제작설치 등</t>
  </si>
  <si>
    <t>경북지역본부 스마트팜혁신밸리추진단</t>
    <phoneticPr fontId="2" type="noConversion"/>
  </si>
  <si>
    <t>김병석</t>
    <phoneticPr fontId="2" type="noConversion"/>
  </si>
  <si>
    <t>070-5030-3538</t>
    <phoneticPr fontId="2" type="noConversion"/>
  </si>
  <si>
    <t>경북 스마트팜혁신밸리조성사업 청년창업보육센터 전기공사</t>
    <phoneticPr fontId="2" type="noConversion"/>
  </si>
  <si>
    <t>폐쇄형배전반</t>
    <phoneticPr fontId="2" type="noConversion"/>
  </si>
  <si>
    <t>-</t>
    <phoneticPr fontId="2" type="noConversion"/>
  </si>
  <si>
    <t>설비</t>
    <phoneticPr fontId="2" type="noConversion"/>
  </si>
  <si>
    <t>LED경관조명기구</t>
    <phoneticPr fontId="2" type="noConversion"/>
  </si>
  <si>
    <t xml:space="preserve">경북 스마트팜혁신밸리조성사업 </t>
    <phoneticPr fontId="2" type="noConversion"/>
  </si>
  <si>
    <t>간접가열보일러</t>
    <phoneticPr fontId="2" type="noConversion"/>
  </si>
  <si>
    <t>보문지구 수리시설개보수사업</t>
    <phoneticPr fontId="2" type="noConversion"/>
  </si>
  <si>
    <t>폴리에틸렌피복강관</t>
    <phoneticPr fontId="2" type="noConversion"/>
  </si>
  <si>
    <t>2000*18mm</t>
    <phoneticPr fontId="2" type="noConversion"/>
  </si>
  <si>
    <t>토목</t>
    <phoneticPr fontId="2" type="noConversion"/>
  </si>
  <si>
    <t>M</t>
    <phoneticPr fontId="2" type="noConversion"/>
  </si>
  <si>
    <t>경북지역본부 경주지사 수자원관리부</t>
    <phoneticPr fontId="2" type="noConversion"/>
  </si>
  <si>
    <t>황지영</t>
    <phoneticPr fontId="2" type="noConversion"/>
  </si>
  <si>
    <t>054-778-1020</t>
    <phoneticPr fontId="2" type="noConversion"/>
  </si>
  <si>
    <t>고아지구 수리시설개보수사업</t>
    <phoneticPr fontId="2" type="noConversion"/>
  </si>
  <si>
    <t>파형강관</t>
    <phoneticPr fontId="2" type="noConversion"/>
  </si>
  <si>
    <t>D600,t2.0mm,PE내면피복</t>
    <phoneticPr fontId="2" type="noConversion"/>
  </si>
  <si>
    <t>m</t>
    <phoneticPr fontId="2" type="noConversion"/>
  </si>
  <si>
    <t>경북지역본부 구미김천지사 수자원관리부</t>
    <phoneticPr fontId="2" type="noConversion"/>
  </si>
  <si>
    <t>이윤지</t>
    <phoneticPr fontId="2" type="noConversion"/>
  </si>
  <si>
    <t>054-712-3428</t>
    <phoneticPr fontId="2" type="noConversion"/>
  </si>
  <si>
    <t>자체조달</t>
    <phoneticPr fontId="2" type="noConversion"/>
  </si>
  <si>
    <t>호동지구 배수개선사업</t>
    <phoneticPr fontId="2" type="noConversion"/>
  </si>
  <si>
    <t>계장제어장치</t>
    <phoneticPr fontId="2" type="noConversion"/>
  </si>
  <si>
    <t>박정우</t>
    <phoneticPr fontId="2" type="noConversion"/>
  </si>
  <si>
    <t>054-712-3457</t>
    <phoneticPr fontId="2" type="noConversion"/>
  </si>
  <si>
    <t>호동지구 배수개선사업</t>
  </si>
  <si>
    <t>콘크리트호안및옹벽블록</t>
    <phoneticPr fontId="2" type="noConversion"/>
  </si>
  <si>
    <t>1000x500x650</t>
  </si>
  <si>
    <t>㎡</t>
    <phoneticPr fontId="2" type="noConversion"/>
  </si>
  <si>
    <t>수중펌프</t>
    <phoneticPr fontId="2" type="noConversion"/>
  </si>
  <si>
    <t>800mmx110kw</t>
  </si>
  <si>
    <t xml:space="preserve">기계 </t>
    <phoneticPr fontId="2" type="noConversion"/>
  </si>
  <si>
    <t>정강호</t>
  </si>
  <si>
    <t>054-712-3440</t>
  </si>
  <si>
    <t>체크밸브</t>
    <phoneticPr fontId="2" type="noConversion"/>
  </si>
  <si>
    <t>800mm</t>
  </si>
  <si>
    <t>2.4mx4.0m</t>
  </si>
  <si>
    <t>벨트컨베이어</t>
  </si>
  <si>
    <t>750wx9.5,6m</t>
  </si>
  <si>
    <t>수문문비</t>
    <phoneticPr fontId="2" type="noConversion"/>
  </si>
  <si>
    <t>2.5mx1.5m</t>
  </si>
  <si>
    <t>폐쇄형배전반</t>
  </si>
  <si>
    <t>22.9kV, 3.3kV</t>
  </si>
  <si>
    <t>500kVA</t>
  </si>
  <si>
    <t>도개면 농촌중심지활성화사업</t>
    <phoneticPr fontId="2" type="noConversion"/>
  </si>
  <si>
    <t>마을무선방송장치</t>
    <phoneticPr fontId="2" type="noConversion"/>
  </si>
  <si>
    <t>옥외수신기</t>
    <phoneticPr fontId="2" type="noConversion"/>
  </si>
  <si>
    <t>054-712-3424</t>
    <phoneticPr fontId="2" type="noConversion"/>
  </si>
  <si>
    <t>석평2리 마을만들기사업</t>
    <phoneticPr fontId="2" type="noConversion"/>
  </si>
  <si>
    <t>기타조경시설물</t>
    <phoneticPr fontId="2" type="noConversion"/>
  </si>
  <si>
    <t>10000*2000*1200</t>
    <phoneticPr fontId="2" type="noConversion"/>
  </si>
  <si>
    <t>조경</t>
    <phoneticPr fontId="2" type="noConversion"/>
  </si>
  <si>
    <t>개</t>
    <phoneticPr fontId="2" type="noConversion"/>
  </si>
  <si>
    <t>조현빈</t>
    <phoneticPr fontId="2" type="noConversion"/>
  </si>
  <si>
    <t>054-639-5047</t>
    <phoneticPr fontId="2" type="noConversion"/>
  </si>
  <si>
    <t>송신기, 옥외수신기 등</t>
    <phoneticPr fontId="2" type="noConversion"/>
  </si>
  <si>
    <t>식</t>
    <phoneticPr fontId="2" type="noConversion"/>
  </si>
  <si>
    <t>소천면 농촌중심지활성화사업</t>
    <phoneticPr fontId="2" type="noConversion"/>
  </si>
  <si>
    <t>퍼걸러</t>
    <phoneticPr fontId="2" type="noConversion"/>
  </si>
  <si>
    <t>6.5*6.5*4.5</t>
    <phoneticPr fontId="2" type="noConversion"/>
  </si>
  <si>
    <t>야외운동기구</t>
    <phoneticPr fontId="2" type="noConversion"/>
  </si>
  <si>
    <t>2617*849*1760</t>
    <phoneticPr fontId="2" type="noConversion"/>
  </si>
  <si>
    <t>사천1리 마을만들기사업</t>
    <phoneticPr fontId="2" type="noConversion"/>
  </si>
  <si>
    <t>태양광가로등</t>
  </si>
  <si>
    <t>H6.0</t>
  </si>
  <si>
    <t>박진규</t>
    <phoneticPr fontId="2" type="noConversion"/>
  </si>
  <si>
    <t>054-639-5048</t>
  </si>
  <si>
    <t>기타이동식화장실</t>
  </si>
  <si>
    <t>6000*3300</t>
  </si>
  <si>
    <t>갈산리 마을만들기사업</t>
    <phoneticPr fontId="2" type="noConversion"/>
  </si>
  <si>
    <t>6.4*6.4*4.5</t>
    <phoneticPr fontId="2" type="noConversion"/>
  </si>
  <si>
    <t>장효규</t>
    <phoneticPr fontId="2" type="noConversion"/>
  </si>
  <si>
    <t>054-639-5044</t>
    <phoneticPr fontId="2" type="noConversion"/>
  </si>
  <si>
    <t>장수면 농촌중심지활성화사업</t>
    <phoneticPr fontId="2" type="noConversion"/>
  </si>
  <si>
    <t>공기조화기</t>
    <phoneticPr fontId="2" type="noConversion"/>
  </si>
  <si>
    <t>7000㎥/h</t>
  </si>
  <si>
    <t>대</t>
    <phoneticPr fontId="2" type="noConversion"/>
  </si>
  <si>
    <t>레미콘</t>
    <phoneticPr fontId="2" type="noConversion"/>
  </si>
  <si>
    <t>25-24-120</t>
    <phoneticPr fontId="2" type="noConversion"/>
  </si>
  <si>
    <t>㎥</t>
    <phoneticPr fontId="2" type="noConversion"/>
  </si>
  <si>
    <t>철근</t>
    <phoneticPr fontId="2" type="noConversion"/>
  </si>
  <si>
    <t>sd400, D19</t>
    <phoneticPr fontId="2" type="noConversion"/>
  </si>
  <si>
    <t>ton</t>
    <phoneticPr fontId="2" type="noConversion"/>
  </si>
  <si>
    <t>경북지역본부 영주봉화지사 지역개발부</t>
    <phoneticPr fontId="2" type="noConversion"/>
  </si>
  <si>
    <t>라영호</t>
    <phoneticPr fontId="2" type="noConversion"/>
  </si>
  <si>
    <t>054-639-5042</t>
    <phoneticPr fontId="2" type="noConversion"/>
  </si>
  <si>
    <t>북안면 농촌중심지활성화사업</t>
    <phoneticPr fontId="2" type="noConversion"/>
  </si>
  <si>
    <t>태양광발전장치</t>
    <phoneticPr fontId="2" type="noConversion"/>
  </si>
  <si>
    <t>35.175kW</t>
    <phoneticPr fontId="2" type="noConversion"/>
  </si>
  <si>
    <t>전기</t>
    <phoneticPr fontId="2" type="noConversion"/>
  </si>
  <si>
    <t>조</t>
    <phoneticPr fontId="2" type="noConversion"/>
  </si>
  <si>
    <t>경북지역본부 영천지사 지역개발부</t>
    <phoneticPr fontId="2" type="noConversion"/>
  </si>
  <si>
    <t>손호근</t>
    <phoneticPr fontId="2" type="noConversion"/>
  </si>
  <si>
    <t>054-339-5032</t>
    <phoneticPr fontId="2" type="noConversion"/>
  </si>
  <si>
    <t>화북면 농촌중심지활성화사업</t>
    <phoneticPr fontId="2" type="noConversion"/>
  </si>
  <si>
    <t>50kW</t>
    <phoneticPr fontId="2" type="noConversion"/>
  </si>
  <si>
    <t>수상지구 배수개선사업</t>
  </si>
  <si>
    <t>MCC PANNEL</t>
  </si>
  <si>
    <t>자재</t>
  </si>
  <si>
    <t>안두영</t>
  </si>
  <si>
    <t>054-531-3748</t>
  </si>
  <si>
    <t>제진기</t>
    <phoneticPr fontId="2" type="noConversion"/>
  </si>
  <si>
    <t>3.0m×2.6m</t>
  </si>
  <si>
    <t>벨트컨베이어</t>
    <phoneticPr fontId="2" type="noConversion"/>
  </si>
  <si>
    <t>수평750w×4.5m</t>
  </si>
  <si>
    <t>이안 가장양수장 개보수사업</t>
    <phoneticPr fontId="2" type="noConversion"/>
  </si>
  <si>
    <t>수도용폴리에틸렌관</t>
    <phoneticPr fontId="2" type="noConversion"/>
  </si>
  <si>
    <t>규격</t>
    <phoneticPr fontId="2" type="noConversion"/>
  </si>
  <si>
    <t>급수관</t>
    <phoneticPr fontId="2" type="noConversion"/>
  </si>
  <si>
    <t>m</t>
    <phoneticPr fontId="2" type="noConversion"/>
  </si>
  <si>
    <t>김재영</t>
    <phoneticPr fontId="2" type="noConversion"/>
  </si>
  <si>
    <t>054-533-3629</t>
    <phoneticPr fontId="2" type="noConversion"/>
  </si>
  <si>
    <t>부곡지구 과실전문생산단지 조성사업</t>
  </si>
  <si>
    <t>25-24-12</t>
    <phoneticPr fontId="2" type="noConversion"/>
  </si>
  <si>
    <t>이홍진</t>
  </si>
  <si>
    <t>054-550-5323</t>
  </si>
  <si>
    <t>용접철망</t>
    <phoneticPr fontId="2" type="noConversion"/>
  </si>
  <si>
    <t>#6-100×100</t>
  </si>
  <si>
    <t>수도용경질폴리염화비닐관</t>
    <phoneticPr fontId="2" type="noConversion"/>
  </si>
  <si>
    <t>D100(110)×6m</t>
  </si>
  <si>
    <t>수량계(밭기반)보호통</t>
    <phoneticPr fontId="2" type="noConversion"/>
  </si>
  <si>
    <t>D32×1.1m</t>
  </si>
  <si>
    <t>물탱크</t>
    <phoneticPr fontId="2" type="noConversion"/>
  </si>
  <si>
    <t>50TON</t>
  </si>
  <si>
    <t>지하수상부보호공</t>
    <phoneticPr fontId="2" type="noConversion"/>
  </si>
  <si>
    <t>패널일채형</t>
  </si>
  <si>
    <t>수도용폴리에틸렌관(STS양수관)</t>
    <phoneticPr fontId="2" type="noConversion"/>
  </si>
  <si>
    <t>D50×6m</t>
    <phoneticPr fontId="2" type="noConversion"/>
  </si>
  <si>
    <t>메시형울타리</t>
    <phoneticPr fontId="2" type="noConversion"/>
  </si>
  <si>
    <t>W2000×H2000</t>
  </si>
  <si>
    <t>무선수위조절기</t>
  </si>
  <si>
    <t>패널일체형</t>
  </si>
  <si>
    <t>압량면 농촌중심지활성화사업</t>
    <phoneticPr fontId="2" type="noConversion"/>
  </si>
  <si>
    <t>금속제창</t>
    <phoneticPr fontId="2" type="noConversion"/>
  </si>
  <si>
    <t>160mm</t>
    <phoneticPr fontId="2" type="noConversion"/>
  </si>
  <si>
    <t>건축</t>
    <phoneticPr fontId="2" type="noConversion"/>
  </si>
  <si>
    <t>kg</t>
    <phoneticPr fontId="2" type="noConversion"/>
  </si>
  <si>
    <t>경북지역본부 경산청도지사 수자원관리부</t>
  </si>
  <si>
    <t>진병호</t>
    <phoneticPr fontId="2" type="noConversion"/>
  </si>
  <si>
    <t>053-819-6031</t>
    <phoneticPr fontId="2" type="noConversion"/>
  </si>
  <si>
    <t>덕암지구 과실전문생산단지기반조성사업</t>
    <phoneticPr fontId="2" type="noConversion"/>
  </si>
  <si>
    <t>수위조절기</t>
    <phoneticPr fontId="2" type="noConversion"/>
  </si>
  <si>
    <t>0.75kw</t>
    <phoneticPr fontId="2" type="noConversion"/>
  </si>
  <si>
    <t>기계</t>
    <phoneticPr fontId="2" type="noConversion"/>
  </si>
  <si>
    <t>개</t>
    <phoneticPr fontId="2" type="noConversion"/>
  </si>
  <si>
    <t>경북지역본부 경산청도지사 수자원관리부</t>
    <phoneticPr fontId="2" type="noConversion"/>
  </si>
  <si>
    <t>이동기</t>
    <phoneticPr fontId="2" type="noConversion"/>
  </si>
  <si>
    <t>053-819-6034</t>
    <phoneticPr fontId="2" type="noConversion"/>
  </si>
  <si>
    <t>2000*1800</t>
    <phoneticPr fontId="2" type="noConversion"/>
  </si>
  <si>
    <t>토목</t>
    <phoneticPr fontId="2" type="noConversion"/>
  </si>
  <si>
    <t>m</t>
    <phoneticPr fontId="2" type="noConversion"/>
  </si>
  <si>
    <t>400*1000*2.5</t>
    <phoneticPr fontId="2" type="noConversion"/>
  </si>
  <si>
    <t>효령면 농촌중심지활성화사업 건축토목조경</t>
    <phoneticPr fontId="2" type="noConversion"/>
  </si>
  <si>
    <t>합성목재</t>
    <phoneticPr fontId="2" type="noConversion"/>
  </si>
  <si>
    <t>-</t>
    <phoneticPr fontId="2" type="noConversion"/>
  </si>
  <si>
    <t>조경</t>
    <phoneticPr fontId="2" type="noConversion"/>
  </si>
  <si>
    <t>식</t>
    <phoneticPr fontId="2" type="noConversion"/>
  </si>
  <si>
    <t>경북지역본부 의성군위지사 지역개발부</t>
    <phoneticPr fontId="2" type="noConversion"/>
  </si>
  <si>
    <t>조정옥</t>
    <phoneticPr fontId="2" type="noConversion"/>
  </si>
  <si>
    <t>054-830-8174</t>
    <phoneticPr fontId="2" type="noConversion"/>
  </si>
  <si>
    <t>쇼핑몰</t>
    <phoneticPr fontId="2" type="noConversion"/>
  </si>
  <si>
    <t>퍼걸러</t>
    <phoneticPr fontId="2" type="noConversion"/>
  </si>
  <si>
    <t>비협정</t>
    <phoneticPr fontId="2" type="noConversion"/>
  </si>
  <si>
    <t xml:space="preserve"> 화천2리 마을만들기사업</t>
    <phoneticPr fontId="2" type="noConversion"/>
  </si>
  <si>
    <t>2510x3400x2865</t>
    <phoneticPr fontId="2" type="noConversion"/>
  </si>
  <si>
    <t>경북지역본부 청송영양지사 수자원관리부</t>
    <phoneticPr fontId="2" type="noConversion"/>
  </si>
  <si>
    <t>김현진</t>
    <phoneticPr fontId="2" type="noConversion"/>
  </si>
  <si>
    <t>054-870-0553</t>
    <phoneticPr fontId="2" type="noConversion"/>
  </si>
  <si>
    <t>주왕산면 농촌중심지활성화사업</t>
  </si>
  <si>
    <t>도막형바닥재</t>
  </si>
  <si>
    <t>t=3mm</t>
  </si>
  <si>
    <t>광장</t>
  </si>
  <si>
    <t>답곡지구 소규모농촌용수개발사업</t>
    <phoneticPr fontId="2" type="noConversion"/>
  </si>
  <si>
    <t>철제가드레일</t>
    <phoneticPr fontId="2" type="noConversion"/>
  </si>
  <si>
    <t>W400×H725</t>
    <phoneticPr fontId="2" type="noConversion"/>
  </si>
  <si>
    <t>도로</t>
    <phoneticPr fontId="2" type="noConversion"/>
  </si>
  <si>
    <t>M</t>
    <phoneticPr fontId="2" type="noConversion"/>
  </si>
  <si>
    <t>정진섭</t>
    <phoneticPr fontId="2" type="noConversion"/>
  </si>
  <si>
    <t>054-870-0532</t>
    <phoneticPr fontId="2" type="noConversion"/>
  </si>
  <si>
    <t>덕천지구 배수개선사업</t>
    <phoneticPr fontId="2" type="noConversion"/>
  </si>
  <si>
    <t>체크밸브</t>
  </si>
  <si>
    <t>Φ600×10K×2대
Φ1350×10K×2대</t>
  </si>
  <si>
    <t>경북지역본부 영덕울진지사 지역개발부</t>
    <phoneticPr fontId="2" type="noConversion"/>
  </si>
  <si>
    <t>최지용</t>
  </si>
  <si>
    <t>054-730-5078</t>
  </si>
  <si>
    <t>신축관이음</t>
  </si>
  <si>
    <t>폴리에틸렌피복강관</t>
  </si>
  <si>
    <t>Φ600(6T,3LP)×26M
Φ1350(10T,3LP)×22M</t>
  </si>
  <si>
    <t>M</t>
  </si>
  <si>
    <t>폴리에틸렌피복강관이음관</t>
  </si>
  <si>
    <t>Φ600(22.5°)×4EA
Φ1350(22.5°)×4EA</t>
  </si>
  <si>
    <t>덕천지구배수개선사업</t>
    <phoneticPr fontId="2" type="noConversion"/>
  </si>
  <si>
    <t>750mm(W)×14.5m(L)×1대
750mm(W)×6m(L)×1대</t>
  </si>
  <si>
    <t>용담권역 창조적마을 만들기사업</t>
  </si>
  <si>
    <t>문화센터 등</t>
  </si>
  <si>
    <t>경북지역본부 고령지사 수자원관리부</t>
  </si>
  <si>
    <t>윤동기</t>
  </si>
  <si>
    <t>054-950-0742</t>
  </si>
  <si>
    <t>아스팔트콘크리트</t>
  </si>
  <si>
    <t>WC-2, 2등급</t>
  </si>
  <si>
    <t>공동생활홈 등</t>
  </si>
  <si>
    <t>YL형울타리</t>
    <phoneticPr fontId="2" type="noConversion"/>
  </si>
  <si>
    <t>마을길및주차장</t>
  </si>
  <si>
    <t>가로등주</t>
  </si>
  <si>
    <t>9m Pole</t>
  </si>
  <si>
    <t>용담테마가로</t>
  </si>
  <si>
    <t>덕곡면 농촌중심지활성화사업</t>
    <phoneticPr fontId="2" type="noConversion"/>
  </si>
  <si>
    <t>PVF막구조물</t>
    <phoneticPr fontId="2" type="noConversion"/>
  </si>
  <si>
    <t>24000*12000*7000</t>
    <phoneticPr fontId="2" type="noConversion"/>
  </si>
  <si>
    <t>㎡</t>
    <phoneticPr fontId="2" type="noConversion"/>
  </si>
  <si>
    <t>경북지역본부 고령지사 수자원관리부</t>
    <phoneticPr fontId="2" type="noConversion"/>
  </si>
  <si>
    <t>박대형</t>
    <phoneticPr fontId="2" type="noConversion"/>
  </si>
  <si>
    <t>054-950-0743</t>
    <phoneticPr fontId="2" type="noConversion"/>
  </si>
  <si>
    <t>보차도용콘크리트블록</t>
    <phoneticPr fontId="2" type="noConversion"/>
  </si>
  <si>
    <t>1200*6900*60</t>
    <phoneticPr fontId="2" type="noConversion"/>
  </si>
  <si>
    <t>선남면농촌중심지활성화사업</t>
  </si>
  <si>
    <t>인도교</t>
  </si>
  <si>
    <r>
      <t>B</t>
    </r>
    <r>
      <rPr>
        <sz val="11"/>
        <color rgb="FF000000"/>
        <rFont val="돋움"/>
        <family val="3"/>
        <charset val="129"/>
      </rPr>
      <t>=2.2m</t>
    </r>
  </si>
  <si>
    <t>경북지역본부 성주지사 수자원관리부</t>
    <phoneticPr fontId="2" type="noConversion"/>
  </si>
  <si>
    <t>성상운</t>
  </si>
  <si>
    <t>054-930-0746</t>
  </si>
  <si>
    <t>성주호둘레길조성사업</t>
  </si>
  <si>
    <t>조경시설물</t>
    <phoneticPr fontId="2" type="noConversion"/>
  </si>
  <si>
    <t>1500x2000x1200</t>
  </si>
  <si>
    <t>보행매트</t>
    <phoneticPr fontId="2" type="noConversion"/>
  </si>
  <si>
    <t>2000*t3mm</t>
    <phoneticPr fontId="2" type="noConversion"/>
  </si>
  <si>
    <t>식생매트</t>
    <phoneticPr fontId="2" type="noConversion"/>
  </si>
  <si>
    <t>일반형</t>
    <phoneticPr fontId="2" type="noConversion"/>
  </si>
  <si>
    <r>
      <t>2</t>
    </r>
    <r>
      <rPr>
        <sz val="11"/>
        <color rgb="FF000000"/>
        <rFont val="돋움"/>
        <family val="3"/>
        <charset val="129"/>
      </rPr>
      <t>400x148x25mm</t>
    </r>
  </si>
  <si>
    <t>금속제기타울타리</t>
    <phoneticPr fontId="2" type="noConversion"/>
  </si>
  <si>
    <t>w2999x1100</t>
  </si>
  <si>
    <t>위천지구 수리시설개보수사업</t>
    <phoneticPr fontId="2" type="noConversion"/>
  </si>
  <si>
    <t>체크밸브</t>
    <phoneticPr fontId="2" type="noConversion"/>
  </si>
  <si>
    <t>Φ900mm,직폐식</t>
  </si>
  <si>
    <t>배수장</t>
    <phoneticPr fontId="2" type="noConversion"/>
  </si>
  <si>
    <t>대</t>
    <phoneticPr fontId="2" type="noConversion"/>
  </si>
  <si>
    <t>경북지역본부 달성지사 수자원관리부</t>
    <phoneticPr fontId="2" type="noConversion"/>
  </si>
  <si>
    <t>김무겸</t>
    <phoneticPr fontId="2" type="noConversion"/>
  </si>
  <si>
    <t>053-610-3842</t>
    <phoneticPr fontId="2" type="noConversion"/>
  </si>
  <si>
    <t>폐쇄형배전반</t>
    <phoneticPr fontId="2" type="noConversion"/>
  </si>
  <si>
    <t>특고압5, 고압5, 저압1</t>
    <phoneticPr fontId="2" type="noConversion"/>
  </si>
  <si>
    <t>임청기</t>
    <phoneticPr fontId="2" type="noConversion"/>
  </si>
  <si>
    <t>053-610-3841</t>
    <phoneticPr fontId="2" type="noConversion"/>
  </si>
  <si>
    <t>연동항 외 1개소 어촌뉴딜300사업 기본 및 실시설계 용역</t>
    <phoneticPr fontId="2" type="noConversion"/>
  </si>
  <si>
    <t>신규</t>
    <phoneticPr fontId="2" type="noConversion"/>
  </si>
  <si>
    <t>경북지역본부 사업계획부</t>
  </si>
  <si>
    <t>정재훈</t>
    <phoneticPr fontId="2" type="noConversion"/>
  </si>
  <si>
    <t>054-320-0754</t>
  </si>
  <si>
    <t>울진항 외 1개소 어촌뉴딜300사업 기본 및 실시설계 용역</t>
    <phoneticPr fontId="2" type="noConversion"/>
  </si>
  <si>
    <t>영암1리항 외 1개소 어촌뉴딜300사업 기본 및 실시설계 용역</t>
    <phoneticPr fontId="2" type="noConversion"/>
  </si>
  <si>
    <t>하눌지구 수질개선사업 세부설계 용역</t>
    <phoneticPr fontId="2" type="noConversion"/>
  </si>
  <si>
    <t>영양군 지하수 관측시스템 설치용역</t>
    <phoneticPr fontId="2" type="noConversion"/>
  </si>
  <si>
    <t>미해당</t>
    <phoneticPr fontId="2" type="noConversion"/>
  </si>
  <si>
    <t>일반</t>
    <phoneticPr fontId="2" type="noConversion"/>
  </si>
  <si>
    <t>경북지역본부 지하수지질부</t>
    <phoneticPr fontId="2" type="noConversion"/>
  </si>
  <si>
    <t>남상정</t>
    <phoneticPr fontId="2" type="noConversion"/>
  </si>
  <si>
    <t>053-320-4863</t>
    <phoneticPr fontId="2" type="noConversion"/>
  </si>
  <si>
    <t>현내봉계지구 과실전문생산단지 기반조성사업 폐기물처리용역</t>
  </si>
  <si>
    <t>용기오덕지구 과실전문생산단지 기반조성사업 폐기물처리용역</t>
  </si>
  <si>
    <t>호미곶권역 거점개발사업 건설폐기물처리용역</t>
  </si>
  <si>
    <t>054-270-7012</t>
  </si>
  <si>
    <t>소천면 농촌중심지활성화사업 건설폐기물처리 용역</t>
    <phoneticPr fontId="2" type="noConversion"/>
  </si>
  <si>
    <t>경북지역본부 영주봉화지사 지역개발부</t>
    <phoneticPr fontId="2" type="noConversion"/>
  </si>
  <si>
    <t>조현빈</t>
    <phoneticPr fontId="2" type="noConversion"/>
  </si>
  <si>
    <t>054-639-5047</t>
    <phoneticPr fontId="2" type="noConversion"/>
  </si>
  <si>
    <t>2020년 상주시 시군역량강화사업</t>
  </si>
  <si>
    <t>경북지역본부 상주지사 수자원관리부</t>
    <phoneticPr fontId="2" type="noConversion"/>
  </si>
  <si>
    <t>이상민</t>
  </si>
  <si>
    <t>054-531-3628</t>
  </si>
  <si>
    <t>상청1리 취약지역 생활여건 개조사업 세부설계</t>
    <phoneticPr fontId="2" type="noConversion"/>
  </si>
  <si>
    <t>무창리 취약지역 생활여건 개조사업 세부설계</t>
    <phoneticPr fontId="2" type="noConversion"/>
  </si>
  <si>
    <t>김현진</t>
    <phoneticPr fontId="2" type="noConversion"/>
  </si>
  <si>
    <t>054-870-0553</t>
    <phoneticPr fontId="2" type="noConversion"/>
  </si>
  <si>
    <t>화수2리 취약지역 새뜰마을사업 지역역량강화사업 용역</t>
  </si>
  <si>
    <t>정성엽</t>
  </si>
  <si>
    <t>054-730-5077</t>
  </si>
  <si>
    <t>대탄리 취약지역 새뜰마을사업 지역역량강화사업 용역</t>
  </si>
  <si>
    <t>덕곡면 농촌중심지활성화사업 폐기물처리 용역</t>
    <phoneticPr fontId="2" type="noConversion"/>
  </si>
  <si>
    <t>경북지역본부 고령지사 수자원관리부</t>
    <phoneticPr fontId="2" type="noConversion"/>
  </si>
  <si>
    <t>박대형</t>
    <phoneticPr fontId="2" type="noConversion"/>
  </si>
  <si>
    <t>054-950-0743</t>
    <phoneticPr fontId="2" type="noConversion"/>
  </si>
  <si>
    <t>선남면농촌중심지활성화사업 폐기물처리용역</t>
  </si>
  <si>
    <t>경북지역본부 성주지사 수자원관리부</t>
    <phoneticPr fontId="2" type="noConversion"/>
  </si>
  <si>
    <t>명리지구소규모농촌용수개발사업 세부설계용역</t>
  </si>
  <si>
    <t>공덕2리 새뜰마을사업 지역역량강화사업</t>
    <phoneticPr fontId="2" type="noConversion"/>
  </si>
  <si>
    <t>경북지역본부 예천지사 지역개발부</t>
    <phoneticPr fontId="2" type="noConversion"/>
  </si>
  <si>
    <t>이상주</t>
    <phoneticPr fontId="2" type="noConversion"/>
  </si>
  <si>
    <t>054-650-7141</t>
    <phoneticPr fontId="2" type="noConversion"/>
  </si>
  <si>
    <t>독양2리 새뜰마을사업 지역역량강화사업</t>
    <phoneticPr fontId="2" type="noConversion"/>
  </si>
  <si>
    <t>이태근</t>
    <phoneticPr fontId="2" type="noConversion"/>
  </si>
  <si>
    <t>054-650-7146</t>
    <phoneticPr fontId="2" type="noConversion"/>
  </si>
  <si>
    <t>아산북부 농촌용수이용체계재편사업</t>
  </si>
  <si>
    <t>충청남도</t>
    <phoneticPr fontId="2" type="noConversion"/>
  </si>
  <si>
    <t>조영화</t>
  </si>
  <si>
    <t>061-338-5327</t>
  </si>
  <si>
    <t>중북부 농촌용수이용체계재편사업</t>
  </si>
  <si>
    <t>충청북도</t>
    <phoneticPr fontId="2" type="noConversion"/>
  </si>
  <si>
    <t>-</t>
    <phoneticPr fontId="2" type="noConversion"/>
  </si>
  <si>
    <t>본사 기반정비처</t>
    <phoneticPr fontId="2" type="noConversion"/>
  </si>
  <si>
    <t>본사 기반정비처</t>
    <phoneticPr fontId="2" type="noConversion"/>
  </si>
  <si>
    <t>ZWCAD 연간사용권 계약</t>
    <phoneticPr fontId="2" type="noConversion"/>
  </si>
  <si>
    <t>소프트웨어</t>
    <phoneticPr fontId="2" type="noConversion"/>
  </si>
  <si>
    <r>
      <t>C</t>
    </r>
    <r>
      <rPr>
        <sz val="11"/>
        <rFont val="돋움"/>
        <family val="3"/>
        <charset val="129"/>
      </rPr>
      <t>AD</t>
    </r>
    <phoneticPr fontId="2" type="noConversion"/>
  </si>
  <si>
    <t>사업계획처</t>
    <phoneticPr fontId="2" type="noConversion"/>
  </si>
  <si>
    <t>윤석종</t>
    <phoneticPr fontId="2" type="noConversion"/>
  </si>
  <si>
    <t>061-338-6563</t>
    <phoneticPr fontId="2" type="noConversion"/>
  </si>
  <si>
    <t>기술정보방 기능추가 용역</t>
    <phoneticPr fontId="2" type="noConversion"/>
  </si>
  <si>
    <t>가력배수갑문 통선문 수중부 보수도장 및 아노드 설치</t>
    <phoneticPr fontId="2" type="noConversion"/>
  </si>
  <si>
    <t>전라북도</t>
    <phoneticPr fontId="2" type="noConversion"/>
  </si>
  <si>
    <t>기타</t>
    <phoneticPr fontId="2" type="noConversion"/>
  </si>
  <si>
    <t>새만금사업단 시설운영부</t>
    <phoneticPr fontId="2" type="noConversion"/>
  </si>
  <si>
    <t>천권</t>
    <phoneticPr fontId="2" type="noConversion"/>
  </si>
  <si>
    <t>063-540-5990</t>
    <phoneticPr fontId="2" type="noConversion"/>
  </si>
  <si>
    <t>가력선착장(낚시객 감시용) CCTV 및 방송설비 신규 설치</t>
    <phoneticPr fontId="2" type="noConversion"/>
  </si>
  <si>
    <t>신성재</t>
    <phoneticPr fontId="2" type="noConversion"/>
  </si>
  <si>
    <t>063-540-5994</t>
    <phoneticPr fontId="2" type="noConversion"/>
  </si>
  <si>
    <t>중앙조달</t>
    <phoneticPr fontId="2" type="noConversion"/>
  </si>
  <si>
    <t>신시배수갑문 통선문 수중부 보수도장 및 아노드 설치</t>
    <phoneticPr fontId="2" type="noConversion"/>
  </si>
  <si>
    <t>김상균</t>
    <phoneticPr fontId="2" type="noConversion"/>
  </si>
  <si>
    <t>063-540-5946</t>
    <phoneticPr fontId="2" type="noConversion"/>
  </si>
  <si>
    <t>신시가력통선문 퇴적물 제거공사</t>
    <phoneticPr fontId="2" type="noConversion"/>
  </si>
  <si>
    <t>육묘장 배수로 및 관리도로 정비공사</t>
  </si>
  <si>
    <t>새만금사업단 환경관리부</t>
    <phoneticPr fontId="2" type="noConversion"/>
  </si>
  <si>
    <t>민수홍</t>
    <phoneticPr fontId="2" type="noConversion"/>
  </si>
  <si>
    <t>063-540-5889</t>
    <phoneticPr fontId="2" type="noConversion"/>
  </si>
  <si>
    <t>신시 유압실린더 누유보수(40개소 중 5개소)</t>
    <phoneticPr fontId="2" type="noConversion"/>
  </si>
  <si>
    <t>가력 실린더 로드 세라믹 보수</t>
    <phoneticPr fontId="2" type="noConversion"/>
  </si>
  <si>
    <t>국가계약법시행령 제26조 1항 5호</t>
    <phoneticPr fontId="2" type="noConversion"/>
  </si>
  <si>
    <t>가력 유압실린더 누유보수(36개소 중 4개소)</t>
    <phoneticPr fontId="2" type="noConversion"/>
  </si>
  <si>
    <t>국가계약법시행령 제26조 1항 5호</t>
  </si>
  <si>
    <t>이우성</t>
    <phoneticPr fontId="2" type="noConversion"/>
  </si>
  <si>
    <t>063-584-8925</t>
    <phoneticPr fontId="2" type="noConversion"/>
  </si>
  <si>
    <t>김종철</t>
    <phoneticPr fontId="2" type="noConversion"/>
  </si>
  <si>
    <t>063-581-3228</t>
    <phoneticPr fontId="2" type="noConversion"/>
  </si>
  <si>
    <t>새만금 잼버리 1공구 매립공사</t>
    <phoneticPr fontId="2" type="noConversion"/>
  </si>
  <si>
    <t>원심력철근콘크리트관</t>
    <phoneticPr fontId="2" type="noConversion"/>
  </si>
  <si>
    <t>D1000*2500</t>
    <phoneticPr fontId="2" type="noConversion"/>
  </si>
  <si>
    <t>새만금사업단 공무부</t>
    <phoneticPr fontId="2" type="noConversion"/>
  </si>
  <si>
    <t>레미콘</t>
    <phoneticPr fontId="2" type="noConversion"/>
  </si>
  <si>
    <t>25-18-150외 2종</t>
    <phoneticPr fontId="2" type="noConversion"/>
  </si>
  <si>
    <t>㎥</t>
    <phoneticPr fontId="2" type="noConversion"/>
  </si>
  <si>
    <t>철근</t>
    <phoneticPr fontId="2" type="noConversion"/>
  </si>
  <si>
    <t>D16 외 8종</t>
    <phoneticPr fontId="2" type="noConversion"/>
  </si>
  <si>
    <t>견적</t>
    <phoneticPr fontId="2" type="noConversion"/>
  </si>
  <si>
    <t>탄성받침</t>
    <phoneticPr fontId="2" type="noConversion"/>
  </si>
  <si>
    <t>1350,1750kn</t>
    <phoneticPr fontId="2" type="noConversion"/>
  </si>
  <si>
    <t>ICP말뚝</t>
    <phoneticPr fontId="2" type="noConversion"/>
  </si>
  <si>
    <t>500*80*6~13</t>
    <phoneticPr fontId="2" type="noConversion"/>
  </si>
  <si>
    <t>시멘트</t>
    <phoneticPr fontId="2" type="noConversion"/>
  </si>
  <si>
    <t>보통포틀랜드</t>
    <phoneticPr fontId="2" type="noConversion"/>
  </si>
  <si>
    <t>포</t>
    <phoneticPr fontId="2" type="noConversion"/>
  </si>
  <si>
    <t>새만금 농생명용지 7-1공구 조성공사</t>
    <phoneticPr fontId="2" type="noConversion"/>
  </si>
  <si>
    <t>공기밸브용제수밸브</t>
    <phoneticPr fontId="2" type="noConversion"/>
  </si>
  <si>
    <t xml:space="preserve"> D150</t>
    <phoneticPr fontId="2" type="noConversion"/>
  </si>
  <si>
    <t>기</t>
    <phoneticPr fontId="2" type="noConversion"/>
  </si>
  <si>
    <t>공기변실</t>
    <phoneticPr fontId="2" type="noConversion"/>
  </si>
  <si>
    <t>1000A,900A,800A,500A,450A</t>
    <phoneticPr fontId="2" type="noConversion"/>
  </si>
  <si>
    <t>이토변실</t>
    <phoneticPr fontId="2" type="noConversion"/>
  </si>
  <si>
    <t>300A,100A</t>
    <phoneticPr fontId="2" type="noConversion"/>
  </si>
  <si>
    <t>강관</t>
    <phoneticPr fontId="2" type="noConversion"/>
  </si>
  <si>
    <t>D1200</t>
    <phoneticPr fontId="2" type="noConversion"/>
  </si>
  <si>
    <t>공기밸브</t>
    <phoneticPr fontId="2" type="noConversion"/>
  </si>
  <si>
    <t>D150</t>
    <phoneticPr fontId="2" type="noConversion"/>
  </si>
  <si>
    <t>새만금 농생명용지 7-2공구 조성공사</t>
  </si>
  <si>
    <t>보강토옹벽블록</t>
  </si>
  <si>
    <t>480*460*200</t>
  </si>
  <si>
    <t>새만금사업단 공무부</t>
  </si>
  <si>
    <t>우수받이맨홀</t>
    <phoneticPr fontId="2" type="noConversion"/>
  </si>
  <si>
    <t>300*40*900</t>
    <phoneticPr fontId="2" type="noConversion"/>
  </si>
  <si>
    <t>새만금 농생명용지 7-1공구 조성공사</t>
  </si>
  <si>
    <t>d800,D1000</t>
    <phoneticPr fontId="2" type="noConversion"/>
  </si>
  <si>
    <t>D16</t>
    <phoneticPr fontId="2" type="noConversion"/>
  </si>
  <si>
    <t>새만금 농생명용지 7-2공구 조성공사</t>
    <phoneticPr fontId="2" type="noConversion"/>
  </si>
  <si>
    <t>25-18-8외</t>
    <phoneticPr fontId="2" type="noConversion"/>
  </si>
  <si>
    <t>보강토옹벽블록</t>
    <phoneticPr fontId="2" type="noConversion"/>
  </si>
  <si>
    <t>480*460*200</t>
    <phoneticPr fontId="2" type="noConversion"/>
  </si>
  <si>
    <t>창천리 창고내마을활력소 조성공사</t>
  </si>
  <si>
    <t>제주특별자치도</t>
  </si>
  <si>
    <t>제주지역본부 남부지부</t>
    <phoneticPr fontId="2" type="noConversion"/>
  </si>
  <si>
    <t>공길용</t>
  </si>
  <si>
    <t>064-750-8834</t>
  </si>
  <si>
    <t>하도리 마을단위특화개발사업 밖거리(민박) 리모델링 공사</t>
  </si>
  <si>
    <t>제주지역본부 남부지부</t>
  </si>
  <si>
    <t>조의현</t>
  </si>
  <si>
    <t>제주지역본부 사업계획부</t>
  </si>
  <si>
    <t>이상구</t>
  </si>
  <si>
    <t>신천4지구 친환경에너지보급사업 기계설비공사</t>
  </si>
  <si>
    <t>제주지역본부 지하수지질부</t>
  </si>
  <si>
    <t>전규진</t>
  </si>
  <si>
    <t>064-750-8865</t>
  </si>
  <si>
    <t>한동4지구 친환경에너지보급사업 기계설비공사</t>
  </si>
  <si>
    <t>두모2지구 친환경에너지보급사업 기계설비공사</t>
  </si>
  <si>
    <t>귀덕4지구 친환경에너지보급사업 기계설비공사</t>
  </si>
  <si>
    <t>성산2지구 친환경에너지보급사업 기계설비공사</t>
  </si>
  <si>
    <t>한경2지구 지하수수질전용측정망 시추조사</t>
  </si>
  <si>
    <t>신종섭</t>
  </si>
  <si>
    <t>064-750-8891</t>
  </si>
  <si>
    <t>대정1지구 지하수수질전용측정망 시추조사</t>
  </si>
  <si>
    <t>안덕1,2지구 지하수수질전용측정망 시추조사</t>
  </si>
  <si>
    <t>제주농업용수통합광역화사업 전기공사 1공구</t>
  </si>
  <si>
    <t>제주지역본부 농업용수통합광역화추진단</t>
  </si>
  <si>
    <t>황종우</t>
  </si>
  <si>
    <t>064-750-8862</t>
  </si>
  <si>
    <t>제주농업용수통합광역화사업 전기공사 2공구</t>
  </si>
  <si>
    <t>제주농업용수통합광역화사업 전기공사 3공구</t>
  </si>
  <si>
    <t>구좌읍 농촌중심지활성화사업 생태놀이쉼터조성 세부설계 용역</t>
  </si>
  <si>
    <t>김선환</t>
  </si>
  <si>
    <t>064-750-8834</t>
    <phoneticPr fontId="2" type="noConversion"/>
  </si>
  <si>
    <t>청수리 농촌다움복원사업 기본계획 및 지역역량강화 용역</t>
  </si>
  <si>
    <t>곽현우</t>
  </si>
  <si>
    <t>064-750-8832</t>
  </si>
  <si>
    <t>한림3리 마을단위특화개발사업 공동생활공간 조성 세부설계 용역</t>
  </si>
  <si>
    <t>저수지 저수율 측정장치 보수 용역</t>
    <phoneticPr fontId="2" type="noConversion"/>
  </si>
  <si>
    <t xml:space="preserve">제주지역본부 기반관리부 </t>
  </si>
  <si>
    <t>이경철</t>
  </si>
  <si>
    <t>064-750-8843</t>
  </si>
  <si>
    <t>남원유역 농업용 지하수 연장허가 영향조사를 위한 현장조사 외주용역</t>
  </si>
  <si>
    <t>황보동준</t>
  </si>
  <si>
    <t>064-750-8855</t>
  </si>
  <si>
    <t>농촌중심지활성화 사업 발전방향 연구용역</t>
  </si>
  <si>
    <t>본사 지역개발지원단</t>
  </si>
  <si>
    <t>심명보</t>
  </si>
  <si>
    <t>042-610-1920</t>
  </si>
  <si>
    <t>2019년도 일반농산어촌개발 사업관계자 고객만족도 조사 용역</t>
    <phoneticPr fontId="2" type="noConversion"/>
  </si>
  <si>
    <t>심명보</t>
    <phoneticPr fontId="2" type="noConversion"/>
  </si>
  <si>
    <t>042-610-1913</t>
  </si>
  <si>
    <t>제7회 행복마을만들기 콘테스트 사례집 기획 및 디자인 용역</t>
  </si>
  <si>
    <t>수의</t>
    <phoneticPr fontId="2" type="noConversion"/>
  </si>
  <si>
    <t>주향</t>
  </si>
  <si>
    <t>042-610-1944</t>
  </si>
  <si>
    <t>신활력플러스사업 성과평가 용역</t>
  </si>
  <si>
    <t>이경용</t>
  </si>
  <si>
    <t>042-610-1933</t>
  </si>
  <si>
    <t>2020년 농산어촌지역개발 공간정보시스템 기능개선 용역</t>
    <phoneticPr fontId="2" type="noConversion"/>
  </si>
  <si>
    <t>본사 지역개발지원단</t>
    <phoneticPr fontId="2" type="noConversion"/>
  </si>
  <si>
    <t>강인호</t>
    <phoneticPr fontId="2" type="noConversion"/>
  </si>
  <si>
    <t>042-610-1911</t>
    <phoneticPr fontId="2" type="noConversion"/>
  </si>
  <si>
    <t>수질자동측정망사업</t>
    <phoneticPr fontId="2" type="noConversion"/>
  </si>
  <si>
    <t>수질분석기</t>
    <phoneticPr fontId="2" type="noConversion"/>
  </si>
  <si>
    <t>규격</t>
    <phoneticPr fontId="2" type="noConversion"/>
  </si>
  <si>
    <t>측정</t>
    <phoneticPr fontId="2" type="noConversion"/>
  </si>
  <si>
    <t>지점</t>
    <phoneticPr fontId="2" type="noConversion"/>
  </si>
  <si>
    <t>본사 환경사업처</t>
    <phoneticPr fontId="2" type="noConversion"/>
  </si>
  <si>
    <t>박종수</t>
    <phoneticPr fontId="2" type="noConversion"/>
  </si>
  <si>
    <t>061-338-5828</t>
    <phoneticPr fontId="2" type="noConversion"/>
  </si>
  <si>
    <t>간척농지 실태조사 자동계측시스템 제조설치</t>
    <phoneticPr fontId="2" type="noConversion"/>
  </si>
  <si>
    <t>토양염도 및 지하수 수위 센서 등</t>
    <phoneticPr fontId="2" type="noConversion"/>
  </si>
  <si>
    <t>이상근</t>
    <phoneticPr fontId="2" type="noConversion"/>
  </si>
  <si>
    <t>061-338-5843</t>
    <phoneticPr fontId="2" type="noConversion"/>
  </si>
  <si>
    <t>세부품명번호 유사물품번호 작성</t>
    <phoneticPr fontId="2" type="noConversion"/>
  </si>
  <si>
    <t>김규성</t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</si>
  <si>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</si>
  <si>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</si>
  <si>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</si>
  <si>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</si>
  <si>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세부품명번호 </t>
    </r>
    <r>
      <rPr>
        <sz val="11"/>
        <color rgb="FFFF0000"/>
        <rFont val="돋움"/>
        <family val="3"/>
        <charset val="129"/>
      </rPr>
      <t>*
(10자리)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</si>
</sst>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#,##0_);[Red]\(#,##0\)"/>
    <numFmt numFmtId="177" formatCode="0.E+00"/>
    <numFmt numFmtId="178" formatCode="0.000_);[Red]\(0.000\)"/>
    <numFmt numFmtId="179" formatCode="#,##0_ "/>
    <numFmt numFmtId="180" formatCode="General;\-General\,&quot;&quot;;@"/>
    <numFmt numFmtId="181" formatCode="_-* #,##0.000_-;\-* #,##0.000_-;_-* &quot;-&quot;_-;_-@_-"/>
    <numFmt numFmtId="182" formatCode="000\-000"/>
    <numFmt numFmtId="183" formatCode="_-* #,##0.00_-;\-* #,##0.00_-;_-* &quot;-&quot;_-;_-@_-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2"/>
      <color rgb="FFFF0000"/>
      <name val="맑은 고딕"/>
      <family val="3"/>
      <charset val="129"/>
    </font>
    <font>
      <sz val="9"/>
      <color indexed="8"/>
      <name val="Arial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1"/>
      <color theme="1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name val="굴림체"/>
      <family val="3"/>
      <charset val="129"/>
    </font>
    <font>
      <sz val="11"/>
      <color rgb="FF555555"/>
      <name val="돋움"/>
      <family val="3"/>
      <charset val="129"/>
    </font>
    <font>
      <sz val="11"/>
      <name val="Microsoft Sans Serif"/>
      <family val="2"/>
    </font>
    <font>
      <sz val="10"/>
      <color theme="1"/>
      <name val="돋움"/>
      <family val="3"/>
      <charset val="129"/>
    </font>
    <font>
      <sz val="10"/>
      <color theme="1"/>
      <name val="굴림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>
      <alignment vertical="center"/>
    </xf>
    <xf numFmtId="0" fontId="16" fillId="0" borderId="0"/>
    <xf numFmtId="0" fontId="19" fillId="0" borderId="0">
      <alignment vertical="center"/>
    </xf>
    <xf numFmtId="0" fontId="25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</cellStyleXfs>
  <cellXfs count="350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1" fontId="0" fillId="0" borderId="5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1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shrinkToFit="1"/>
    </xf>
    <xf numFmtId="0" fontId="0" fillId="2" borderId="12" xfId="0" applyFont="1" applyFill="1" applyBorder="1" applyAlignment="1">
      <alignment horizontal="center" vertical="center" wrapText="1" shrinkToFit="1"/>
    </xf>
    <xf numFmtId="41" fontId="1" fillId="0" borderId="1" xfId="1" applyFont="1" applyBorder="1" applyAlignment="1">
      <alignment vertical="center" shrinkToFi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 shrinkToFit="1"/>
    </xf>
    <xf numFmtId="0" fontId="0" fillId="3" borderId="12" xfId="0" applyFont="1" applyFill="1" applyBorder="1" applyAlignment="1">
      <alignment horizontal="center" vertical="center"/>
    </xf>
    <xf numFmtId="178" fontId="0" fillId="3" borderId="13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77" fontId="0" fillId="3" borderId="2" xfId="0" applyNumberFormat="1" applyFont="1" applyFill="1" applyBorder="1" applyAlignment="1">
      <alignment horizontal="center" vertical="center" wrapText="1"/>
    </xf>
    <xf numFmtId="177" fontId="0" fillId="3" borderId="12" xfId="0" applyNumberFormat="1" applyFont="1" applyFill="1" applyBorder="1" applyAlignment="1">
      <alignment horizontal="center" vertical="center" wrapText="1"/>
    </xf>
    <xf numFmtId="177" fontId="0" fillId="3" borderId="13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2" borderId="12" xfId="0" applyNumberFormat="1" applyFont="1" applyFill="1" applyBorder="1" applyAlignment="1">
      <alignment horizontal="center" vertical="center" wrapText="1"/>
    </xf>
    <xf numFmtId="177" fontId="0" fillId="2" borderId="14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12" xfId="0" applyNumberFormat="1" applyFont="1" applyFill="1" applyBorder="1" applyAlignment="1">
      <alignment horizontal="center" vertical="center"/>
    </xf>
    <xf numFmtId="177" fontId="0" fillId="2" borderId="13" xfId="0" applyNumberFormat="1" applyFont="1" applyFill="1" applyBorder="1" applyAlignment="1">
      <alignment horizontal="center" vertical="center"/>
    </xf>
    <xf numFmtId="41" fontId="1" fillId="0" borderId="3" xfId="1" applyFont="1" applyBorder="1" applyAlignment="1">
      <alignment vertical="center"/>
    </xf>
    <xf numFmtId="41" fontId="1" fillId="0" borderId="1" xfId="1" applyFont="1" applyBorder="1" applyAlignment="1">
      <alignment vertical="center"/>
    </xf>
    <xf numFmtId="41" fontId="1" fillId="0" borderId="10" xfId="1" applyFont="1" applyBorder="1" applyAlignment="1">
      <alignment vertical="center"/>
    </xf>
    <xf numFmtId="41" fontId="1" fillId="0" borderId="4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7" fontId="0" fillId="2" borderId="23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41" fontId="0" fillId="0" borderId="1" xfId="1" applyFont="1" applyBorder="1" applyAlignment="1">
      <alignment vertical="center"/>
    </xf>
    <xf numFmtId="49" fontId="0" fillId="0" borderId="1" xfId="1" applyNumberFormat="1" applyFont="1" applyBorder="1" applyAlignment="1">
      <alignment vertical="center"/>
    </xf>
    <xf numFmtId="176" fontId="0" fillId="0" borderId="0" xfId="1" applyNumberFormat="1" applyFont="1" applyBorder="1" applyAlignment="1">
      <alignment vertical="center"/>
    </xf>
    <xf numFmtId="41" fontId="0" fillId="0" borderId="1" xfId="1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0" fillId="0" borderId="6" xfId="0" applyFont="1" applyBorder="1" applyAlignment="1">
      <alignment horizontal="center" vertical="center" shrinkToFit="1"/>
    </xf>
    <xf numFmtId="41" fontId="0" fillId="0" borderId="10" xfId="1" applyFont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180" fontId="17" fillId="0" borderId="1" xfId="2" applyNumberFormat="1" applyFont="1" applyFill="1" applyBorder="1" applyAlignment="1">
      <alignment horizontal="left" vertical="center"/>
    </xf>
    <xf numFmtId="180" fontId="17" fillId="0" borderId="1" xfId="2" applyNumberFormat="1" applyFont="1" applyFill="1" applyBorder="1" applyAlignment="1">
      <alignment horizontal="left" vertical="center" shrinkToFit="1"/>
    </xf>
    <xf numFmtId="181" fontId="1" fillId="0" borderId="1" xfId="1" applyNumberFormat="1" applyFont="1" applyBorder="1" applyAlignment="1">
      <alignment vertical="center" shrinkToFit="1"/>
    </xf>
    <xf numFmtId="180" fontId="20" fillId="0" borderId="1" xfId="3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41" fontId="21" fillId="0" borderId="3" xfId="1" applyFont="1" applyBorder="1" applyAlignment="1">
      <alignment vertical="center"/>
    </xf>
    <xf numFmtId="41" fontId="21" fillId="0" borderId="1" xfId="1" applyFont="1" applyBorder="1" applyAlignment="1">
      <alignment vertical="center"/>
    </xf>
    <xf numFmtId="41" fontId="21" fillId="0" borderId="10" xfId="1" applyFont="1" applyBorder="1" applyAlignment="1">
      <alignment vertical="center"/>
    </xf>
    <xf numFmtId="1" fontId="21" fillId="0" borderId="5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41" fontId="1" fillId="0" borderId="3" xfId="1" applyFont="1" applyFill="1" applyBorder="1" applyAlignment="1">
      <alignment vertical="center"/>
    </xf>
    <xf numFmtId="41" fontId="1" fillId="0" borderId="1" xfId="1" applyFont="1" applyFill="1" applyBorder="1" applyAlignment="1">
      <alignment vertical="center"/>
    </xf>
    <xf numFmtId="41" fontId="1" fillId="0" borderId="10" xfId="1" applyFont="1" applyFill="1" applyBorder="1" applyAlignment="1">
      <alignment vertical="center"/>
    </xf>
    <xf numFmtId="1" fontId="0" fillId="0" borderId="5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41" fontId="0" fillId="0" borderId="3" xfId="1" applyFont="1" applyFill="1" applyBorder="1" applyAlignment="1">
      <alignment vertical="center"/>
    </xf>
    <xf numFmtId="41" fontId="0" fillId="0" borderId="1" xfId="1" applyFont="1" applyFill="1" applyBorder="1" applyAlignment="1">
      <alignment vertical="center"/>
    </xf>
    <xf numFmtId="41" fontId="0" fillId="0" borderId="10" xfId="1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41" fontId="23" fillId="0" borderId="1" xfId="1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 shrinkToFit="1"/>
    </xf>
    <xf numFmtId="41" fontId="0" fillId="0" borderId="1" xfId="1" applyFont="1" applyBorder="1" applyAlignment="1">
      <alignment horizontal="center" vertical="center" shrinkToFit="1"/>
    </xf>
    <xf numFmtId="41" fontId="1" fillId="0" borderId="1" xfId="1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shrinkToFit="1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shrinkToFit="1"/>
    </xf>
    <xf numFmtId="0" fontId="0" fillId="0" borderId="3" xfId="0" applyFont="1" applyFill="1" applyBorder="1" applyAlignment="1">
      <alignment horizontal="center"/>
    </xf>
    <xf numFmtId="176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horizontal="center" vertical="center" shrinkToFit="1"/>
    </xf>
    <xf numFmtId="41" fontId="1" fillId="0" borderId="3" xfId="1" applyFont="1" applyBorder="1" applyAlignment="1">
      <alignment horizontal="center" vertical="center" shrinkToFit="1"/>
    </xf>
    <xf numFmtId="41" fontId="1" fillId="0" borderId="10" xfId="1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41" fontId="24" fillId="0" borderId="3" xfId="1" applyFont="1" applyBorder="1" applyAlignment="1">
      <alignment horizontal="center" vertical="center" shrinkToFit="1"/>
    </xf>
    <xf numFmtId="41" fontId="24" fillId="0" borderId="1" xfId="1" applyFont="1" applyBorder="1" applyAlignment="1">
      <alignment horizontal="center" vertical="center" shrinkToFit="1"/>
    </xf>
    <xf numFmtId="41" fontId="24" fillId="0" borderId="10" xfId="1" applyFont="1" applyBorder="1" applyAlignment="1">
      <alignment horizontal="center" vertical="center" shrinkToFit="1"/>
    </xf>
    <xf numFmtId="41" fontId="0" fillId="0" borderId="3" xfId="1" applyFont="1" applyBorder="1" applyAlignment="1">
      <alignment horizontal="center" vertical="center" shrinkToFit="1"/>
    </xf>
    <xf numFmtId="41" fontId="0" fillId="0" borderId="10" xfId="1" applyFont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180" fontId="25" fillId="0" borderId="1" xfId="4" applyNumberForma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41" fontId="1" fillId="0" borderId="1" xfId="1" applyFont="1" applyFill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182" fontId="0" fillId="0" borderId="1" xfId="0" applyNumberFormat="1" applyFont="1" applyBorder="1" applyAlignment="1">
      <alignment horizontal="center" vertical="center" shrinkToFit="1"/>
    </xf>
    <xf numFmtId="0" fontId="0" fillId="0" borderId="5" xfId="0" quotePrefix="1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41" fontId="1" fillId="4" borderId="1" xfId="5" applyFill="1" applyBorder="1" applyAlignment="1">
      <alignment horizontal="center" vertical="center" shrinkToFit="1"/>
    </xf>
    <xf numFmtId="41" fontId="0" fillId="4" borderId="1" xfId="5" applyFont="1" applyFill="1" applyBorder="1" applyAlignment="1">
      <alignment horizontal="center" vertical="center" shrinkToFit="1"/>
    </xf>
    <xf numFmtId="41" fontId="1" fillId="4" borderId="1" xfId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41" fontId="1" fillId="0" borderId="1" xfId="1" applyNumberFormat="1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41" fontId="24" fillId="0" borderId="1" xfId="1" applyFont="1" applyBorder="1" applyAlignment="1">
      <alignment vertical="center"/>
    </xf>
    <xf numFmtId="41" fontId="1" fillId="0" borderId="1" xfId="1" applyFont="1" applyBorder="1" applyAlignment="1">
      <alignment horizontal="center" vertical="center"/>
    </xf>
    <xf numFmtId="41" fontId="1" fillId="0" borderId="1" xfId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1" fontId="2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3" xfId="6" applyNumberFormat="1" applyFont="1" applyBorder="1" applyAlignment="1">
      <alignment horizontal="center" vertical="center"/>
    </xf>
    <xf numFmtId="0" fontId="13" fillId="0" borderId="1" xfId="6" applyNumberFormat="1" applyFont="1" applyBorder="1" applyAlignment="1">
      <alignment horizontal="center" vertical="center"/>
    </xf>
    <xf numFmtId="0" fontId="13" fillId="4" borderId="1" xfId="6" applyNumberFormat="1" applyFont="1" applyFill="1" applyBorder="1" applyAlignment="1">
      <alignment horizontal="center" vertical="center"/>
    </xf>
    <xf numFmtId="41" fontId="13" fillId="4" borderId="1" xfId="5" applyNumberFormat="1" applyFont="1" applyFill="1" applyBorder="1" applyAlignment="1">
      <alignment horizontal="center" vertical="center"/>
    </xf>
    <xf numFmtId="0" fontId="13" fillId="0" borderId="1" xfId="6" applyNumberFormat="1" applyFont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13" fillId="0" borderId="3" xfId="6" applyNumberFormat="1" applyFont="1" applyBorder="1" applyAlignment="1">
      <alignment horizontal="center" vertical="center" shrinkToFit="1"/>
    </xf>
    <xf numFmtId="0" fontId="13" fillId="0" borderId="1" xfId="6" applyNumberFormat="1" applyFont="1" applyFill="1" applyBorder="1" applyAlignment="1">
      <alignment horizontal="center" vertical="center" shrinkToFit="1"/>
    </xf>
    <xf numFmtId="41" fontId="13" fillId="0" borderId="1" xfId="5" applyNumberFormat="1" applyFont="1" applyBorder="1" applyAlignment="1">
      <alignment horizontal="center" vertical="center" shrinkToFit="1"/>
    </xf>
    <xf numFmtId="41" fontId="24" fillId="0" borderId="1" xfId="1" applyFont="1" applyFill="1" applyBorder="1" applyAlignment="1">
      <alignment horizontal="center" vertical="center" shrinkToFit="1"/>
    </xf>
    <xf numFmtId="41" fontId="0" fillId="0" borderId="3" xfId="1" applyFont="1" applyFill="1" applyBorder="1" applyAlignment="1">
      <alignment horizontal="right" vertical="center"/>
    </xf>
    <xf numFmtId="0" fontId="0" fillId="0" borderId="25" xfId="0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41" fontId="1" fillId="0" borderId="24" xfId="1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49" fontId="24" fillId="0" borderId="1" xfId="1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41" fontId="0" fillId="0" borderId="7" xfId="1" applyFont="1" applyBorder="1" applyAlignment="1">
      <alignment vertical="center"/>
    </xf>
    <xf numFmtId="49" fontId="0" fillId="0" borderId="7" xfId="1" applyNumberFormat="1" applyFont="1" applyBorder="1" applyAlignment="1">
      <alignment vertical="center"/>
    </xf>
    <xf numFmtId="41" fontId="0" fillId="4" borderId="1" xfId="1" applyNumberFormat="1" applyFont="1" applyFill="1" applyBorder="1" applyAlignment="1">
      <alignment horizontal="center" vertical="center" shrinkToFit="1"/>
    </xf>
    <xf numFmtId="183" fontId="0" fillId="4" borderId="1" xfId="1" applyNumberFormat="1" applyFont="1" applyFill="1" applyBorder="1" applyAlignment="1">
      <alignment horizontal="center" vertical="center" shrinkToFit="1"/>
    </xf>
    <xf numFmtId="41" fontId="1" fillId="0" borderId="1" xfId="1" applyFont="1" applyFill="1" applyBorder="1" applyAlignment="1">
      <alignment vertical="center" shrinkToFit="1"/>
    </xf>
    <xf numFmtId="3" fontId="0" fillId="0" borderId="1" xfId="0" applyNumberFormat="1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vertical="center" shrinkToFit="1"/>
    </xf>
    <xf numFmtId="1" fontId="0" fillId="0" borderId="19" xfId="0" applyNumberFormat="1" applyFont="1" applyBorder="1" applyAlignment="1">
      <alignment vertical="center"/>
    </xf>
    <xf numFmtId="1" fontId="0" fillId="0" borderId="21" xfId="0" applyNumberFormat="1" applyFont="1" applyBorder="1" applyAlignment="1">
      <alignment vertical="center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26" xfId="0" applyFont="1" applyBorder="1" applyAlignment="1">
      <alignment vertical="center"/>
    </xf>
    <xf numFmtId="41" fontId="1" fillId="0" borderId="25" xfId="1" applyFont="1" applyBorder="1" applyAlignment="1">
      <alignment vertical="center"/>
    </xf>
    <xf numFmtId="41" fontId="1" fillId="0" borderId="26" xfId="1" applyFont="1" applyBorder="1" applyAlignment="1">
      <alignment vertical="center"/>
    </xf>
    <xf numFmtId="1" fontId="0" fillId="0" borderId="20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1" fontId="22" fillId="0" borderId="3" xfId="1" applyFont="1" applyBorder="1" applyAlignment="1">
      <alignment vertical="center"/>
    </xf>
    <xf numFmtId="41" fontId="22" fillId="0" borderId="1" xfId="1" applyFont="1" applyBorder="1" applyAlignment="1">
      <alignment vertical="center"/>
    </xf>
    <xf numFmtId="41" fontId="22" fillId="0" borderId="10" xfId="1" applyFont="1" applyBorder="1" applyAlignment="1">
      <alignment vertical="center"/>
    </xf>
    <xf numFmtId="1" fontId="22" fillId="0" borderId="5" xfId="0" applyNumberFormat="1" applyFont="1" applyBorder="1" applyAlignment="1">
      <alignment vertical="center"/>
    </xf>
    <xf numFmtId="41" fontId="1" fillId="0" borderId="3" xfId="1" applyFont="1" applyBorder="1" applyAlignment="1">
      <alignment horizontal="center" vertical="center"/>
    </xf>
    <xf numFmtId="41" fontId="1" fillId="0" borderId="5" xfId="1" applyFont="1" applyBorder="1" applyAlignment="1">
      <alignment horizontal="center" vertical="center"/>
    </xf>
    <xf numFmtId="41" fontId="1" fillId="0" borderId="10" xfId="1" applyFont="1" applyBorder="1" applyAlignment="1">
      <alignment horizontal="center" vertical="center"/>
    </xf>
    <xf numFmtId="1" fontId="0" fillId="0" borderId="19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3" fillId="0" borderId="5" xfId="6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vertical="center"/>
    </xf>
    <xf numFmtId="1" fontId="0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/>
    </xf>
    <xf numFmtId="41" fontId="1" fillId="0" borderId="5" xfId="1" applyFont="1" applyBorder="1" applyAlignment="1">
      <alignment vertical="center"/>
    </xf>
    <xf numFmtId="41" fontId="1" fillId="0" borderId="15" xfId="1" applyFont="1" applyBorder="1" applyAlignment="1">
      <alignment vertical="center"/>
    </xf>
    <xf numFmtId="41" fontId="24" fillId="0" borderId="3" xfId="1" applyFont="1" applyBorder="1" applyAlignment="1">
      <alignment vertical="center"/>
    </xf>
    <xf numFmtId="41" fontId="1" fillId="0" borderId="3" xfId="1" applyFont="1" applyFill="1" applyBorder="1" applyAlignment="1">
      <alignment horizontal="center" vertical="center"/>
    </xf>
    <xf numFmtId="41" fontId="24" fillId="0" borderId="3" xfId="1" applyFont="1" applyBorder="1" applyAlignment="1">
      <alignment horizontal="center" vertical="center"/>
    </xf>
    <xf numFmtId="41" fontId="13" fillId="4" borderId="3" xfId="5" applyNumberFormat="1" applyFont="1" applyFill="1" applyBorder="1" applyAlignment="1">
      <alignment horizontal="center" vertical="center"/>
    </xf>
    <xf numFmtId="41" fontId="24" fillId="0" borderId="10" xfId="1" applyFont="1" applyBorder="1" applyAlignment="1">
      <alignment vertical="center"/>
    </xf>
    <xf numFmtId="41" fontId="24" fillId="0" borderId="10" xfId="1" applyFont="1" applyBorder="1" applyAlignment="1">
      <alignment horizontal="center" vertical="center"/>
    </xf>
    <xf numFmtId="41" fontId="13" fillId="4" borderId="10" xfId="5" applyNumberFormat="1" applyFont="1" applyFill="1" applyBorder="1" applyAlignment="1">
      <alignment horizontal="center" vertical="center"/>
    </xf>
    <xf numFmtId="41" fontId="1" fillId="0" borderId="10" xfId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left" vertical="center"/>
    </xf>
    <xf numFmtId="41" fontId="26" fillId="4" borderId="1" xfId="1" applyFont="1" applyFill="1" applyBorder="1" applyAlignment="1">
      <alignment horizontal="left" vertical="center"/>
    </xf>
    <xf numFmtId="0" fontId="13" fillId="4" borderId="1" xfId="6" applyNumberFormat="1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shrinkToFit="1"/>
    </xf>
    <xf numFmtId="49" fontId="24" fillId="0" borderId="1" xfId="0" applyNumberFormat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25" xfId="0" applyFont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0" fillId="0" borderId="18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shrinkToFit="1"/>
    </xf>
    <xf numFmtId="0" fontId="24" fillId="0" borderId="3" xfId="0" applyFont="1" applyBorder="1" applyAlignment="1">
      <alignment horizontal="left" vertical="center" shrinkToFit="1"/>
    </xf>
    <xf numFmtId="0" fontId="13" fillId="0" borderId="3" xfId="6" applyNumberFormat="1" applyFont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shrinkToFit="1"/>
    </xf>
    <xf numFmtId="0" fontId="0" fillId="0" borderId="26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0" fillId="0" borderId="10" xfId="0" applyFont="1" applyFill="1" applyBorder="1" applyAlignment="1">
      <alignment horizontal="left" vertical="center" shrinkToFit="1"/>
    </xf>
    <xf numFmtId="49" fontId="0" fillId="2" borderId="12" xfId="0" applyNumberFormat="1" applyFont="1" applyFill="1" applyBorder="1" applyAlignment="1">
      <alignment horizontal="center" vertical="center" shrinkToFit="1"/>
    </xf>
    <xf numFmtId="49" fontId="0" fillId="0" borderId="24" xfId="0" applyNumberFormat="1" applyFont="1" applyBorder="1" applyAlignment="1">
      <alignment horizontal="left" vertical="center" shrinkToFit="1"/>
    </xf>
    <xf numFmtId="49" fontId="21" fillId="0" borderId="1" xfId="0" applyNumberFormat="1" applyFont="1" applyBorder="1" applyAlignment="1">
      <alignment horizontal="left" vertical="center" shrinkToFit="1"/>
    </xf>
    <xf numFmtId="49" fontId="22" fillId="0" borderId="1" xfId="0" applyNumberFormat="1" applyFont="1" applyBorder="1" applyAlignment="1">
      <alignment horizontal="left" vertical="center" shrinkToFit="1"/>
    </xf>
    <xf numFmtId="49" fontId="0" fillId="0" borderId="1" xfId="0" applyNumberFormat="1" applyFont="1" applyFill="1" applyBorder="1" applyAlignment="1">
      <alignment horizontal="left" vertical="center" shrinkToFit="1"/>
    </xf>
    <xf numFmtId="49" fontId="13" fillId="4" borderId="1" xfId="6" applyNumberFormat="1" applyFont="1" applyFill="1" applyBorder="1" applyAlignment="1">
      <alignment horizontal="left" vertical="center" shrinkToFit="1"/>
    </xf>
    <xf numFmtId="49" fontId="0" fillId="0" borderId="7" xfId="0" applyNumberFormat="1" applyFont="1" applyBorder="1" applyAlignment="1">
      <alignment horizontal="left" vertical="center" shrinkToFit="1"/>
    </xf>
    <xf numFmtId="0" fontId="29" fillId="0" borderId="1" xfId="0" applyFont="1" applyBorder="1" applyAlignment="1">
      <alignment horizontal="left" vertical="center"/>
    </xf>
    <xf numFmtId="0" fontId="0" fillId="0" borderId="24" xfId="0" applyFont="1" applyBorder="1" applyAlignment="1">
      <alignment vertical="center" shrinkToFit="1"/>
    </xf>
    <xf numFmtId="41" fontId="0" fillId="0" borderId="24" xfId="1" applyFont="1" applyBorder="1" applyAlignment="1">
      <alignment vertical="center" shrinkToFit="1"/>
    </xf>
    <xf numFmtId="41" fontId="1" fillId="0" borderId="24" xfId="1" applyFont="1" applyBorder="1" applyAlignment="1">
      <alignment vertical="center" shrinkToFit="1"/>
    </xf>
    <xf numFmtId="0" fontId="0" fillId="0" borderId="26" xfId="0" applyFont="1" applyBorder="1" applyAlignment="1">
      <alignment vertical="center" shrinkToFit="1"/>
    </xf>
    <xf numFmtId="179" fontId="1" fillId="0" borderId="1" xfId="1" applyNumberFormat="1" applyFont="1" applyBorder="1" applyAlignment="1">
      <alignment horizontal="left" vertical="center" shrinkToFit="1"/>
    </xf>
    <xf numFmtId="179" fontId="0" fillId="0" borderId="1" xfId="1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shrinkToFit="1"/>
    </xf>
    <xf numFmtId="179" fontId="1" fillId="4" borderId="1" xfId="5" applyNumberFormat="1" applyFill="1" applyBorder="1" applyAlignment="1">
      <alignment horizontal="left"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3" fillId="0" borderId="1" xfId="6" applyNumberFormat="1" applyFont="1" applyBorder="1" applyAlignment="1">
      <alignment horizontal="left" vertical="center"/>
    </xf>
    <xf numFmtId="179" fontId="1" fillId="0" borderId="1" xfId="1" applyNumberFormat="1" applyFont="1" applyFill="1" applyBorder="1" applyAlignment="1">
      <alignment horizontal="left" vertical="center" shrinkToFit="1"/>
    </xf>
    <xf numFmtId="0" fontId="13" fillId="0" borderId="4" xfId="6" applyNumberFormat="1" applyFont="1" applyBorder="1" applyAlignment="1">
      <alignment horizontal="center" vertical="center" shrinkToFit="1"/>
    </xf>
    <xf numFmtId="0" fontId="13" fillId="0" borderId="7" xfId="6" applyNumberFormat="1" applyFont="1" applyBorder="1" applyAlignment="1">
      <alignment horizontal="center" vertical="center" shrinkToFit="1"/>
    </xf>
    <xf numFmtId="41" fontId="13" fillId="0" borderId="7" xfId="5" applyNumberFormat="1" applyFont="1" applyBorder="1" applyAlignment="1">
      <alignment horizontal="center" vertical="center" shrinkToFit="1"/>
    </xf>
    <xf numFmtId="0" fontId="13" fillId="0" borderId="7" xfId="6" applyNumberFormat="1" applyFont="1" applyBorder="1" applyAlignment="1">
      <alignment horizontal="left" vertical="center"/>
    </xf>
    <xf numFmtId="0" fontId="13" fillId="0" borderId="7" xfId="6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41" fontId="0" fillId="0" borderId="10" xfId="0" applyNumberFormat="1" applyFont="1" applyBorder="1" applyAlignment="1">
      <alignment vertical="center"/>
    </xf>
    <xf numFmtId="0" fontId="0" fillId="0" borderId="6" xfId="0" applyFont="1" applyFill="1" applyBorder="1" applyAlignment="1">
      <alignment horizontal="left"/>
    </xf>
    <xf numFmtId="41" fontId="0" fillId="0" borderId="26" xfId="0" applyNumberFormat="1" applyFont="1" applyBorder="1" applyAlignment="1">
      <alignment vertical="center"/>
    </xf>
    <xf numFmtId="41" fontId="0" fillId="0" borderId="10" xfId="1" applyFont="1" applyBorder="1" applyAlignment="1">
      <alignment horizontal="right" vertical="center"/>
    </xf>
    <xf numFmtId="41" fontId="24" fillId="0" borderId="10" xfId="1" applyFont="1" applyBorder="1" applyAlignment="1">
      <alignment horizontal="right" vertical="center"/>
    </xf>
    <xf numFmtId="176" fontId="0" fillId="0" borderId="10" xfId="0" applyNumberFormat="1" applyFont="1" applyBorder="1" applyAlignment="1">
      <alignment horizontal="right" vertical="center"/>
    </xf>
    <xf numFmtId="41" fontId="1" fillId="0" borderId="10" xfId="1" applyBorder="1" applyAlignment="1">
      <alignment horizontal="right" vertical="center"/>
    </xf>
    <xf numFmtId="41" fontId="0" fillId="0" borderId="11" xfId="1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shrinkToFit="1"/>
    </xf>
    <xf numFmtId="0" fontId="0" fillId="0" borderId="19" xfId="0" applyFont="1" applyBorder="1" applyAlignment="1">
      <alignment horizontal="left" vertical="center" shrinkToFit="1"/>
    </xf>
    <xf numFmtId="0" fontId="13" fillId="0" borderId="6" xfId="6" applyNumberFormat="1" applyFont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shrinkToFit="1"/>
    </xf>
    <xf numFmtId="0" fontId="0" fillId="0" borderId="5" xfId="0" quotePrefix="1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left" vertical="center"/>
    </xf>
    <xf numFmtId="0" fontId="13" fillId="0" borderId="5" xfId="6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13" fillId="4" borderId="10" xfId="6" applyNumberFormat="1" applyFont="1" applyFill="1" applyBorder="1" applyAlignment="1">
      <alignment horizontal="center" vertical="center"/>
    </xf>
    <xf numFmtId="41" fontId="1" fillId="0" borderId="6" xfId="1" applyFont="1" applyBorder="1" applyAlignment="1">
      <alignment vertical="center"/>
    </xf>
    <xf numFmtId="41" fontId="1" fillId="0" borderId="6" xfId="1" applyFont="1" applyFill="1" applyBorder="1" applyAlignment="1">
      <alignment vertical="center"/>
    </xf>
    <xf numFmtId="41" fontId="1" fillId="0" borderId="7" xfId="1" applyFont="1" applyFill="1" applyBorder="1" applyAlignment="1">
      <alignment vertical="center"/>
    </xf>
    <xf numFmtId="41" fontId="13" fillId="4" borderId="5" xfId="5" applyNumberFormat="1" applyFont="1" applyFill="1" applyBorder="1" applyAlignment="1">
      <alignment horizontal="center" vertical="center"/>
    </xf>
    <xf numFmtId="41" fontId="1" fillId="0" borderId="5" xfId="1" applyFont="1" applyFill="1" applyBorder="1" applyAlignment="1">
      <alignment vertical="center"/>
    </xf>
    <xf numFmtId="41" fontId="1" fillId="0" borderId="5" xfId="1" applyFont="1" applyFill="1" applyBorder="1" applyAlignment="1">
      <alignment horizontal="center" vertical="center"/>
    </xf>
    <xf numFmtId="41" fontId="1" fillId="0" borderId="4" xfId="1" applyFont="1" applyFill="1" applyBorder="1" applyAlignment="1">
      <alignment vertical="center"/>
    </xf>
    <xf numFmtId="41" fontId="1" fillId="0" borderId="18" xfId="1" applyFont="1" applyBorder="1" applyAlignment="1">
      <alignment vertical="center"/>
    </xf>
    <xf numFmtId="41" fontId="1" fillId="0" borderId="11" xfId="1" applyFont="1" applyFill="1" applyBorder="1" applyAlignment="1">
      <alignment vertical="center"/>
    </xf>
    <xf numFmtId="1" fontId="0" fillId="0" borderId="5" xfId="0" applyNumberFormat="1" applyFont="1" applyBorder="1" applyAlignment="1">
      <alignment horizontal="center" vertical="center" shrinkToFit="1"/>
    </xf>
    <xf numFmtId="1" fontId="0" fillId="0" borderId="6" xfId="0" applyNumberFormat="1" applyFont="1" applyBorder="1" applyAlignment="1">
      <alignment vertical="center"/>
    </xf>
    <xf numFmtId="1" fontId="13" fillId="0" borderId="19" xfId="6" applyNumberFormat="1" applyFont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1" fontId="0" fillId="0" borderId="18" xfId="0" applyNumberFormat="1" applyFont="1" applyBorder="1" applyAlignment="1">
      <alignment vertical="center"/>
    </xf>
    <xf numFmtId="1" fontId="24" fillId="0" borderId="5" xfId="0" applyNumberFormat="1" applyFont="1" applyBorder="1" applyAlignment="1">
      <alignment horizontal="center" vertical="center" shrinkToFit="1"/>
    </xf>
    <xf numFmtId="1" fontId="0" fillId="0" borderId="19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21" fillId="0" borderId="3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1" fillId="0" borderId="5" xfId="0" applyFont="1" applyBorder="1" applyAlignment="1">
      <alignment horizontal="center" vertical="center"/>
    </xf>
    <xf numFmtId="0" fontId="0" fillId="0" borderId="19" xfId="0" quotePrefix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left" vertical="center" shrinkToFit="1"/>
    </xf>
    <xf numFmtId="49" fontId="0" fillId="0" borderId="7" xfId="0" applyNumberFormat="1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15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/>
    </xf>
    <xf numFmtId="41" fontId="0" fillId="0" borderId="17" xfId="1" applyFont="1" applyBorder="1" applyAlignment="1">
      <alignment vertical="center"/>
    </xf>
    <xf numFmtId="0" fontId="24" fillId="0" borderId="19" xfId="0" applyFont="1" applyBorder="1" applyAlignment="1">
      <alignment horizontal="left" vertical="center"/>
    </xf>
    <xf numFmtId="182" fontId="0" fillId="0" borderId="6" xfId="0" applyNumberFormat="1" applyFont="1" applyBorder="1" applyAlignment="1">
      <alignment horizontal="left" vertical="center" shrinkToFit="1"/>
    </xf>
    <xf numFmtId="0" fontId="0" fillId="0" borderId="27" xfId="0" applyFont="1" applyFill="1" applyBorder="1" applyAlignment="1">
      <alignment horizontal="left"/>
    </xf>
    <xf numFmtId="0" fontId="24" fillId="0" borderId="17" xfId="0" applyFont="1" applyBorder="1" applyAlignment="1">
      <alignment horizontal="center" vertical="center"/>
    </xf>
    <xf numFmtId="41" fontId="0" fillId="0" borderId="5" xfId="1" applyFont="1" applyFill="1" applyBorder="1" applyAlignment="1">
      <alignment vertical="center"/>
    </xf>
    <xf numFmtId="41" fontId="0" fillId="0" borderId="15" xfId="1" applyFont="1" applyFill="1" applyBorder="1" applyAlignment="1">
      <alignment vertical="center"/>
    </xf>
    <xf numFmtId="182" fontId="0" fillId="0" borderId="5" xfId="0" applyNumberFormat="1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shrinkToFit="1"/>
    </xf>
    <xf numFmtId="0" fontId="0" fillId="0" borderId="17" xfId="0" applyFont="1" applyBorder="1" applyAlignment="1">
      <alignment vertical="center"/>
    </xf>
    <xf numFmtId="0" fontId="0" fillId="0" borderId="17" xfId="0" applyFont="1" applyFill="1" applyBorder="1" applyAlignment="1">
      <alignment vertical="center"/>
    </xf>
  </cellXfs>
  <cellStyles count="8">
    <cellStyle name="쉼표 [0]" xfId="1" builtinId="6"/>
    <cellStyle name="쉼표 [0] 2" xfId="5"/>
    <cellStyle name="표준" xfId="0" builtinId="0"/>
    <cellStyle name="표준 10 10" xfId="3"/>
    <cellStyle name="표준 10 5" xfId="2"/>
    <cellStyle name="표준 16" xfId="4"/>
    <cellStyle name="표준 2" xfId="6"/>
    <cellStyle name="표준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266"/>
  <sheetViews>
    <sheetView tabSelected="1" zoomScale="85" zoomScaleNormal="85" workbookViewId="0">
      <selection activeCell="D6" sqref="D6"/>
    </sheetView>
  </sheetViews>
  <sheetFormatPr defaultRowHeight="13.5" x14ac:dyDescent="0.15"/>
  <cols>
    <col min="1" max="1" width="1.109375" customWidth="1"/>
    <col min="2" max="2" width="13.88671875" customWidth="1"/>
    <col min="3" max="3" width="10" customWidth="1"/>
    <col min="4" max="4" width="16.88671875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9" width="12.44140625" customWidth="1"/>
    <col min="10" max="10" width="13.77734375" customWidth="1"/>
    <col min="11" max="11" width="12.88671875" customWidth="1"/>
    <col min="12" max="12" width="14.77734375" style="5" customWidth="1"/>
    <col min="13" max="13" width="15.5546875" customWidth="1"/>
    <col min="14" max="14" width="15.44140625" customWidth="1"/>
    <col min="15" max="15" width="24.21875" style="1" hidden="1" customWidth="1"/>
    <col min="16" max="16" width="26.77734375" customWidth="1"/>
    <col min="18" max="18" width="14.5546875" customWidth="1"/>
    <col min="21" max="21" width="37.44140625" bestFit="1" customWidth="1"/>
  </cols>
  <sheetData>
    <row r="1" spans="2:21" ht="25.5" customHeight="1" thickBot="1" x14ac:dyDescent="0.2">
      <c r="B1" s="8" t="s">
        <v>33</v>
      </c>
      <c r="E1" s="20"/>
      <c r="I1" s="20" t="s">
        <v>74</v>
      </c>
      <c r="M1" s="70"/>
      <c r="N1" s="70"/>
    </row>
    <row r="2" spans="2:21" ht="47.25" customHeight="1" thickBot="1" x14ac:dyDescent="0.2">
      <c r="B2" s="47" t="s">
        <v>61</v>
      </c>
      <c r="C2" s="31" t="s">
        <v>62</v>
      </c>
      <c r="D2" s="38" t="s">
        <v>63</v>
      </c>
      <c r="E2" s="33" t="s">
        <v>64</v>
      </c>
      <c r="F2" s="255" t="s">
        <v>65</v>
      </c>
      <c r="G2" s="33" t="s">
        <v>0</v>
      </c>
      <c r="H2" s="36" t="s">
        <v>1</v>
      </c>
      <c r="I2" s="48" t="s">
        <v>69</v>
      </c>
      <c r="J2" s="49" t="s">
        <v>70</v>
      </c>
      <c r="K2" s="49" t="s">
        <v>71</v>
      </c>
      <c r="L2" s="50" t="s">
        <v>81</v>
      </c>
      <c r="M2" s="51" t="s">
        <v>82</v>
      </c>
      <c r="N2" s="52" t="s">
        <v>83</v>
      </c>
      <c r="O2" s="53" t="s">
        <v>6</v>
      </c>
      <c r="P2" s="54" t="s">
        <v>2</v>
      </c>
      <c r="Q2" s="55" t="s">
        <v>3</v>
      </c>
      <c r="R2" s="56" t="s">
        <v>4</v>
      </c>
      <c r="S2" s="54" t="s">
        <v>5</v>
      </c>
      <c r="T2" s="62" t="s">
        <v>72</v>
      </c>
      <c r="U2" s="56" t="s">
        <v>73</v>
      </c>
    </row>
    <row r="3" spans="2:21" ht="17.25" customHeight="1" thickTop="1" x14ac:dyDescent="0.15">
      <c r="B3" s="173">
        <v>2020</v>
      </c>
      <c r="C3" s="74">
        <v>7</v>
      </c>
      <c r="D3" s="74" t="s">
        <v>14</v>
      </c>
      <c r="E3" s="228" t="s">
        <v>86</v>
      </c>
      <c r="F3" s="256" t="s">
        <v>48</v>
      </c>
      <c r="G3" s="174" t="s">
        <v>16</v>
      </c>
      <c r="H3" s="113" t="s">
        <v>66</v>
      </c>
      <c r="I3" s="191">
        <v>69610000</v>
      </c>
      <c r="J3" s="175">
        <v>6000000</v>
      </c>
      <c r="K3" s="175">
        <v>10390000</v>
      </c>
      <c r="L3" s="192">
        <v>86000000</v>
      </c>
      <c r="M3" s="191">
        <v>69610000</v>
      </c>
      <c r="N3" s="175"/>
      <c r="O3" s="193"/>
      <c r="P3" s="242" t="s">
        <v>87</v>
      </c>
      <c r="Q3" s="74" t="s">
        <v>88</v>
      </c>
      <c r="R3" s="209" t="s">
        <v>89</v>
      </c>
      <c r="S3" s="188" t="s">
        <v>24</v>
      </c>
      <c r="T3" s="110"/>
      <c r="U3" s="251"/>
    </row>
    <row r="4" spans="2:21" ht="17.25" customHeight="1" x14ac:dyDescent="0.15">
      <c r="B4" s="18">
        <v>2020</v>
      </c>
      <c r="C4" s="16">
        <v>7</v>
      </c>
      <c r="D4" s="16" t="s">
        <v>14</v>
      </c>
      <c r="E4" s="148" t="s">
        <v>92</v>
      </c>
      <c r="F4" s="237" t="s">
        <v>48</v>
      </c>
      <c r="G4" s="81" t="s">
        <v>16</v>
      </c>
      <c r="H4" s="28" t="s">
        <v>66</v>
      </c>
      <c r="I4" s="57">
        <v>159973000</v>
      </c>
      <c r="J4" s="58">
        <v>129840000</v>
      </c>
      <c r="K4" s="58">
        <v>7360000</v>
      </c>
      <c r="L4" s="59">
        <v>297173000</v>
      </c>
      <c r="M4" s="57">
        <v>323400000</v>
      </c>
      <c r="N4" s="58"/>
      <c r="O4" s="14"/>
      <c r="P4" s="241" t="s">
        <v>87</v>
      </c>
      <c r="Q4" s="16" t="s">
        <v>93</v>
      </c>
      <c r="R4" s="46" t="s">
        <v>94</v>
      </c>
      <c r="S4" s="26" t="s">
        <v>24</v>
      </c>
      <c r="T4" s="30"/>
      <c r="U4" s="250"/>
    </row>
    <row r="5" spans="2:21" ht="17.25" customHeight="1" x14ac:dyDescent="0.15">
      <c r="B5" s="18">
        <v>2020</v>
      </c>
      <c r="C5" s="16">
        <v>7</v>
      </c>
      <c r="D5" s="16" t="s">
        <v>14</v>
      </c>
      <c r="E5" s="148" t="s">
        <v>95</v>
      </c>
      <c r="F5" s="237" t="s">
        <v>48</v>
      </c>
      <c r="G5" s="81" t="s">
        <v>16</v>
      </c>
      <c r="H5" s="28" t="s">
        <v>66</v>
      </c>
      <c r="I5" s="57">
        <v>134196000</v>
      </c>
      <c r="J5" s="58">
        <v>81893000</v>
      </c>
      <c r="K5" s="58">
        <v>18620000</v>
      </c>
      <c r="L5" s="59">
        <v>234709000</v>
      </c>
      <c r="M5" s="57">
        <v>254100000</v>
      </c>
      <c r="N5" s="58"/>
      <c r="O5" s="14"/>
      <c r="P5" s="241" t="s">
        <v>87</v>
      </c>
      <c r="Q5" s="16" t="s">
        <v>93</v>
      </c>
      <c r="R5" s="46" t="s">
        <v>94</v>
      </c>
      <c r="S5" s="26" t="s">
        <v>24</v>
      </c>
      <c r="T5" s="30"/>
      <c r="U5" s="250"/>
    </row>
    <row r="6" spans="2:21" ht="17.25" customHeight="1" x14ac:dyDescent="0.15">
      <c r="B6" s="18">
        <v>2020</v>
      </c>
      <c r="C6" s="16">
        <v>7</v>
      </c>
      <c r="D6" s="16" t="s">
        <v>14</v>
      </c>
      <c r="E6" s="148" t="s">
        <v>96</v>
      </c>
      <c r="F6" s="237" t="s">
        <v>48</v>
      </c>
      <c r="G6" s="81" t="s">
        <v>16</v>
      </c>
      <c r="H6" s="28" t="s">
        <v>66</v>
      </c>
      <c r="I6" s="57">
        <v>18000000</v>
      </c>
      <c r="J6" s="58">
        <v>10000000</v>
      </c>
      <c r="K6" s="58"/>
      <c r="L6" s="59">
        <v>28000000</v>
      </c>
      <c r="M6" s="57">
        <v>28000000</v>
      </c>
      <c r="N6" s="58"/>
      <c r="O6" s="14"/>
      <c r="P6" s="241" t="s">
        <v>97</v>
      </c>
      <c r="Q6" s="16" t="s">
        <v>98</v>
      </c>
      <c r="R6" s="46" t="s">
        <v>99</v>
      </c>
      <c r="S6" s="18" t="s">
        <v>24</v>
      </c>
      <c r="T6" s="30"/>
      <c r="U6" s="250"/>
    </row>
    <row r="7" spans="2:21" ht="17.25" customHeight="1" x14ac:dyDescent="0.15">
      <c r="B7" s="18">
        <v>2020</v>
      </c>
      <c r="C7" s="16">
        <v>7</v>
      </c>
      <c r="D7" s="16" t="s">
        <v>14</v>
      </c>
      <c r="E7" s="148" t="s">
        <v>105</v>
      </c>
      <c r="F7" s="237" t="s">
        <v>48</v>
      </c>
      <c r="G7" s="81" t="s">
        <v>39</v>
      </c>
      <c r="H7" s="28" t="s">
        <v>66</v>
      </c>
      <c r="I7" s="57">
        <v>70455000</v>
      </c>
      <c r="J7" s="58">
        <v>45668000</v>
      </c>
      <c r="K7" s="58">
        <v>484000</v>
      </c>
      <c r="L7" s="59">
        <v>116607000</v>
      </c>
      <c r="M7" s="57">
        <v>70455000</v>
      </c>
      <c r="N7" s="58">
        <v>70455000</v>
      </c>
      <c r="O7" s="14"/>
      <c r="P7" s="241" t="s">
        <v>106</v>
      </c>
      <c r="Q7" s="16" t="s">
        <v>107</v>
      </c>
      <c r="R7" s="46" t="s">
        <v>108</v>
      </c>
      <c r="S7" s="18" t="s">
        <v>24</v>
      </c>
      <c r="T7" s="30"/>
      <c r="U7" s="250"/>
    </row>
    <row r="8" spans="2:21" ht="17.25" customHeight="1" x14ac:dyDescent="0.15">
      <c r="B8" s="18">
        <v>2020</v>
      </c>
      <c r="C8" s="16">
        <v>7</v>
      </c>
      <c r="D8" s="16" t="s">
        <v>14</v>
      </c>
      <c r="E8" s="148" t="s">
        <v>109</v>
      </c>
      <c r="F8" s="237" t="s">
        <v>48</v>
      </c>
      <c r="G8" s="81" t="s">
        <v>16</v>
      </c>
      <c r="H8" s="28" t="s">
        <v>66</v>
      </c>
      <c r="I8" s="57">
        <v>1734000000</v>
      </c>
      <c r="J8" s="58">
        <v>990000000</v>
      </c>
      <c r="K8" s="58">
        <v>0</v>
      </c>
      <c r="L8" s="59">
        <v>2724000000</v>
      </c>
      <c r="M8" s="57">
        <v>794000000</v>
      </c>
      <c r="N8" s="58">
        <v>2724000000</v>
      </c>
      <c r="O8" s="14"/>
      <c r="P8" s="241" t="s">
        <v>110</v>
      </c>
      <c r="Q8" s="16" t="s">
        <v>111</v>
      </c>
      <c r="R8" s="46" t="s">
        <v>112</v>
      </c>
      <c r="S8" s="26" t="s">
        <v>24</v>
      </c>
      <c r="T8" s="30"/>
      <c r="U8" s="250"/>
    </row>
    <row r="9" spans="2:21" ht="17.25" customHeight="1" x14ac:dyDescent="0.15">
      <c r="B9" s="18">
        <v>2020</v>
      </c>
      <c r="C9" s="16">
        <v>7</v>
      </c>
      <c r="D9" s="16" t="s">
        <v>14</v>
      </c>
      <c r="E9" s="148" t="s">
        <v>113</v>
      </c>
      <c r="F9" s="237" t="s">
        <v>48</v>
      </c>
      <c r="G9" s="81" t="s">
        <v>16</v>
      </c>
      <c r="H9" s="28" t="s">
        <v>66</v>
      </c>
      <c r="I9" s="57">
        <v>4422434000</v>
      </c>
      <c r="J9" s="58">
        <v>1747915000</v>
      </c>
      <c r="K9" s="58">
        <v>0</v>
      </c>
      <c r="L9" s="59">
        <v>6170349000</v>
      </c>
      <c r="M9" s="57">
        <v>540000000</v>
      </c>
      <c r="N9" s="58">
        <v>6170349000</v>
      </c>
      <c r="O9" s="14"/>
      <c r="P9" s="241" t="s">
        <v>110</v>
      </c>
      <c r="Q9" s="16" t="s">
        <v>114</v>
      </c>
      <c r="R9" s="46" t="s">
        <v>115</v>
      </c>
      <c r="S9" s="26" t="s">
        <v>24</v>
      </c>
      <c r="T9" s="30"/>
      <c r="U9" s="250"/>
    </row>
    <row r="10" spans="2:21" ht="17.25" customHeight="1" x14ac:dyDescent="0.15">
      <c r="B10" s="18">
        <v>2020</v>
      </c>
      <c r="C10" s="16">
        <v>7</v>
      </c>
      <c r="D10" s="16" t="s">
        <v>14</v>
      </c>
      <c r="E10" s="148" t="s">
        <v>113</v>
      </c>
      <c r="F10" s="237" t="s">
        <v>48</v>
      </c>
      <c r="G10" s="81" t="s">
        <v>39</v>
      </c>
      <c r="H10" s="28" t="s">
        <v>66</v>
      </c>
      <c r="I10" s="57">
        <v>347666000</v>
      </c>
      <c r="J10" s="58">
        <v>282389000</v>
      </c>
      <c r="K10" s="58">
        <v>0</v>
      </c>
      <c r="L10" s="59">
        <v>630055000</v>
      </c>
      <c r="M10" s="57">
        <v>20000000</v>
      </c>
      <c r="N10" s="58">
        <v>630055000</v>
      </c>
      <c r="O10" s="14"/>
      <c r="P10" s="241" t="s">
        <v>110</v>
      </c>
      <c r="Q10" s="16" t="s">
        <v>114</v>
      </c>
      <c r="R10" s="46" t="s">
        <v>115</v>
      </c>
      <c r="S10" s="26" t="s">
        <v>24</v>
      </c>
      <c r="T10" s="30"/>
      <c r="U10" s="250"/>
    </row>
    <row r="11" spans="2:21" ht="17.25" customHeight="1" x14ac:dyDescent="0.15">
      <c r="B11" s="18">
        <v>2020</v>
      </c>
      <c r="C11" s="16">
        <v>7</v>
      </c>
      <c r="D11" s="16" t="s">
        <v>14</v>
      </c>
      <c r="E11" s="148" t="s">
        <v>116</v>
      </c>
      <c r="F11" s="237" t="s">
        <v>48</v>
      </c>
      <c r="G11" s="81" t="s">
        <v>16</v>
      </c>
      <c r="H11" s="28" t="s">
        <v>66</v>
      </c>
      <c r="I11" s="57">
        <v>1573542000</v>
      </c>
      <c r="J11" s="58">
        <v>27791000</v>
      </c>
      <c r="K11" s="58"/>
      <c r="L11" s="59">
        <v>1601333000</v>
      </c>
      <c r="M11" s="57">
        <v>95137900</v>
      </c>
      <c r="N11" s="58"/>
      <c r="O11" s="14"/>
      <c r="P11" s="241" t="s">
        <v>110</v>
      </c>
      <c r="Q11" s="16" t="s">
        <v>117</v>
      </c>
      <c r="R11" s="46" t="s">
        <v>118</v>
      </c>
      <c r="S11" s="26" t="s">
        <v>24</v>
      </c>
      <c r="T11" s="30"/>
      <c r="U11" s="250"/>
    </row>
    <row r="12" spans="2:21" ht="17.25" customHeight="1" x14ac:dyDescent="0.15">
      <c r="B12" s="18">
        <v>2020</v>
      </c>
      <c r="C12" s="16">
        <v>7</v>
      </c>
      <c r="D12" s="16" t="s">
        <v>15</v>
      </c>
      <c r="E12" s="148" t="s">
        <v>214</v>
      </c>
      <c r="F12" s="237" t="s">
        <v>215</v>
      </c>
      <c r="G12" s="81" t="s">
        <v>216</v>
      </c>
      <c r="H12" s="28" t="s">
        <v>66</v>
      </c>
      <c r="I12" s="57">
        <v>55000000</v>
      </c>
      <c r="J12" s="58"/>
      <c r="K12" s="58"/>
      <c r="L12" s="59">
        <v>55000000</v>
      </c>
      <c r="M12" s="57"/>
      <c r="N12" s="58"/>
      <c r="O12" s="14"/>
      <c r="P12" s="241" t="s">
        <v>217</v>
      </c>
      <c r="Q12" s="16" t="s">
        <v>218</v>
      </c>
      <c r="R12" s="46" t="s">
        <v>219</v>
      </c>
      <c r="S12" s="26" t="s">
        <v>24</v>
      </c>
      <c r="T12" s="30"/>
      <c r="U12" s="250"/>
    </row>
    <row r="13" spans="2:21" ht="17.25" customHeight="1" x14ac:dyDescent="0.15">
      <c r="B13" s="18">
        <v>2020</v>
      </c>
      <c r="C13" s="16">
        <v>7</v>
      </c>
      <c r="D13" s="16" t="s">
        <v>14</v>
      </c>
      <c r="E13" s="148" t="s">
        <v>221</v>
      </c>
      <c r="F13" s="237" t="s">
        <v>215</v>
      </c>
      <c r="G13" s="81" t="s">
        <v>16</v>
      </c>
      <c r="H13" s="28" t="s">
        <v>66</v>
      </c>
      <c r="I13" s="57">
        <v>3700000000</v>
      </c>
      <c r="J13" s="58"/>
      <c r="K13" s="58"/>
      <c r="L13" s="59">
        <v>3700000000</v>
      </c>
      <c r="M13" s="57">
        <v>500000000</v>
      </c>
      <c r="N13" s="58">
        <v>2590000000</v>
      </c>
      <c r="O13" s="14"/>
      <c r="P13" s="241" t="s">
        <v>222</v>
      </c>
      <c r="Q13" s="16" t="s">
        <v>223</v>
      </c>
      <c r="R13" s="46" t="s">
        <v>224</v>
      </c>
      <c r="S13" s="26" t="s">
        <v>24</v>
      </c>
      <c r="T13" s="30"/>
      <c r="U13" s="250"/>
    </row>
    <row r="14" spans="2:21" ht="17.25" customHeight="1" x14ac:dyDescent="0.15">
      <c r="B14" s="18">
        <v>2020</v>
      </c>
      <c r="C14" s="16">
        <v>7</v>
      </c>
      <c r="D14" s="16" t="s">
        <v>14</v>
      </c>
      <c r="E14" s="148" t="s">
        <v>221</v>
      </c>
      <c r="F14" s="237" t="s">
        <v>215</v>
      </c>
      <c r="G14" s="81" t="s">
        <v>39</v>
      </c>
      <c r="H14" s="28" t="s">
        <v>66</v>
      </c>
      <c r="I14" s="57">
        <v>2032000000</v>
      </c>
      <c r="J14" s="58"/>
      <c r="K14" s="58"/>
      <c r="L14" s="59">
        <v>2032000000</v>
      </c>
      <c r="M14" s="57">
        <v>300000000</v>
      </c>
      <c r="N14" s="58">
        <v>1422400000</v>
      </c>
      <c r="O14" s="14"/>
      <c r="P14" s="241" t="s">
        <v>222</v>
      </c>
      <c r="Q14" s="16" t="s">
        <v>225</v>
      </c>
      <c r="R14" s="46" t="s">
        <v>226</v>
      </c>
      <c r="S14" s="26" t="s">
        <v>24</v>
      </c>
      <c r="T14" s="30"/>
      <c r="U14" s="250"/>
    </row>
    <row r="15" spans="2:21" ht="17.25" customHeight="1" x14ac:dyDescent="0.15">
      <c r="B15" s="18">
        <v>2020</v>
      </c>
      <c r="C15" s="16">
        <v>7</v>
      </c>
      <c r="D15" s="16" t="s">
        <v>14</v>
      </c>
      <c r="E15" s="148" t="s">
        <v>227</v>
      </c>
      <c r="F15" s="237" t="s">
        <v>215</v>
      </c>
      <c r="G15" s="81" t="s">
        <v>40</v>
      </c>
      <c r="H15" s="28" t="s">
        <v>67</v>
      </c>
      <c r="I15" s="57">
        <v>303930000</v>
      </c>
      <c r="J15" s="58">
        <v>302393000</v>
      </c>
      <c r="K15" s="58">
        <v>0</v>
      </c>
      <c r="L15" s="59">
        <v>606323000</v>
      </c>
      <c r="M15" s="57">
        <v>3000000</v>
      </c>
      <c r="N15" s="58">
        <v>0</v>
      </c>
      <c r="O15" s="14"/>
      <c r="P15" s="240" t="s">
        <v>228</v>
      </c>
      <c r="Q15" s="16" t="s">
        <v>229</v>
      </c>
      <c r="R15" s="205" t="s">
        <v>230</v>
      </c>
      <c r="S15" s="26" t="s">
        <v>24</v>
      </c>
      <c r="T15" s="30"/>
      <c r="U15" s="250"/>
    </row>
    <row r="16" spans="2:21" ht="17.25" customHeight="1" x14ac:dyDescent="0.15">
      <c r="B16" s="18">
        <v>2020</v>
      </c>
      <c r="C16" s="16">
        <v>7</v>
      </c>
      <c r="D16" s="16" t="s">
        <v>14</v>
      </c>
      <c r="E16" s="148" t="s">
        <v>231</v>
      </c>
      <c r="F16" s="237" t="s">
        <v>215</v>
      </c>
      <c r="G16" s="81" t="s">
        <v>41</v>
      </c>
      <c r="H16" s="28" t="s">
        <v>67</v>
      </c>
      <c r="I16" s="57">
        <v>778573000</v>
      </c>
      <c r="J16" s="58">
        <v>0</v>
      </c>
      <c r="K16" s="58">
        <v>0</v>
      </c>
      <c r="L16" s="59">
        <v>778573000</v>
      </c>
      <c r="M16" s="57">
        <v>2000000</v>
      </c>
      <c r="N16" s="58">
        <v>0</v>
      </c>
      <c r="O16" s="14"/>
      <c r="P16" s="240" t="s">
        <v>228</v>
      </c>
      <c r="Q16" s="16" t="s">
        <v>229</v>
      </c>
      <c r="R16" s="205" t="s">
        <v>230</v>
      </c>
      <c r="S16" s="26" t="s">
        <v>24</v>
      </c>
      <c r="T16" s="30"/>
      <c r="U16" s="250"/>
    </row>
    <row r="17" spans="2:21" ht="17.25" customHeight="1" x14ac:dyDescent="0.15">
      <c r="B17" s="18">
        <v>2020</v>
      </c>
      <c r="C17" s="16">
        <v>7</v>
      </c>
      <c r="D17" s="16" t="s">
        <v>14</v>
      </c>
      <c r="E17" s="148" t="s">
        <v>232</v>
      </c>
      <c r="F17" s="237" t="s">
        <v>215</v>
      </c>
      <c r="G17" s="81" t="s">
        <v>233</v>
      </c>
      <c r="H17" s="28" t="s">
        <v>66</v>
      </c>
      <c r="I17" s="57">
        <v>113950000</v>
      </c>
      <c r="J17" s="58">
        <v>0</v>
      </c>
      <c r="K17" s="58">
        <v>0</v>
      </c>
      <c r="L17" s="59">
        <v>113950000</v>
      </c>
      <c r="M17" s="57">
        <v>113950000</v>
      </c>
      <c r="N17" s="58">
        <v>113950000</v>
      </c>
      <c r="O17" s="14"/>
      <c r="P17" s="240" t="s">
        <v>234</v>
      </c>
      <c r="Q17" s="16" t="s">
        <v>235</v>
      </c>
      <c r="R17" s="205" t="s">
        <v>236</v>
      </c>
      <c r="S17" s="26" t="s">
        <v>24</v>
      </c>
      <c r="T17" s="30"/>
      <c r="U17" s="250"/>
    </row>
    <row r="18" spans="2:21" ht="17.25" customHeight="1" x14ac:dyDescent="0.15">
      <c r="B18" s="18">
        <v>2020</v>
      </c>
      <c r="C18" s="16">
        <v>7</v>
      </c>
      <c r="D18" s="16" t="s">
        <v>14</v>
      </c>
      <c r="E18" s="148" t="s">
        <v>238</v>
      </c>
      <c r="F18" s="237" t="s">
        <v>215</v>
      </c>
      <c r="G18" s="81" t="s">
        <v>233</v>
      </c>
      <c r="H18" s="28" t="s">
        <v>66</v>
      </c>
      <c r="I18" s="57">
        <v>162400000</v>
      </c>
      <c r="J18" s="58">
        <v>0</v>
      </c>
      <c r="K18" s="58">
        <v>0</v>
      </c>
      <c r="L18" s="59">
        <v>162400000</v>
      </c>
      <c r="M18" s="57">
        <v>162400000</v>
      </c>
      <c r="N18" s="58">
        <v>162400000</v>
      </c>
      <c r="O18" s="14"/>
      <c r="P18" s="240" t="s">
        <v>234</v>
      </c>
      <c r="Q18" s="16" t="s">
        <v>239</v>
      </c>
      <c r="R18" s="205" t="s">
        <v>240</v>
      </c>
      <c r="S18" s="26" t="s">
        <v>24</v>
      </c>
      <c r="T18" s="30"/>
      <c r="U18" s="250"/>
    </row>
    <row r="19" spans="2:21" ht="17.25" customHeight="1" x14ac:dyDescent="0.15">
      <c r="B19" s="18">
        <v>2020</v>
      </c>
      <c r="C19" s="16">
        <v>7</v>
      </c>
      <c r="D19" s="16" t="s">
        <v>14</v>
      </c>
      <c r="E19" s="148" t="s">
        <v>241</v>
      </c>
      <c r="F19" s="237" t="s">
        <v>215</v>
      </c>
      <c r="G19" s="81" t="s">
        <v>233</v>
      </c>
      <c r="H19" s="28" t="s">
        <v>66</v>
      </c>
      <c r="I19" s="57">
        <v>201150000</v>
      </c>
      <c r="J19" s="58">
        <v>0</v>
      </c>
      <c r="K19" s="58">
        <v>0</v>
      </c>
      <c r="L19" s="59">
        <v>201150000</v>
      </c>
      <c r="M19" s="57">
        <v>201150000</v>
      </c>
      <c r="N19" s="58">
        <v>201150000</v>
      </c>
      <c r="O19" s="14"/>
      <c r="P19" s="240" t="s">
        <v>234</v>
      </c>
      <c r="Q19" s="16" t="s">
        <v>242</v>
      </c>
      <c r="R19" s="205" t="s">
        <v>243</v>
      </c>
      <c r="S19" s="26" t="s">
        <v>24</v>
      </c>
      <c r="T19" s="30"/>
      <c r="U19" s="250"/>
    </row>
    <row r="20" spans="2:21" ht="17.25" customHeight="1" x14ac:dyDescent="0.15">
      <c r="B20" s="18">
        <v>2020</v>
      </c>
      <c r="C20" s="16">
        <v>7</v>
      </c>
      <c r="D20" s="16" t="s">
        <v>14</v>
      </c>
      <c r="E20" s="148" t="s">
        <v>244</v>
      </c>
      <c r="F20" s="237" t="s">
        <v>215</v>
      </c>
      <c r="G20" s="81" t="s">
        <v>233</v>
      </c>
      <c r="H20" s="28" t="s">
        <v>66</v>
      </c>
      <c r="I20" s="57">
        <v>203700000</v>
      </c>
      <c r="J20" s="58">
        <v>0</v>
      </c>
      <c r="K20" s="58">
        <v>0</v>
      </c>
      <c r="L20" s="59">
        <v>203700000</v>
      </c>
      <c r="M20" s="57">
        <v>203700000</v>
      </c>
      <c r="N20" s="58">
        <v>203700000</v>
      </c>
      <c r="O20" s="14"/>
      <c r="P20" s="240" t="s">
        <v>234</v>
      </c>
      <c r="Q20" s="16" t="s">
        <v>245</v>
      </c>
      <c r="R20" s="205" t="s">
        <v>246</v>
      </c>
      <c r="S20" s="26" t="s">
        <v>24</v>
      </c>
      <c r="T20" s="30"/>
      <c r="U20" s="250"/>
    </row>
    <row r="21" spans="2:21" ht="17.25" customHeight="1" x14ac:dyDescent="0.15">
      <c r="B21" s="18">
        <v>2020</v>
      </c>
      <c r="C21" s="16">
        <v>7</v>
      </c>
      <c r="D21" s="16" t="s">
        <v>14</v>
      </c>
      <c r="E21" s="148" t="s">
        <v>247</v>
      </c>
      <c r="F21" s="237" t="s">
        <v>215</v>
      </c>
      <c r="G21" s="81" t="s">
        <v>233</v>
      </c>
      <c r="H21" s="28" t="s">
        <v>66</v>
      </c>
      <c r="I21" s="57">
        <v>178000000</v>
      </c>
      <c r="J21" s="58">
        <v>0</v>
      </c>
      <c r="K21" s="58">
        <v>0</v>
      </c>
      <c r="L21" s="59">
        <v>178000000</v>
      </c>
      <c r="M21" s="57">
        <v>178000000</v>
      </c>
      <c r="N21" s="58">
        <v>178000000</v>
      </c>
      <c r="O21" s="14"/>
      <c r="P21" s="240" t="s">
        <v>234</v>
      </c>
      <c r="Q21" s="16" t="s">
        <v>242</v>
      </c>
      <c r="R21" s="205" t="s">
        <v>243</v>
      </c>
      <c r="S21" s="26" t="s">
        <v>24</v>
      </c>
      <c r="T21" s="30"/>
      <c r="U21" s="250"/>
    </row>
    <row r="22" spans="2:21" ht="17.25" customHeight="1" x14ac:dyDescent="0.15">
      <c r="B22" s="18">
        <v>2020</v>
      </c>
      <c r="C22" s="16">
        <v>7</v>
      </c>
      <c r="D22" s="16" t="s">
        <v>15</v>
      </c>
      <c r="E22" s="148" t="s">
        <v>248</v>
      </c>
      <c r="F22" s="237" t="s">
        <v>215</v>
      </c>
      <c r="G22" s="81" t="s">
        <v>16</v>
      </c>
      <c r="H22" s="28" t="s">
        <v>66</v>
      </c>
      <c r="I22" s="57">
        <v>146940000</v>
      </c>
      <c r="J22" s="58">
        <v>9207000</v>
      </c>
      <c r="K22" s="58">
        <v>19411000</v>
      </c>
      <c r="L22" s="59">
        <v>175558000</v>
      </c>
      <c r="M22" s="57">
        <v>146940000</v>
      </c>
      <c r="N22" s="58">
        <v>175558000</v>
      </c>
      <c r="O22" s="14"/>
      <c r="P22" s="240" t="s">
        <v>234</v>
      </c>
      <c r="Q22" s="16" t="s">
        <v>249</v>
      </c>
      <c r="R22" s="205" t="s">
        <v>250</v>
      </c>
      <c r="S22" s="26" t="s">
        <v>24</v>
      </c>
      <c r="T22" s="30"/>
      <c r="U22" s="250"/>
    </row>
    <row r="23" spans="2:21" ht="17.25" customHeight="1" x14ac:dyDescent="0.15">
      <c r="B23" s="18">
        <v>2020</v>
      </c>
      <c r="C23" s="16">
        <v>7</v>
      </c>
      <c r="D23" s="16" t="s">
        <v>15</v>
      </c>
      <c r="E23" s="148" t="s">
        <v>251</v>
      </c>
      <c r="F23" s="237" t="s">
        <v>215</v>
      </c>
      <c r="G23" s="81" t="s">
        <v>16</v>
      </c>
      <c r="H23" s="28" t="s">
        <v>66</v>
      </c>
      <c r="I23" s="57">
        <v>877524000</v>
      </c>
      <c r="J23" s="58">
        <v>270431000</v>
      </c>
      <c r="K23" s="58">
        <v>155642000</v>
      </c>
      <c r="L23" s="59">
        <v>1303597000</v>
      </c>
      <c r="M23" s="57">
        <v>877524000</v>
      </c>
      <c r="N23" s="58">
        <v>1303597000</v>
      </c>
      <c r="O23" s="14"/>
      <c r="P23" s="240" t="s">
        <v>234</v>
      </c>
      <c r="Q23" s="16" t="s">
        <v>249</v>
      </c>
      <c r="R23" s="205" t="s">
        <v>250</v>
      </c>
      <c r="S23" s="26" t="s">
        <v>24</v>
      </c>
      <c r="T23" s="30"/>
      <c r="U23" s="250"/>
    </row>
    <row r="24" spans="2:21" ht="17.25" customHeight="1" x14ac:dyDescent="0.15">
      <c r="B24" s="18">
        <v>2020</v>
      </c>
      <c r="C24" s="16">
        <v>7</v>
      </c>
      <c r="D24" s="16" t="s">
        <v>15</v>
      </c>
      <c r="E24" s="148" t="s">
        <v>252</v>
      </c>
      <c r="F24" s="237" t="s">
        <v>215</v>
      </c>
      <c r="G24" s="81" t="s">
        <v>16</v>
      </c>
      <c r="H24" s="28" t="s">
        <v>66</v>
      </c>
      <c r="I24" s="57">
        <v>707652000</v>
      </c>
      <c r="J24" s="58">
        <v>305390000</v>
      </c>
      <c r="K24" s="58">
        <v>446958000</v>
      </c>
      <c r="L24" s="59">
        <v>1460000000</v>
      </c>
      <c r="M24" s="57">
        <v>707652000</v>
      </c>
      <c r="N24" s="58">
        <v>1460000000</v>
      </c>
      <c r="O24" s="14"/>
      <c r="P24" s="240" t="s">
        <v>234</v>
      </c>
      <c r="Q24" s="16" t="s">
        <v>249</v>
      </c>
      <c r="R24" s="205" t="s">
        <v>250</v>
      </c>
      <c r="S24" s="26" t="s">
        <v>24</v>
      </c>
      <c r="T24" s="30"/>
      <c r="U24" s="250"/>
    </row>
    <row r="25" spans="2:21" ht="17.25" customHeight="1" x14ac:dyDescent="0.15">
      <c r="B25" s="18">
        <v>2020</v>
      </c>
      <c r="C25" s="16">
        <v>7</v>
      </c>
      <c r="D25" s="16" t="s">
        <v>14</v>
      </c>
      <c r="E25" s="148" t="s">
        <v>258</v>
      </c>
      <c r="F25" s="237" t="s">
        <v>215</v>
      </c>
      <c r="G25" s="81" t="s">
        <v>16</v>
      </c>
      <c r="H25" s="28" t="s">
        <v>66</v>
      </c>
      <c r="I25" s="57">
        <v>4272942000</v>
      </c>
      <c r="J25" s="58">
        <v>2677780000</v>
      </c>
      <c r="K25" s="58">
        <v>129052000</v>
      </c>
      <c r="L25" s="59">
        <v>7079774000</v>
      </c>
      <c r="M25" s="57">
        <v>1400000000</v>
      </c>
      <c r="N25" s="58">
        <v>7079774000</v>
      </c>
      <c r="O25" s="14"/>
      <c r="P25" s="240" t="s">
        <v>234</v>
      </c>
      <c r="Q25" s="16" t="s">
        <v>259</v>
      </c>
      <c r="R25" s="205" t="s">
        <v>260</v>
      </c>
      <c r="S25" s="26" t="s">
        <v>24</v>
      </c>
      <c r="T25" s="30"/>
      <c r="U25" s="250"/>
    </row>
    <row r="26" spans="2:21" ht="17.25" customHeight="1" x14ac:dyDescent="0.15">
      <c r="B26" s="18">
        <v>2020</v>
      </c>
      <c r="C26" s="16">
        <v>7</v>
      </c>
      <c r="D26" s="16" t="s">
        <v>14</v>
      </c>
      <c r="E26" s="148" t="s">
        <v>261</v>
      </c>
      <c r="F26" s="237" t="s">
        <v>215</v>
      </c>
      <c r="G26" s="81" t="s">
        <v>39</v>
      </c>
      <c r="H26" s="28" t="s">
        <v>66</v>
      </c>
      <c r="I26" s="57">
        <v>336490000</v>
      </c>
      <c r="J26" s="58">
        <v>874220000</v>
      </c>
      <c r="K26" s="58"/>
      <c r="L26" s="59">
        <v>1210710000</v>
      </c>
      <c r="M26" s="57">
        <v>100000000</v>
      </c>
      <c r="N26" s="58">
        <v>1210710000</v>
      </c>
      <c r="O26" s="14"/>
      <c r="P26" s="240" t="s">
        <v>234</v>
      </c>
      <c r="Q26" s="16" t="s">
        <v>259</v>
      </c>
      <c r="R26" s="205" t="s">
        <v>260</v>
      </c>
      <c r="S26" s="26" t="s">
        <v>24</v>
      </c>
      <c r="T26" s="30"/>
      <c r="U26" s="250"/>
    </row>
    <row r="27" spans="2:21" ht="17.25" customHeight="1" x14ac:dyDescent="0.15">
      <c r="B27" s="18">
        <v>2020</v>
      </c>
      <c r="C27" s="16">
        <v>7</v>
      </c>
      <c r="D27" s="16" t="s">
        <v>14</v>
      </c>
      <c r="E27" s="148" t="s">
        <v>272</v>
      </c>
      <c r="F27" s="237" t="s">
        <v>215</v>
      </c>
      <c r="G27" s="81" t="s">
        <v>16</v>
      </c>
      <c r="H27" s="28" t="s">
        <v>67</v>
      </c>
      <c r="I27" s="57">
        <v>195400000</v>
      </c>
      <c r="J27" s="58">
        <v>302100000</v>
      </c>
      <c r="K27" s="58">
        <v>16700000</v>
      </c>
      <c r="L27" s="59">
        <v>514200000</v>
      </c>
      <c r="M27" s="57">
        <v>131118000</v>
      </c>
      <c r="N27" s="58">
        <v>5000000</v>
      </c>
      <c r="O27" s="14"/>
      <c r="P27" s="240" t="s">
        <v>273</v>
      </c>
      <c r="Q27" s="16" t="s">
        <v>274</v>
      </c>
      <c r="R27" s="205" t="s">
        <v>275</v>
      </c>
      <c r="S27" s="26" t="s">
        <v>24</v>
      </c>
      <c r="T27" s="30"/>
      <c r="U27" s="250"/>
    </row>
    <row r="28" spans="2:21" ht="17.25" customHeight="1" x14ac:dyDescent="0.15">
      <c r="B28" s="18">
        <v>2020</v>
      </c>
      <c r="C28" s="16">
        <v>7</v>
      </c>
      <c r="D28" s="16" t="s">
        <v>14</v>
      </c>
      <c r="E28" s="148" t="s">
        <v>283</v>
      </c>
      <c r="F28" s="237" t="s">
        <v>215</v>
      </c>
      <c r="G28" s="81" t="s">
        <v>16</v>
      </c>
      <c r="H28" s="28" t="s">
        <v>67</v>
      </c>
      <c r="I28" s="57">
        <v>2045323000</v>
      </c>
      <c r="J28" s="58">
        <v>185939000</v>
      </c>
      <c r="K28" s="58">
        <v>0</v>
      </c>
      <c r="L28" s="59">
        <v>2231262000</v>
      </c>
      <c r="M28" s="57">
        <v>732396000</v>
      </c>
      <c r="N28" s="58">
        <v>732396000</v>
      </c>
      <c r="O28" s="14" t="s">
        <v>284</v>
      </c>
      <c r="P28" s="240" t="s">
        <v>284</v>
      </c>
      <c r="Q28" s="16" t="s">
        <v>285</v>
      </c>
      <c r="R28" s="205" t="s">
        <v>286</v>
      </c>
      <c r="S28" s="26" t="s">
        <v>24</v>
      </c>
      <c r="T28" s="30"/>
      <c r="U28" s="250"/>
    </row>
    <row r="29" spans="2:21" ht="17.25" customHeight="1" x14ac:dyDescent="0.15">
      <c r="B29" s="18">
        <v>2020</v>
      </c>
      <c r="C29" s="16">
        <v>7</v>
      </c>
      <c r="D29" s="16" t="s">
        <v>14</v>
      </c>
      <c r="E29" s="148" t="s">
        <v>287</v>
      </c>
      <c r="F29" s="237" t="s">
        <v>215</v>
      </c>
      <c r="G29" s="81" t="s">
        <v>39</v>
      </c>
      <c r="H29" s="28" t="s">
        <v>67</v>
      </c>
      <c r="I29" s="57">
        <v>191838000</v>
      </c>
      <c r="J29" s="58">
        <v>354866000</v>
      </c>
      <c r="K29" s="58">
        <v>0</v>
      </c>
      <c r="L29" s="59">
        <v>546704000</v>
      </c>
      <c r="M29" s="57">
        <v>20000000</v>
      </c>
      <c r="N29" s="58">
        <v>20000000</v>
      </c>
      <c r="O29" s="14" t="s">
        <v>284</v>
      </c>
      <c r="P29" s="240" t="s">
        <v>284</v>
      </c>
      <c r="Q29" s="16" t="s">
        <v>285</v>
      </c>
      <c r="R29" s="205" t="s">
        <v>286</v>
      </c>
      <c r="S29" s="26" t="s">
        <v>24</v>
      </c>
      <c r="T29" s="30"/>
      <c r="U29" s="250"/>
    </row>
    <row r="30" spans="2:21" ht="17.25" customHeight="1" x14ac:dyDescent="0.15">
      <c r="B30" s="18">
        <v>2020</v>
      </c>
      <c r="C30" s="16">
        <v>7</v>
      </c>
      <c r="D30" s="16" t="s">
        <v>14</v>
      </c>
      <c r="E30" s="148" t="s">
        <v>292</v>
      </c>
      <c r="F30" s="237" t="s">
        <v>215</v>
      </c>
      <c r="G30" s="81" t="s">
        <v>16</v>
      </c>
      <c r="H30" s="28" t="s">
        <v>67</v>
      </c>
      <c r="I30" s="57">
        <v>1308499194</v>
      </c>
      <c r="J30" s="58" t="s">
        <v>237</v>
      </c>
      <c r="K30" s="58" t="s">
        <v>237</v>
      </c>
      <c r="L30" s="59">
        <v>1308499194</v>
      </c>
      <c r="M30" s="57">
        <v>1308499194</v>
      </c>
      <c r="N30" s="58">
        <v>1308499194</v>
      </c>
      <c r="O30" s="14"/>
      <c r="P30" s="240" t="s">
        <v>293</v>
      </c>
      <c r="Q30" s="16" t="s">
        <v>294</v>
      </c>
      <c r="R30" s="205" t="s">
        <v>295</v>
      </c>
      <c r="S30" s="26" t="s">
        <v>24</v>
      </c>
      <c r="T30" s="30" t="s">
        <v>237</v>
      </c>
      <c r="U30" s="250"/>
    </row>
    <row r="31" spans="2:21" ht="17.25" customHeight="1" x14ac:dyDescent="0.15">
      <c r="B31" s="18">
        <v>2020</v>
      </c>
      <c r="C31" s="16">
        <v>7</v>
      </c>
      <c r="D31" s="16" t="s">
        <v>14</v>
      </c>
      <c r="E31" s="148" t="s">
        <v>296</v>
      </c>
      <c r="F31" s="237" t="s">
        <v>215</v>
      </c>
      <c r="G31" s="81" t="s">
        <v>297</v>
      </c>
      <c r="H31" s="28" t="s">
        <v>68</v>
      </c>
      <c r="I31" s="57">
        <v>36798214</v>
      </c>
      <c r="J31" s="58">
        <v>11366000</v>
      </c>
      <c r="K31" s="58" t="s">
        <v>237</v>
      </c>
      <c r="L31" s="59">
        <v>48164214</v>
      </c>
      <c r="M31" s="57">
        <v>48164214</v>
      </c>
      <c r="N31" s="58">
        <v>48164214</v>
      </c>
      <c r="O31" s="14"/>
      <c r="P31" s="240" t="s">
        <v>293</v>
      </c>
      <c r="Q31" s="16" t="s">
        <v>294</v>
      </c>
      <c r="R31" s="205" t="s">
        <v>295</v>
      </c>
      <c r="S31" s="26" t="s">
        <v>24</v>
      </c>
      <c r="T31" s="30" t="s">
        <v>237</v>
      </c>
      <c r="U31" s="250" t="s">
        <v>298</v>
      </c>
    </row>
    <row r="32" spans="2:21" ht="17.25" customHeight="1" x14ac:dyDescent="0.15">
      <c r="B32" s="18">
        <v>2020</v>
      </c>
      <c r="C32" s="16">
        <v>7</v>
      </c>
      <c r="D32" s="16" t="s">
        <v>14</v>
      </c>
      <c r="E32" s="148" t="s">
        <v>299</v>
      </c>
      <c r="F32" s="237" t="s">
        <v>215</v>
      </c>
      <c r="G32" s="81" t="s">
        <v>39</v>
      </c>
      <c r="H32" s="28" t="s">
        <v>68</v>
      </c>
      <c r="I32" s="57">
        <v>28594000</v>
      </c>
      <c r="J32" s="58" t="s">
        <v>237</v>
      </c>
      <c r="K32" s="58" t="s">
        <v>237</v>
      </c>
      <c r="L32" s="59">
        <v>28594000</v>
      </c>
      <c r="M32" s="57">
        <v>28594000</v>
      </c>
      <c r="N32" s="58">
        <v>28594000</v>
      </c>
      <c r="O32" s="14"/>
      <c r="P32" s="240" t="s">
        <v>293</v>
      </c>
      <c r="Q32" s="16" t="s">
        <v>294</v>
      </c>
      <c r="R32" s="205" t="s">
        <v>295</v>
      </c>
      <c r="S32" s="26" t="s">
        <v>24</v>
      </c>
      <c r="T32" s="30" t="s">
        <v>237</v>
      </c>
      <c r="U32" s="250" t="s">
        <v>298</v>
      </c>
    </row>
    <row r="33" spans="2:21" ht="17.25" customHeight="1" x14ac:dyDescent="0.15">
      <c r="B33" s="18">
        <v>2020</v>
      </c>
      <c r="C33" s="16">
        <v>7</v>
      </c>
      <c r="D33" s="16" t="s">
        <v>14</v>
      </c>
      <c r="E33" s="148" t="s">
        <v>300</v>
      </c>
      <c r="F33" s="237" t="s">
        <v>215</v>
      </c>
      <c r="G33" s="81" t="s">
        <v>40</v>
      </c>
      <c r="H33" s="28" t="s">
        <v>68</v>
      </c>
      <c r="I33" s="57">
        <v>9403000</v>
      </c>
      <c r="J33" s="58" t="s">
        <v>237</v>
      </c>
      <c r="K33" s="58"/>
      <c r="L33" s="59">
        <v>9403000</v>
      </c>
      <c r="M33" s="57">
        <v>9403000</v>
      </c>
      <c r="N33" s="58">
        <v>9403000</v>
      </c>
      <c r="O33" s="14"/>
      <c r="P33" s="240" t="s">
        <v>293</v>
      </c>
      <c r="Q33" s="16" t="s">
        <v>294</v>
      </c>
      <c r="R33" s="205" t="s">
        <v>295</v>
      </c>
      <c r="S33" s="26" t="s">
        <v>24</v>
      </c>
      <c r="T33" s="30" t="s">
        <v>237</v>
      </c>
      <c r="U33" s="250" t="s">
        <v>298</v>
      </c>
    </row>
    <row r="34" spans="2:21" ht="17.25" customHeight="1" x14ac:dyDescent="0.15">
      <c r="B34" s="18">
        <v>2020</v>
      </c>
      <c r="C34" s="16">
        <v>7</v>
      </c>
      <c r="D34" s="16" t="s">
        <v>14</v>
      </c>
      <c r="E34" s="148" t="s">
        <v>429</v>
      </c>
      <c r="F34" s="237" t="s">
        <v>430</v>
      </c>
      <c r="G34" s="81" t="s">
        <v>216</v>
      </c>
      <c r="H34" s="28" t="s">
        <v>68</v>
      </c>
      <c r="I34" s="57">
        <v>72000000</v>
      </c>
      <c r="J34" s="58">
        <v>0</v>
      </c>
      <c r="K34" s="58"/>
      <c r="L34" s="59">
        <v>72000000</v>
      </c>
      <c r="M34" s="57"/>
      <c r="N34" s="58"/>
      <c r="O34" s="14"/>
      <c r="P34" s="240" t="s">
        <v>431</v>
      </c>
      <c r="Q34" s="16" t="s">
        <v>432</v>
      </c>
      <c r="R34" s="205" t="s">
        <v>433</v>
      </c>
      <c r="S34" s="26" t="s">
        <v>24</v>
      </c>
      <c r="T34" s="30"/>
      <c r="U34" s="250" t="s">
        <v>434</v>
      </c>
    </row>
    <row r="35" spans="2:21" ht="17.25" customHeight="1" x14ac:dyDescent="0.15">
      <c r="B35" s="18">
        <v>2020</v>
      </c>
      <c r="C35" s="16">
        <v>7</v>
      </c>
      <c r="D35" s="16" t="s">
        <v>15</v>
      </c>
      <c r="E35" s="148" t="s">
        <v>503</v>
      </c>
      <c r="F35" s="237" t="s">
        <v>430</v>
      </c>
      <c r="G35" s="81" t="s">
        <v>16</v>
      </c>
      <c r="H35" s="28" t="s">
        <v>66</v>
      </c>
      <c r="I35" s="57">
        <v>27650150000</v>
      </c>
      <c r="J35" s="58">
        <v>20187530000</v>
      </c>
      <c r="K35" s="58">
        <v>0</v>
      </c>
      <c r="L35" s="59">
        <f>I35+J35+K35</f>
        <v>47837680000</v>
      </c>
      <c r="M35" s="57">
        <v>1000000000</v>
      </c>
      <c r="N35" s="58"/>
      <c r="O35" s="14"/>
      <c r="P35" s="240" t="s">
        <v>504</v>
      </c>
      <c r="Q35" s="16" t="s">
        <v>505</v>
      </c>
      <c r="R35" s="205" t="s">
        <v>506</v>
      </c>
      <c r="S35" s="26" t="s">
        <v>46</v>
      </c>
      <c r="T35" s="206"/>
      <c r="U35" s="252"/>
    </row>
    <row r="36" spans="2:21" ht="17.25" customHeight="1" x14ac:dyDescent="0.15">
      <c r="B36" s="18">
        <v>2020</v>
      </c>
      <c r="C36" s="16">
        <v>7</v>
      </c>
      <c r="D36" s="16" t="s">
        <v>14</v>
      </c>
      <c r="E36" s="148" t="s">
        <v>507</v>
      </c>
      <c r="F36" s="237" t="s">
        <v>430</v>
      </c>
      <c r="G36" s="81" t="s">
        <v>16</v>
      </c>
      <c r="H36" s="28" t="s">
        <v>68</v>
      </c>
      <c r="I36" s="57">
        <v>32571000</v>
      </c>
      <c r="J36" s="58">
        <v>0</v>
      </c>
      <c r="K36" s="58">
        <v>0</v>
      </c>
      <c r="L36" s="59">
        <f>I36+J36+K36</f>
        <v>32571000</v>
      </c>
      <c r="M36" s="57">
        <v>32571000</v>
      </c>
      <c r="N36" s="58"/>
      <c r="O36" s="14"/>
      <c r="P36" s="240" t="s">
        <v>504</v>
      </c>
      <c r="Q36" s="16" t="s">
        <v>505</v>
      </c>
      <c r="R36" s="205" t="s">
        <v>506</v>
      </c>
      <c r="S36" s="26" t="s">
        <v>24</v>
      </c>
      <c r="T36" s="206"/>
      <c r="U36" s="252"/>
    </row>
    <row r="37" spans="2:21" ht="17.25" customHeight="1" x14ac:dyDescent="0.15">
      <c r="B37" s="18">
        <v>2020</v>
      </c>
      <c r="C37" s="16">
        <v>7</v>
      </c>
      <c r="D37" s="16" t="s">
        <v>14</v>
      </c>
      <c r="E37" s="148" t="s">
        <v>517</v>
      </c>
      <c r="F37" s="237" t="s">
        <v>49</v>
      </c>
      <c r="G37" s="81" t="s">
        <v>216</v>
      </c>
      <c r="H37" s="28" t="s">
        <v>66</v>
      </c>
      <c r="I37" s="57">
        <v>55000000</v>
      </c>
      <c r="J37" s="58"/>
      <c r="K37" s="58"/>
      <c r="L37" s="59">
        <f>SUM(I37:K37)</f>
        <v>55000000</v>
      </c>
      <c r="M37" s="57"/>
      <c r="N37" s="58"/>
      <c r="O37" s="14"/>
      <c r="P37" s="240" t="s">
        <v>518</v>
      </c>
      <c r="Q37" s="16" t="s">
        <v>519</v>
      </c>
      <c r="R37" s="205" t="s">
        <v>520</v>
      </c>
      <c r="S37" s="26" t="s">
        <v>24</v>
      </c>
      <c r="T37" s="30"/>
      <c r="U37" s="250"/>
    </row>
    <row r="38" spans="2:21" ht="17.25" customHeight="1" x14ac:dyDescent="0.15">
      <c r="B38" s="18">
        <v>2020</v>
      </c>
      <c r="C38" s="16">
        <v>7</v>
      </c>
      <c r="D38" s="16" t="s">
        <v>14</v>
      </c>
      <c r="E38" s="148" t="s">
        <v>521</v>
      </c>
      <c r="F38" s="237" t="s">
        <v>49</v>
      </c>
      <c r="G38" s="81" t="s">
        <v>39</v>
      </c>
      <c r="H38" s="28" t="s">
        <v>67</v>
      </c>
      <c r="I38" s="57">
        <v>45000000</v>
      </c>
      <c r="J38" s="58"/>
      <c r="K38" s="58"/>
      <c r="L38" s="59">
        <f>SUM(I38:K38)</f>
        <v>45000000</v>
      </c>
      <c r="M38" s="57"/>
      <c r="N38" s="58"/>
      <c r="O38" s="14"/>
      <c r="P38" s="240" t="s">
        <v>518</v>
      </c>
      <c r="Q38" s="16" t="s">
        <v>522</v>
      </c>
      <c r="R38" s="205" t="s">
        <v>520</v>
      </c>
      <c r="S38" s="26" t="s">
        <v>24</v>
      </c>
      <c r="T38" s="30"/>
      <c r="U38" s="250"/>
    </row>
    <row r="39" spans="2:21" ht="17.25" customHeight="1" x14ac:dyDescent="0.15">
      <c r="B39" s="18">
        <v>2020</v>
      </c>
      <c r="C39" s="16">
        <v>7</v>
      </c>
      <c r="D39" s="16" t="s">
        <v>14</v>
      </c>
      <c r="E39" s="148" t="s">
        <v>565</v>
      </c>
      <c r="F39" s="237" t="s">
        <v>49</v>
      </c>
      <c r="G39" s="81" t="s">
        <v>233</v>
      </c>
      <c r="H39" s="28" t="s">
        <v>66</v>
      </c>
      <c r="I39" s="57">
        <v>259987000</v>
      </c>
      <c r="J39" s="58">
        <v>62940000</v>
      </c>
      <c r="K39" s="58">
        <v>0</v>
      </c>
      <c r="L39" s="59">
        <f>I39+J39+K39</f>
        <v>322927000</v>
      </c>
      <c r="M39" s="57">
        <v>259987000</v>
      </c>
      <c r="N39" s="58">
        <f>L39</f>
        <v>322927000</v>
      </c>
      <c r="O39" s="14"/>
      <c r="P39" s="240" t="s">
        <v>566</v>
      </c>
      <c r="Q39" s="16" t="s">
        <v>567</v>
      </c>
      <c r="R39" s="205" t="s">
        <v>568</v>
      </c>
      <c r="S39" s="26" t="s">
        <v>24</v>
      </c>
      <c r="T39" s="30" t="s">
        <v>44</v>
      </c>
      <c r="U39" s="250"/>
    </row>
    <row r="40" spans="2:21" ht="17.25" customHeight="1" x14ac:dyDescent="0.15">
      <c r="B40" s="18">
        <v>2020</v>
      </c>
      <c r="C40" s="16">
        <v>7</v>
      </c>
      <c r="D40" s="16" t="s">
        <v>14</v>
      </c>
      <c r="E40" s="148" t="s">
        <v>569</v>
      </c>
      <c r="F40" s="237" t="s">
        <v>49</v>
      </c>
      <c r="G40" s="81" t="s">
        <v>39</v>
      </c>
      <c r="H40" s="28" t="s">
        <v>66</v>
      </c>
      <c r="I40" s="57">
        <v>14789000</v>
      </c>
      <c r="J40" s="58">
        <v>13321000</v>
      </c>
      <c r="K40" s="58">
        <v>0</v>
      </c>
      <c r="L40" s="59">
        <f>I40+J40+K40</f>
        <v>28110000</v>
      </c>
      <c r="M40" s="57">
        <v>14789000</v>
      </c>
      <c r="N40" s="58">
        <f>L40</f>
        <v>28110000</v>
      </c>
      <c r="O40" s="14"/>
      <c r="P40" s="240" t="s">
        <v>566</v>
      </c>
      <c r="Q40" s="16" t="s">
        <v>567</v>
      </c>
      <c r="R40" s="205" t="s">
        <v>568</v>
      </c>
      <c r="S40" s="26" t="s">
        <v>24</v>
      </c>
      <c r="T40" s="30" t="s">
        <v>44</v>
      </c>
      <c r="U40" s="250"/>
    </row>
    <row r="41" spans="2:21" ht="17.25" customHeight="1" x14ac:dyDescent="0.15">
      <c r="B41" s="18">
        <v>2020</v>
      </c>
      <c r="C41" s="16">
        <v>7</v>
      </c>
      <c r="D41" s="16" t="s">
        <v>14</v>
      </c>
      <c r="E41" s="148" t="s">
        <v>570</v>
      </c>
      <c r="F41" s="237" t="s">
        <v>49</v>
      </c>
      <c r="G41" s="81" t="s">
        <v>233</v>
      </c>
      <c r="H41" s="28" t="s">
        <v>66</v>
      </c>
      <c r="I41" s="57">
        <v>242935000</v>
      </c>
      <c r="J41" s="58">
        <v>0</v>
      </c>
      <c r="K41" s="58">
        <v>0</v>
      </c>
      <c r="L41" s="59">
        <f>I41+J41+K41</f>
        <v>242935000</v>
      </c>
      <c r="M41" s="57">
        <f>I41</f>
        <v>242935000</v>
      </c>
      <c r="N41" s="58">
        <f>L41</f>
        <v>242935000</v>
      </c>
      <c r="O41" s="14"/>
      <c r="P41" s="240" t="s">
        <v>566</v>
      </c>
      <c r="Q41" s="16" t="s">
        <v>571</v>
      </c>
      <c r="R41" s="205" t="s">
        <v>572</v>
      </c>
      <c r="S41" s="26" t="s">
        <v>24</v>
      </c>
      <c r="T41" s="30" t="s">
        <v>44</v>
      </c>
      <c r="U41" s="250"/>
    </row>
    <row r="42" spans="2:21" ht="17.25" customHeight="1" x14ac:dyDescent="0.15">
      <c r="B42" s="18">
        <v>2020</v>
      </c>
      <c r="C42" s="16">
        <v>7</v>
      </c>
      <c r="D42" s="16" t="s">
        <v>14</v>
      </c>
      <c r="E42" s="148" t="s">
        <v>573</v>
      </c>
      <c r="F42" s="237" t="s">
        <v>49</v>
      </c>
      <c r="G42" s="81" t="s">
        <v>39</v>
      </c>
      <c r="H42" s="28" t="s">
        <v>66</v>
      </c>
      <c r="I42" s="57">
        <v>14734000</v>
      </c>
      <c r="J42" s="58">
        <v>13321000</v>
      </c>
      <c r="K42" s="58">
        <v>0</v>
      </c>
      <c r="L42" s="59">
        <f>I42+J42+K42</f>
        <v>28055000</v>
      </c>
      <c r="M42" s="57">
        <f>I42</f>
        <v>14734000</v>
      </c>
      <c r="N42" s="58">
        <f>L42</f>
        <v>28055000</v>
      </c>
      <c r="O42" s="14"/>
      <c r="P42" s="240" t="s">
        <v>566</v>
      </c>
      <c r="Q42" s="16" t="s">
        <v>571</v>
      </c>
      <c r="R42" s="205" t="s">
        <v>572</v>
      </c>
      <c r="S42" s="26" t="s">
        <v>24</v>
      </c>
      <c r="T42" s="30" t="s">
        <v>44</v>
      </c>
      <c r="U42" s="250"/>
    </row>
    <row r="43" spans="2:21" ht="17.25" customHeight="1" x14ac:dyDescent="0.15">
      <c r="B43" s="18">
        <v>2020</v>
      </c>
      <c r="C43" s="16">
        <v>7</v>
      </c>
      <c r="D43" s="16" t="s">
        <v>14</v>
      </c>
      <c r="E43" s="148" t="s">
        <v>574</v>
      </c>
      <c r="F43" s="237" t="s">
        <v>49</v>
      </c>
      <c r="G43" s="81" t="s">
        <v>233</v>
      </c>
      <c r="H43" s="28" t="s">
        <v>66</v>
      </c>
      <c r="I43" s="57">
        <v>360727000</v>
      </c>
      <c r="J43" s="58">
        <v>0</v>
      </c>
      <c r="K43" s="58">
        <v>0</v>
      </c>
      <c r="L43" s="59">
        <f>I43+J43+K43</f>
        <v>360727000</v>
      </c>
      <c r="M43" s="57">
        <f>I43</f>
        <v>360727000</v>
      </c>
      <c r="N43" s="58">
        <f>L43</f>
        <v>360727000</v>
      </c>
      <c r="O43" s="14"/>
      <c r="P43" s="240" t="s">
        <v>566</v>
      </c>
      <c r="Q43" s="16" t="s">
        <v>575</v>
      </c>
      <c r="R43" s="205" t="s">
        <v>576</v>
      </c>
      <c r="S43" s="26" t="s">
        <v>24</v>
      </c>
      <c r="T43" s="30" t="s">
        <v>44</v>
      </c>
      <c r="U43" s="250"/>
    </row>
    <row r="44" spans="2:21" ht="17.25" customHeight="1" x14ac:dyDescent="0.15">
      <c r="B44" s="18">
        <v>2020</v>
      </c>
      <c r="C44" s="16">
        <v>7</v>
      </c>
      <c r="D44" s="16" t="s">
        <v>14</v>
      </c>
      <c r="E44" s="148" t="s">
        <v>577</v>
      </c>
      <c r="F44" s="237" t="s">
        <v>49</v>
      </c>
      <c r="G44" s="81" t="s">
        <v>39</v>
      </c>
      <c r="H44" s="28" t="s">
        <v>66</v>
      </c>
      <c r="I44" s="57">
        <v>22967000</v>
      </c>
      <c r="J44" s="58"/>
      <c r="K44" s="58">
        <v>0</v>
      </c>
      <c r="L44" s="59">
        <f>I44+J44+K44</f>
        <v>22967000</v>
      </c>
      <c r="M44" s="57">
        <f>I44</f>
        <v>22967000</v>
      </c>
      <c r="N44" s="58">
        <f>L44</f>
        <v>22967000</v>
      </c>
      <c r="O44" s="14"/>
      <c r="P44" s="240" t="s">
        <v>566</v>
      </c>
      <c r="Q44" s="16" t="s">
        <v>575</v>
      </c>
      <c r="R44" s="205" t="s">
        <v>576</v>
      </c>
      <c r="S44" s="26" t="s">
        <v>24</v>
      </c>
      <c r="T44" s="30" t="s">
        <v>44</v>
      </c>
      <c r="U44" s="250"/>
    </row>
    <row r="45" spans="2:21" ht="17.25" customHeight="1" x14ac:dyDescent="0.15">
      <c r="B45" s="82">
        <v>2020</v>
      </c>
      <c r="C45" s="83">
        <v>7</v>
      </c>
      <c r="D45" s="83" t="s">
        <v>14</v>
      </c>
      <c r="E45" s="229" t="s">
        <v>594</v>
      </c>
      <c r="F45" s="257" t="s">
        <v>49</v>
      </c>
      <c r="G45" s="84" t="s">
        <v>17</v>
      </c>
      <c r="H45" s="85" t="s">
        <v>67</v>
      </c>
      <c r="I45" s="86">
        <v>3739980999</v>
      </c>
      <c r="J45" s="87">
        <v>656342000</v>
      </c>
      <c r="K45" s="87"/>
      <c r="L45" s="88">
        <v>4395722999</v>
      </c>
      <c r="M45" s="86">
        <v>1516796000</v>
      </c>
      <c r="N45" s="87">
        <v>4739990000</v>
      </c>
      <c r="O45" s="89"/>
      <c r="P45" s="243" t="s">
        <v>595</v>
      </c>
      <c r="Q45" s="83" t="s">
        <v>596</v>
      </c>
      <c r="R45" s="210" t="s">
        <v>597</v>
      </c>
      <c r="S45" s="26" t="s">
        <v>24</v>
      </c>
      <c r="T45" s="30"/>
      <c r="U45" s="250"/>
    </row>
    <row r="46" spans="2:21" ht="17.25" customHeight="1" x14ac:dyDescent="0.15">
      <c r="B46" s="82">
        <v>2020</v>
      </c>
      <c r="C46" s="83">
        <v>7</v>
      </c>
      <c r="D46" s="83" t="s">
        <v>14</v>
      </c>
      <c r="E46" s="229" t="s">
        <v>598</v>
      </c>
      <c r="F46" s="257" t="s">
        <v>49</v>
      </c>
      <c r="G46" s="84" t="s">
        <v>17</v>
      </c>
      <c r="H46" s="85" t="s">
        <v>67</v>
      </c>
      <c r="I46" s="86">
        <v>1853417664</v>
      </c>
      <c r="J46" s="87">
        <v>463354416</v>
      </c>
      <c r="K46" s="87"/>
      <c r="L46" s="88">
        <v>2316772080</v>
      </c>
      <c r="M46" s="86">
        <v>1853417664</v>
      </c>
      <c r="N46" s="87">
        <v>2219272080</v>
      </c>
      <c r="O46" s="89"/>
      <c r="P46" s="325" t="s">
        <v>595</v>
      </c>
      <c r="Q46" s="83" t="s">
        <v>599</v>
      </c>
      <c r="R46" s="327" t="s">
        <v>600</v>
      </c>
      <c r="S46" s="26" t="s">
        <v>24</v>
      </c>
      <c r="T46" s="30"/>
      <c r="U46" s="250"/>
    </row>
    <row r="47" spans="2:21" ht="17.25" customHeight="1" x14ac:dyDescent="0.15">
      <c r="B47" s="94">
        <v>2020</v>
      </c>
      <c r="C47" s="81">
        <v>7</v>
      </c>
      <c r="D47" s="81" t="s">
        <v>14</v>
      </c>
      <c r="E47" s="231" t="s">
        <v>604</v>
      </c>
      <c r="F47" s="259" t="s">
        <v>605</v>
      </c>
      <c r="G47" s="81" t="s">
        <v>16</v>
      </c>
      <c r="H47" s="101" t="s">
        <v>66</v>
      </c>
      <c r="I47" s="96">
        <v>122341000</v>
      </c>
      <c r="J47" s="97">
        <v>77959000</v>
      </c>
      <c r="K47" s="97">
        <v>0</v>
      </c>
      <c r="L47" s="98">
        <f>SUM(I47:K47)</f>
        <v>200300000</v>
      </c>
      <c r="M47" s="96">
        <v>122341000</v>
      </c>
      <c r="N47" s="97">
        <f>M47*0.7</f>
        <v>85638700</v>
      </c>
      <c r="O47" s="99"/>
      <c r="P47" s="245" t="s">
        <v>606</v>
      </c>
      <c r="Q47" s="81" t="s">
        <v>607</v>
      </c>
      <c r="R47" s="212" t="s">
        <v>608</v>
      </c>
      <c r="S47" s="93" t="s">
        <v>467</v>
      </c>
      <c r="T47" s="114"/>
      <c r="U47" s="254"/>
    </row>
    <row r="48" spans="2:21" ht="17.25" customHeight="1" x14ac:dyDescent="0.15">
      <c r="B48" s="94">
        <v>2020</v>
      </c>
      <c r="C48" s="81">
        <v>7</v>
      </c>
      <c r="D48" s="81" t="s">
        <v>14</v>
      </c>
      <c r="E48" s="231" t="s">
        <v>609</v>
      </c>
      <c r="F48" s="259" t="s">
        <v>605</v>
      </c>
      <c r="G48" s="81" t="s">
        <v>17</v>
      </c>
      <c r="H48" s="101" t="s">
        <v>525</v>
      </c>
      <c r="I48" s="96">
        <v>99165000</v>
      </c>
      <c r="J48" s="97">
        <v>5833000</v>
      </c>
      <c r="K48" s="97">
        <v>0</v>
      </c>
      <c r="L48" s="98">
        <f>SUM(I48:K48)</f>
        <v>104998000</v>
      </c>
      <c r="M48" s="96">
        <v>99165000</v>
      </c>
      <c r="N48" s="97">
        <f>M48*0.7</f>
        <v>69415500</v>
      </c>
      <c r="O48" s="99"/>
      <c r="P48" s="244" t="s">
        <v>606</v>
      </c>
      <c r="Q48" s="81" t="s">
        <v>607</v>
      </c>
      <c r="R48" s="211" t="s">
        <v>608</v>
      </c>
      <c r="S48" s="93" t="s">
        <v>24</v>
      </c>
      <c r="T48" s="114"/>
      <c r="U48" s="254"/>
    </row>
    <row r="49" spans="2:21" ht="17.25" customHeight="1" x14ac:dyDescent="0.15">
      <c r="B49" s="94">
        <v>2020</v>
      </c>
      <c r="C49" s="81">
        <v>7</v>
      </c>
      <c r="D49" s="81" t="s">
        <v>14</v>
      </c>
      <c r="E49" s="231" t="s">
        <v>610</v>
      </c>
      <c r="F49" s="259" t="s">
        <v>605</v>
      </c>
      <c r="G49" s="81" t="s">
        <v>39</v>
      </c>
      <c r="H49" s="101" t="s">
        <v>525</v>
      </c>
      <c r="I49" s="96">
        <v>17897000</v>
      </c>
      <c r="J49" s="97">
        <v>5525000</v>
      </c>
      <c r="K49" s="97">
        <v>0</v>
      </c>
      <c r="L49" s="98">
        <f>SUM(I49:K49)</f>
        <v>23422000</v>
      </c>
      <c r="M49" s="96">
        <v>17897000</v>
      </c>
      <c r="N49" s="97">
        <f>M49*0.7</f>
        <v>12527900</v>
      </c>
      <c r="O49" s="99"/>
      <c r="P49" s="244" t="s">
        <v>606</v>
      </c>
      <c r="Q49" s="81" t="s">
        <v>607</v>
      </c>
      <c r="R49" s="211" t="s">
        <v>608</v>
      </c>
      <c r="S49" s="93" t="s">
        <v>467</v>
      </c>
      <c r="T49" s="114"/>
      <c r="U49" s="254"/>
    </row>
    <row r="50" spans="2:21" ht="17.25" customHeight="1" x14ac:dyDescent="0.15">
      <c r="B50" s="94">
        <v>2020</v>
      </c>
      <c r="C50" s="81">
        <v>7</v>
      </c>
      <c r="D50" s="81" t="s">
        <v>14</v>
      </c>
      <c r="E50" s="231" t="s">
        <v>611</v>
      </c>
      <c r="F50" s="259" t="s">
        <v>605</v>
      </c>
      <c r="G50" s="81" t="s">
        <v>438</v>
      </c>
      <c r="H50" s="101" t="s">
        <v>68</v>
      </c>
      <c r="I50" s="96">
        <v>15000000</v>
      </c>
      <c r="J50" s="97">
        <v>16000000</v>
      </c>
      <c r="K50" s="97">
        <v>0</v>
      </c>
      <c r="L50" s="98">
        <f>SUM(I50:K50)</f>
        <v>31000000</v>
      </c>
      <c r="M50" s="96">
        <v>15000000</v>
      </c>
      <c r="N50" s="97">
        <v>15000000</v>
      </c>
      <c r="O50" s="99"/>
      <c r="P50" s="244" t="s">
        <v>606</v>
      </c>
      <c r="Q50" s="81" t="s">
        <v>612</v>
      </c>
      <c r="R50" s="211" t="s">
        <v>613</v>
      </c>
      <c r="S50" s="93" t="s">
        <v>467</v>
      </c>
      <c r="T50" s="114"/>
      <c r="U50" s="254" t="s">
        <v>523</v>
      </c>
    </row>
    <row r="51" spans="2:21" ht="17.25" customHeight="1" x14ac:dyDescent="0.15">
      <c r="B51" s="94">
        <v>2020</v>
      </c>
      <c r="C51" s="81">
        <v>7</v>
      </c>
      <c r="D51" s="81" t="s">
        <v>14</v>
      </c>
      <c r="E51" s="231" t="s">
        <v>614</v>
      </c>
      <c r="F51" s="259" t="s">
        <v>49</v>
      </c>
      <c r="G51" s="81" t="s">
        <v>438</v>
      </c>
      <c r="H51" s="101" t="s">
        <v>615</v>
      </c>
      <c r="I51" s="96">
        <v>14000000</v>
      </c>
      <c r="J51" s="97">
        <v>14000000</v>
      </c>
      <c r="K51" s="97">
        <v>0</v>
      </c>
      <c r="L51" s="98">
        <f>SUM(I51:K51)</f>
        <v>28000000</v>
      </c>
      <c r="M51" s="96">
        <v>14000000</v>
      </c>
      <c r="N51" s="97">
        <v>14000000</v>
      </c>
      <c r="O51" s="99"/>
      <c r="P51" s="244" t="s">
        <v>606</v>
      </c>
      <c r="Q51" s="81" t="s">
        <v>612</v>
      </c>
      <c r="R51" s="211" t="s">
        <v>613</v>
      </c>
      <c r="S51" s="93" t="s">
        <v>467</v>
      </c>
      <c r="T51" s="114"/>
      <c r="U51" s="254" t="s">
        <v>523</v>
      </c>
    </row>
    <row r="52" spans="2:21" ht="17.25" customHeight="1" x14ac:dyDescent="0.15">
      <c r="B52" s="94">
        <v>2020</v>
      </c>
      <c r="C52" s="81">
        <v>7</v>
      </c>
      <c r="D52" s="81" t="s">
        <v>499</v>
      </c>
      <c r="E52" s="231" t="s">
        <v>616</v>
      </c>
      <c r="F52" s="259" t="s">
        <v>605</v>
      </c>
      <c r="G52" s="81" t="s">
        <v>438</v>
      </c>
      <c r="H52" s="101" t="s">
        <v>615</v>
      </c>
      <c r="I52" s="96">
        <v>20000000</v>
      </c>
      <c r="J52" s="97">
        <v>0</v>
      </c>
      <c r="K52" s="97">
        <v>0</v>
      </c>
      <c r="L52" s="98">
        <f>SUM(I52:K52)</f>
        <v>20000000</v>
      </c>
      <c r="M52" s="96">
        <v>20000000</v>
      </c>
      <c r="N52" s="97">
        <v>20000000</v>
      </c>
      <c r="O52" s="99"/>
      <c r="P52" s="244" t="s">
        <v>606</v>
      </c>
      <c r="Q52" s="81" t="s">
        <v>612</v>
      </c>
      <c r="R52" s="211" t="s">
        <v>613</v>
      </c>
      <c r="S52" s="93" t="s">
        <v>467</v>
      </c>
      <c r="T52" s="114"/>
      <c r="U52" s="254" t="s">
        <v>523</v>
      </c>
    </row>
    <row r="53" spans="2:21" ht="17.25" customHeight="1" x14ac:dyDescent="0.15">
      <c r="B53" s="94">
        <v>2020</v>
      </c>
      <c r="C53" s="81">
        <v>7</v>
      </c>
      <c r="D53" s="81" t="s">
        <v>14</v>
      </c>
      <c r="E53" s="231" t="s">
        <v>617</v>
      </c>
      <c r="F53" s="259" t="s">
        <v>605</v>
      </c>
      <c r="G53" s="81" t="s">
        <v>438</v>
      </c>
      <c r="H53" s="101" t="s">
        <v>525</v>
      </c>
      <c r="I53" s="96">
        <v>250000000</v>
      </c>
      <c r="J53" s="97">
        <v>100000000</v>
      </c>
      <c r="K53" s="97"/>
      <c r="L53" s="98">
        <f>SUM(I53:K53)</f>
        <v>350000000</v>
      </c>
      <c r="M53" s="96">
        <v>250000000</v>
      </c>
      <c r="N53" s="97">
        <f>M53*0.7</f>
        <v>175000000</v>
      </c>
      <c r="O53" s="99"/>
      <c r="P53" s="244" t="s">
        <v>606</v>
      </c>
      <c r="Q53" s="81" t="s">
        <v>618</v>
      </c>
      <c r="R53" s="328" t="s">
        <v>619</v>
      </c>
      <c r="S53" s="93" t="s">
        <v>24</v>
      </c>
      <c r="T53" s="114"/>
      <c r="U53" s="254"/>
    </row>
    <row r="54" spans="2:21" ht="17.25" customHeight="1" x14ac:dyDescent="0.15">
      <c r="B54" s="94">
        <v>2020</v>
      </c>
      <c r="C54" s="81">
        <v>7</v>
      </c>
      <c r="D54" s="81" t="s">
        <v>14</v>
      </c>
      <c r="E54" s="231" t="s">
        <v>620</v>
      </c>
      <c r="F54" s="259" t="s">
        <v>605</v>
      </c>
      <c r="G54" s="81" t="s">
        <v>621</v>
      </c>
      <c r="H54" s="101" t="s">
        <v>525</v>
      </c>
      <c r="I54" s="96">
        <v>20000000</v>
      </c>
      <c r="J54" s="97">
        <v>0</v>
      </c>
      <c r="K54" s="97"/>
      <c r="L54" s="98">
        <f>SUM(I54:K54)</f>
        <v>20000000</v>
      </c>
      <c r="M54" s="96">
        <v>20000000</v>
      </c>
      <c r="N54" s="97">
        <v>14000000</v>
      </c>
      <c r="O54" s="99"/>
      <c r="P54" s="244" t="s">
        <v>606</v>
      </c>
      <c r="Q54" s="81" t="s">
        <v>618</v>
      </c>
      <c r="R54" s="328" t="s">
        <v>619</v>
      </c>
      <c r="S54" s="93" t="s">
        <v>24</v>
      </c>
      <c r="T54" s="114"/>
      <c r="U54" s="254"/>
    </row>
    <row r="55" spans="2:21" ht="17.25" customHeight="1" x14ac:dyDescent="0.15">
      <c r="B55" s="18">
        <v>2020</v>
      </c>
      <c r="C55" s="16">
        <v>7</v>
      </c>
      <c r="D55" s="16" t="s">
        <v>14</v>
      </c>
      <c r="E55" s="148" t="s">
        <v>622</v>
      </c>
      <c r="F55" s="237" t="s">
        <v>49</v>
      </c>
      <c r="G55" s="81" t="s">
        <v>16</v>
      </c>
      <c r="H55" s="28" t="s">
        <v>66</v>
      </c>
      <c r="I55" s="57">
        <v>2146730000</v>
      </c>
      <c r="J55" s="58">
        <v>845045000</v>
      </c>
      <c r="K55" s="58">
        <f>78716000+36050000</f>
        <v>114766000</v>
      </c>
      <c r="L55" s="59">
        <f>SUM(I55:K55)</f>
        <v>3106541000</v>
      </c>
      <c r="M55" s="57">
        <v>600000000</v>
      </c>
      <c r="N55" s="58">
        <v>971000000</v>
      </c>
      <c r="O55" s="14"/>
      <c r="P55" s="240" t="s">
        <v>623</v>
      </c>
      <c r="Q55" s="16" t="s">
        <v>624</v>
      </c>
      <c r="R55" s="205" t="s">
        <v>625</v>
      </c>
      <c r="S55" s="26" t="s">
        <v>24</v>
      </c>
      <c r="T55" s="30"/>
      <c r="U55" s="250"/>
    </row>
    <row r="56" spans="2:21" ht="17.25" customHeight="1" x14ac:dyDescent="0.15">
      <c r="B56" s="94">
        <v>2020</v>
      </c>
      <c r="C56" s="81">
        <v>7</v>
      </c>
      <c r="D56" s="81" t="s">
        <v>14</v>
      </c>
      <c r="E56" s="231" t="s">
        <v>661</v>
      </c>
      <c r="F56" s="259" t="s">
        <v>49</v>
      </c>
      <c r="G56" s="81" t="s">
        <v>16</v>
      </c>
      <c r="H56" s="101" t="s">
        <v>66</v>
      </c>
      <c r="I56" s="102">
        <v>317000000</v>
      </c>
      <c r="J56" s="103">
        <v>42300000</v>
      </c>
      <c r="K56" s="103">
        <v>0</v>
      </c>
      <c r="L56" s="104">
        <v>359300000</v>
      </c>
      <c r="M56" s="102">
        <v>200000000</v>
      </c>
      <c r="N56" s="103">
        <v>251509999.99999997</v>
      </c>
      <c r="O56" s="99"/>
      <c r="P56" s="244" t="s">
        <v>662</v>
      </c>
      <c r="Q56" s="81" t="s">
        <v>663</v>
      </c>
      <c r="R56" s="211" t="s">
        <v>664</v>
      </c>
      <c r="S56" s="93" t="s">
        <v>24</v>
      </c>
      <c r="T56" s="114" t="s">
        <v>44</v>
      </c>
      <c r="U56" s="254"/>
    </row>
    <row r="57" spans="2:21" ht="17.25" customHeight="1" x14ac:dyDescent="0.15">
      <c r="B57" s="94">
        <v>2020</v>
      </c>
      <c r="C57" s="81">
        <v>7</v>
      </c>
      <c r="D57" s="81" t="s">
        <v>14</v>
      </c>
      <c r="E57" s="231" t="s">
        <v>665</v>
      </c>
      <c r="F57" s="259" t="s">
        <v>49</v>
      </c>
      <c r="G57" s="81" t="s">
        <v>39</v>
      </c>
      <c r="H57" s="101" t="s">
        <v>66</v>
      </c>
      <c r="I57" s="102">
        <v>14014000</v>
      </c>
      <c r="J57" s="103">
        <v>0</v>
      </c>
      <c r="K57" s="103">
        <v>0</v>
      </c>
      <c r="L57" s="104">
        <v>14014000</v>
      </c>
      <c r="M57" s="102">
        <v>10000000</v>
      </c>
      <c r="N57" s="103">
        <v>9809800</v>
      </c>
      <c r="O57" s="99"/>
      <c r="P57" s="244" t="s">
        <v>662</v>
      </c>
      <c r="Q57" s="81" t="s">
        <v>663</v>
      </c>
      <c r="R57" s="211" t="s">
        <v>664</v>
      </c>
      <c r="S57" s="93" t="s">
        <v>24</v>
      </c>
      <c r="T57" s="114" t="s">
        <v>44</v>
      </c>
      <c r="U57" s="254"/>
    </row>
    <row r="58" spans="2:21" ht="17.25" customHeight="1" x14ac:dyDescent="0.15">
      <c r="B58" s="94">
        <v>2020</v>
      </c>
      <c r="C58" s="81">
        <v>7</v>
      </c>
      <c r="D58" s="81" t="s">
        <v>14</v>
      </c>
      <c r="E58" s="231" t="s">
        <v>671</v>
      </c>
      <c r="F58" s="259" t="s">
        <v>49</v>
      </c>
      <c r="G58" s="81" t="s">
        <v>16</v>
      </c>
      <c r="H58" s="101" t="s">
        <v>66</v>
      </c>
      <c r="I58" s="96">
        <v>3265000000</v>
      </c>
      <c r="J58" s="97">
        <v>800000000</v>
      </c>
      <c r="K58" s="97">
        <v>0</v>
      </c>
      <c r="L58" s="98">
        <v>4065000000</v>
      </c>
      <c r="M58" s="96">
        <v>1022000000</v>
      </c>
      <c r="N58" s="97">
        <v>2845500000</v>
      </c>
      <c r="O58" s="99"/>
      <c r="P58" s="244" t="s">
        <v>662</v>
      </c>
      <c r="Q58" s="81" t="s">
        <v>672</v>
      </c>
      <c r="R58" s="211" t="s">
        <v>667</v>
      </c>
      <c r="S58" s="93" t="s">
        <v>24</v>
      </c>
      <c r="T58" s="114" t="s">
        <v>44</v>
      </c>
      <c r="U58" s="254"/>
    </row>
    <row r="59" spans="2:21" ht="17.25" customHeight="1" x14ac:dyDescent="0.15">
      <c r="B59" s="94">
        <v>2020</v>
      </c>
      <c r="C59" s="81">
        <v>7</v>
      </c>
      <c r="D59" s="81" t="s">
        <v>14</v>
      </c>
      <c r="E59" s="231" t="s">
        <v>673</v>
      </c>
      <c r="F59" s="259" t="s">
        <v>49</v>
      </c>
      <c r="G59" s="81" t="s">
        <v>16</v>
      </c>
      <c r="H59" s="101" t="s">
        <v>66</v>
      </c>
      <c r="I59" s="96">
        <v>2923000000</v>
      </c>
      <c r="J59" s="97">
        <v>750000000</v>
      </c>
      <c r="K59" s="97">
        <v>0</v>
      </c>
      <c r="L59" s="98">
        <v>3673000000</v>
      </c>
      <c r="M59" s="96">
        <v>870000000</v>
      </c>
      <c r="N59" s="97">
        <v>2571100000</v>
      </c>
      <c r="O59" s="99"/>
      <c r="P59" s="244" t="s">
        <v>662</v>
      </c>
      <c r="Q59" s="81" t="s">
        <v>674</v>
      </c>
      <c r="R59" s="211" t="s">
        <v>675</v>
      </c>
      <c r="S59" s="93" t="s">
        <v>24</v>
      </c>
      <c r="T59" s="114" t="s">
        <v>44</v>
      </c>
      <c r="U59" s="254"/>
    </row>
    <row r="60" spans="2:21" ht="17.25" customHeight="1" x14ac:dyDescent="0.15">
      <c r="B60" s="94">
        <v>2020</v>
      </c>
      <c r="C60" s="81">
        <v>7</v>
      </c>
      <c r="D60" s="81" t="s">
        <v>14</v>
      </c>
      <c r="E60" s="231" t="s">
        <v>676</v>
      </c>
      <c r="F60" s="259" t="s">
        <v>49</v>
      </c>
      <c r="G60" s="81" t="s">
        <v>16</v>
      </c>
      <c r="H60" s="101" t="s">
        <v>66</v>
      </c>
      <c r="I60" s="96">
        <v>687000000</v>
      </c>
      <c r="J60" s="97">
        <v>100000000</v>
      </c>
      <c r="K60" s="97">
        <v>0</v>
      </c>
      <c r="L60" s="98">
        <v>787000000</v>
      </c>
      <c r="M60" s="96">
        <v>787000000</v>
      </c>
      <c r="N60" s="97">
        <v>550900000</v>
      </c>
      <c r="O60" s="99"/>
      <c r="P60" s="244" t="s">
        <v>662</v>
      </c>
      <c r="Q60" s="81" t="s">
        <v>674</v>
      </c>
      <c r="R60" s="211" t="s">
        <v>677</v>
      </c>
      <c r="S60" s="93" t="s">
        <v>24</v>
      </c>
      <c r="T60" s="114" t="s">
        <v>44</v>
      </c>
      <c r="U60" s="254"/>
    </row>
    <row r="61" spans="2:21" ht="17.25" customHeight="1" x14ac:dyDescent="0.15">
      <c r="B61" s="94">
        <v>2020</v>
      </c>
      <c r="C61" s="81">
        <v>7</v>
      </c>
      <c r="D61" s="81" t="s">
        <v>14</v>
      </c>
      <c r="E61" s="231" t="s">
        <v>678</v>
      </c>
      <c r="F61" s="259" t="s">
        <v>49</v>
      </c>
      <c r="G61" s="81" t="s">
        <v>39</v>
      </c>
      <c r="H61" s="101" t="s">
        <v>66</v>
      </c>
      <c r="I61" s="96">
        <v>25000000</v>
      </c>
      <c r="J61" s="97"/>
      <c r="K61" s="97">
        <v>0</v>
      </c>
      <c r="L61" s="98">
        <v>25000000</v>
      </c>
      <c r="M61" s="96">
        <v>25000000</v>
      </c>
      <c r="N61" s="97">
        <v>17500000</v>
      </c>
      <c r="O61" s="99"/>
      <c r="P61" s="244" t="s">
        <v>662</v>
      </c>
      <c r="Q61" s="81" t="s">
        <v>674</v>
      </c>
      <c r="R61" s="211" t="s">
        <v>677</v>
      </c>
      <c r="S61" s="93" t="s">
        <v>24</v>
      </c>
      <c r="T61" s="114" t="s">
        <v>44</v>
      </c>
      <c r="U61" s="254"/>
    </row>
    <row r="62" spans="2:21" ht="17.25" customHeight="1" x14ac:dyDescent="0.15">
      <c r="B62" s="26">
        <v>2020</v>
      </c>
      <c r="C62" s="30">
        <v>7</v>
      </c>
      <c r="D62" s="30" t="s">
        <v>14</v>
      </c>
      <c r="E62" s="107" t="s">
        <v>761</v>
      </c>
      <c r="F62" s="237" t="s">
        <v>430</v>
      </c>
      <c r="G62" s="114" t="s">
        <v>40</v>
      </c>
      <c r="H62" s="118" t="s">
        <v>67</v>
      </c>
      <c r="I62" s="119">
        <v>194000000</v>
      </c>
      <c r="J62" s="109">
        <v>290058000</v>
      </c>
      <c r="K62" s="109">
        <v>0</v>
      </c>
      <c r="L62" s="120">
        <v>484058000</v>
      </c>
      <c r="M62" s="119">
        <v>50000000</v>
      </c>
      <c r="N62" s="109">
        <v>242029000</v>
      </c>
      <c r="O62" s="317"/>
      <c r="P62" s="240" t="s">
        <v>757</v>
      </c>
      <c r="Q62" s="30" t="s">
        <v>758</v>
      </c>
      <c r="R62" s="63" t="s">
        <v>759</v>
      </c>
      <c r="S62" s="26" t="s">
        <v>24</v>
      </c>
      <c r="T62" s="206"/>
      <c r="U62" s="252"/>
    </row>
    <row r="63" spans="2:21" ht="17.25" customHeight="1" x14ac:dyDescent="0.15">
      <c r="B63" s="26">
        <v>2020</v>
      </c>
      <c r="C63" s="30">
        <v>7</v>
      </c>
      <c r="D63" s="30" t="s">
        <v>14</v>
      </c>
      <c r="E63" s="107" t="s">
        <v>771</v>
      </c>
      <c r="F63" s="237" t="s">
        <v>430</v>
      </c>
      <c r="G63" s="114" t="s">
        <v>39</v>
      </c>
      <c r="H63" s="118" t="s">
        <v>68</v>
      </c>
      <c r="I63" s="119">
        <v>19196000</v>
      </c>
      <c r="J63" s="109"/>
      <c r="K63" s="109"/>
      <c r="L63" s="120">
        <v>19196000</v>
      </c>
      <c r="M63" s="119">
        <v>19196000</v>
      </c>
      <c r="N63" s="109"/>
      <c r="O63" s="317"/>
      <c r="P63" s="240" t="s">
        <v>772</v>
      </c>
      <c r="Q63" s="30" t="s">
        <v>773</v>
      </c>
      <c r="R63" s="63" t="s">
        <v>774</v>
      </c>
      <c r="S63" s="26" t="s">
        <v>24</v>
      </c>
      <c r="T63" s="206"/>
      <c r="U63" s="252"/>
    </row>
    <row r="64" spans="2:21" ht="17.25" customHeight="1" x14ac:dyDescent="0.15">
      <c r="B64" s="26">
        <v>2020</v>
      </c>
      <c r="C64" s="30">
        <v>7</v>
      </c>
      <c r="D64" s="30" t="s">
        <v>14</v>
      </c>
      <c r="E64" s="107" t="s">
        <v>771</v>
      </c>
      <c r="F64" s="237" t="s">
        <v>430</v>
      </c>
      <c r="G64" s="114" t="s">
        <v>40</v>
      </c>
      <c r="H64" s="118" t="s">
        <v>68</v>
      </c>
      <c r="I64" s="119">
        <v>2596000</v>
      </c>
      <c r="J64" s="109"/>
      <c r="K64" s="109"/>
      <c r="L64" s="120">
        <v>2596000</v>
      </c>
      <c r="M64" s="119">
        <v>2596000</v>
      </c>
      <c r="N64" s="109"/>
      <c r="O64" s="317"/>
      <c r="P64" s="240" t="s">
        <v>772</v>
      </c>
      <c r="Q64" s="30" t="s">
        <v>773</v>
      </c>
      <c r="R64" s="63" t="s">
        <v>774</v>
      </c>
      <c r="S64" s="26" t="s">
        <v>24</v>
      </c>
      <c r="T64" s="206"/>
      <c r="U64" s="252"/>
    </row>
    <row r="65" spans="2:21" ht="17.25" customHeight="1" x14ac:dyDescent="0.15">
      <c r="B65" s="26">
        <v>2020</v>
      </c>
      <c r="C65" s="30">
        <v>7</v>
      </c>
      <c r="D65" s="30" t="s">
        <v>14</v>
      </c>
      <c r="E65" s="107" t="s">
        <v>775</v>
      </c>
      <c r="F65" s="237" t="s">
        <v>430</v>
      </c>
      <c r="G65" s="114" t="s">
        <v>39</v>
      </c>
      <c r="H65" s="118" t="s">
        <v>68</v>
      </c>
      <c r="I65" s="119">
        <v>21122000</v>
      </c>
      <c r="J65" s="109">
        <v>0</v>
      </c>
      <c r="K65" s="109"/>
      <c r="L65" s="120">
        <v>21122000</v>
      </c>
      <c r="M65" s="119">
        <v>21122000</v>
      </c>
      <c r="N65" s="109"/>
      <c r="O65" s="317"/>
      <c r="P65" s="240" t="s">
        <v>772</v>
      </c>
      <c r="Q65" s="30" t="s">
        <v>773</v>
      </c>
      <c r="R65" s="63" t="s">
        <v>774</v>
      </c>
      <c r="S65" s="26" t="s">
        <v>24</v>
      </c>
      <c r="T65" s="206"/>
      <c r="U65" s="252"/>
    </row>
    <row r="66" spans="2:21" ht="17.25" customHeight="1" x14ac:dyDescent="0.15">
      <c r="B66" s="26">
        <v>2020</v>
      </c>
      <c r="C66" s="30">
        <v>7</v>
      </c>
      <c r="D66" s="30" t="s">
        <v>14</v>
      </c>
      <c r="E66" s="107" t="s">
        <v>775</v>
      </c>
      <c r="F66" s="237" t="s">
        <v>430</v>
      </c>
      <c r="G66" s="114" t="s">
        <v>40</v>
      </c>
      <c r="H66" s="118" t="s">
        <v>68</v>
      </c>
      <c r="I66" s="119">
        <v>2275000</v>
      </c>
      <c r="J66" s="109">
        <v>0</v>
      </c>
      <c r="K66" s="109"/>
      <c r="L66" s="120">
        <v>2275000</v>
      </c>
      <c r="M66" s="119">
        <v>2275000</v>
      </c>
      <c r="N66" s="109"/>
      <c r="O66" s="317"/>
      <c r="P66" s="240" t="s">
        <v>772</v>
      </c>
      <c r="Q66" s="30" t="s">
        <v>773</v>
      </c>
      <c r="R66" s="63" t="s">
        <v>774</v>
      </c>
      <c r="S66" s="26" t="s">
        <v>24</v>
      </c>
      <c r="T66" s="206"/>
      <c r="U66" s="252"/>
    </row>
    <row r="67" spans="2:21" ht="17.25" customHeight="1" x14ac:dyDescent="0.15">
      <c r="B67" s="26">
        <v>2020</v>
      </c>
      <c r="C67" s="30">
        <v>7</v>
      </c>
      <c r="D67" s="30" t="s">
        <v>14</v>
      </c>
      <c r="E67" s="107" t="s">
        <v>776</v>
      </c>
      <c r="F67" s="237" t="s">
        <v>430</v>
      </c>
      <c r="G67" s="114" t="s">
        <v>233</v>
      </c>
      <c r="H67" s="118" t="s">
        <v>67</v>
      </c>
      <c r="I67" s="119">
        <v>268000000</v>
      </c>
      <c r="J67" s="109">
        <v>54060000</v>
      </c>
      <c r="K67" s="109">
        <v>0</v>
      </c>
      <c r="L67" s="120">
        <v>322060000</v>
      </c>
      <c r="M67" s="119">
        <v>322060000</v>
      </c>
      <c r="N67" s="109">
        <v>225442000</v>
      </c>
      <c r="O67" s="317"/>
      <c r="P67" s="240" t="s">
        <v>777</v>
      </c>
      <c r="Q67" s="30" t="s">
        <v>778</v>
      </c>
      <c r="R67" s="63" t="s">
        <v>779</v>
      </c>
      <c r="S67" s="26" t="s">
        <v>24</v>
      </c>
      <c r="T67" s="206"/>
      <c r="U67" s="252"/>
    </row>
    <row r="68" spans="2:21" ht="17.25" customHeight="1" x14ac:dyDescent="0.15">
      <c r="B68" s="26">
        <v>2020</v>
      </c>
      <c r="C68" s="30">
        <v>7</v>
      </c>
      <c r="D68" s="30" t="s">
        <v>14</v>
      </c>
      <c r="E68" s="107" t="s">
        <v>780</v>
      </c>
      <c r="F68" s="237" t="s">
        <v>430</v>
      </c>
      <c r="G68" s="114" t="s">
        <v>233</v>
      </c>
      <c r="H68" s="118" t="s">
        <v>67</v>
      </c>
      <c r="I68" s="119">
        <v>289000000</v>
      </c>
      <c r="J68" s="109">
        <v>45600000</v>
      </c>
      <c r="K68" s="109">
        <v>0</v>
      </c>
      <c r="L68" s="120">
        <v>334600000</v>
      </c>
      <c r="M68" s="119">
        <v>334600000</v>
      </c>
      <c r="N68" s="109">
        <v>234220000</v>
      </c>
      <c r="O68" s="317"/>
      <c r="P68" s="240" t="s">
        <v>777</v>
      </c>
      <c r="Q68" s="30" t="s">
        <v>778</v>
      </c>
      <c r="R68" s="63" t="s">
        <v>779</v>
      </c>
      <c r="S68" s="26" t="s">
        <v>24</v>
      </c>
      <c r="T68" s="206"/>
      <c r="U68" s="252"/>
    </row>
    <row r="69" spans="2:21" ht="17.25" customHeight="1" x14ac:dyDescent="0.15">
      <c r="B69" s="26">
        <v>2020</v>
      </c>
      <c r="C69" s="30">
        <v>7</v>
      </c>
      <c r="D69" s="30" t="s">
        <v>14</v>
      </c>
      <c r="E69" s="107" t="s">
        <v>781</v>
      </c>
      <c r="F69" s="237" t="s">
        <v>430</v>
      </c>
      <c r="G69" s="114" t="s">
        <v>233</v>
      </c>
      <c r="H69" s="118" t="s">
        <v>67</v>
      </c>
      <c r="I69" s="119">
        <v>312000000</v>
      </c>
      <c r="J69" s="109">
        <v>51200000</v>
      </c>
      <c r="K69" s="109">
        <v>0</v>
      </c>
      <c r="L69" s="120">
        <v>363200000</v>
      </c>
      <c r="M69" s="119">
        <v>363200000</v>
      </c>
      <c r="N69" s="109">
        <v>254239999.99999997</v>
      </c>
      <c r="O69" s="317"/>
      <c r="P69" s="240" t="s">
        <v>777</v>
      </c>
      <c r="Q69" s="30" t="s">
        <v>782</v>
      </c>
      <c r="R69" s="63" t="s">
        <v>783</v>
      </c>
      <c r="S69" s="26" t="s">
        <v>24</v>
      </c>
      <c r="T69" s="206"/>
      <c r="U69" s="252"/>
    </row>
    <row r="70" spans="2:21" ht="17.25" customHeight="1" x14ac:dyDescent="0.15">
      <c r="B70" s="26">
        <v>2020</v>
      </c>
      <c r="C70" s="30">
        <v>7</v>
      </c>
      <c r="D70" s="30" t="s">
        <v>14</v>
      </c>
      <c r="E70" s="107" t="s">
        <v>784</v>
      </c>
      <c r="F70" s="237" t="s">
        <v>430</v>
      </c>
      <c r="G70" s="114" t="s">
        <v>233</v>
      </c>
      <c r="H70" s="118" t="s">
        <v>67</v>
      </c>
      <c r="I70" s="119">
        <v>304000000</v>
      </c>
      <c r="J70" s="109">
        <v>32651000</v>
      </c>
      <c r="K70" s="109">
        <v>0</v>
      </c>
      <c r="L70" s="120">
        <v>336651000</v>
      </c>
      <c r="M70" s="119">
        <v>336651000</v>
      </c>
      <c r="N70" s="109">
        <v>235655699.99999997</v>
      </c>
      <c r="O70" s="317"/>
      <c r="P70" s="240" t="s">
        <v>777</v>
      </c>
      <c r="Q70" s="30" t="s">
        <v>782</v>
      </c>
      <c r="R70" s="63" t="s">
        <v>783</v>
      </c>
      <c r="S70" s="26" t="s">
        <v>24</v>
      </c>
      <c r="T70" s="206"/>
      <c r="U70" s="252"/>
    </row>
    <row r="71" spans="2:21" ht="17.25" customHeight="1" x14ac:dyDescent="0.15">
      <c r="B71" s="26">
        <v>2020</v>
      </c>
      <c r="C71" s="30">
        <v>7</v>
      </c>
      <c r="D71" s="30" t="s">
        <v>14</v>
      </c>
      <c r="E71" s="107" t="s">
        <v>785</v>
      </c>
      <c r="F71" s="237" t="s">
        <v>430</v>
      </c>
      <c r="G71" s="114" t="s">
        <v>233</v>
      </c>
      <c r="H71" s="118" t="s">
        <v>67</v>
      </c>
      <c r="I71" s="119">
        <v>321000000</v>
      </c>
      <c r="J71" s="109">
        <v>47600000</v>
      </c>
      <c r="K71" s="109">
        <v>0</v>
      </c>
      <c r="L71" s="120">
        <v>368600000</v>
      </c>
      <c r="M71" s="119">
        <v>368600000</v>
      </c>
      <c r="N71" s="109">
        <v>258019999.99999997</v>
      </c>
      <c r="O71" s="317"/>
      <c r="P71" s="240" t="s">
        <v>777</v>
      </c>
      <c r="Q71" s="30" t="s">
        <v>786</v>
      </c>
      <c r="R71" s="63" t="s">
        <v>787</v>
      </c>
      <c r="S71" s="26" t="s">
        <v>24</v>
      </c>
      <c r="T71" s="206"/>
      <c r="U71" s="252"/>
    </row>
    <row r="72" spans="2:21" ht="17.25" customHeight="1" x14ac:dyDescent="0.15">
      <c r="B72" s="18">
        <v>2020</v>
      </c>
      <c r="C72" s="16">
        <v>7</v>
      </c>
      <c r="D72" s="16" t="s">
        <v>15</v>
      </c>
      <c r="E72" s="148" t="s">
        <v>819</v>
      </c>
      <c r="F72" s="237" t="s">
        <v>430</v>
      </c>
      <c r="G72" s="81" t="s">
        <v>16</v>
      </c>
      <c r="H72" s="28" t="s">
        <v>67</v>
      </c>
      <c r="I72" s="201">
        <v>80366000</v>
      </c>
      <c r="J72" s="153">
        <v>18700000</v>
      </c>
      <c r="K72" s="153">
        <v>2527000</v>
      </c>
      <c r="L72" s="203">
        <v>101593000</v>
      </c>
      <c r="M72" s="201">
        <v>80366000</v>
      </c>
      <c r="N72" s="153">
        <v>125000000</v>
      </c>
      <c r="O72" s="216"/>
      <c r="P72" s="240" t="s">
        <v>820</v>
      </c>
      <c r="Q72" s="16" t="s">
        <v>821</v>
      </c>
      <c r="R72" s="205" t="s">
        <v>822</v>
      </c>
      <c r="S72" s="26" t="s">
        <v>24</v>
      </c>
      <c r="T72" s="206"/>
      <c r="U72" s="252"/>
    </row>
    <row r="73" spans="2:21" ht="17.25" customHeight="1" x14ac:dyDescent="0.15">
      <c r="B73" s="18">
        <v>2020</v>
      </c>
      <c r="C73" s="16">
        <v>7</v>
      </c>
      <c r="D73" s="16" t="s">
        <v>14</v>
      </c>
      <c r="E73" s="148" t="s">
        <v>964</v>
      </c>
      <c r="F73" s="237" t="s">
        <v>965</v>
      </c>
      <c r="G73" s="81" t="s">
        <v>39</v>
      </c>
      <c r="H73" s="28" t="s">
        <v>68</v>
      </c>
      <c r="I73" s="57">
        <v>55550600</v>
      </c>
      <c r="J73" s="58" t="s">
        <v>966</v>
      </c>
      <c r="K73" s="58"/>
      <c r="L73" s="59">
        <v>55550600</v>
      </c>
      <c r="M73" s="57">
        <v>55550600</v>
      </c>
      <c r="N73" s="58">
        <v>55550600</v>
      </c>
      <c r="O73" s="14" t="s">
        <v>967</v>
      </c>
      <c r="P73" s="240"/>
      <c r="Q73" s="16" t="s">
        <v>968</v>
      </c>
      <c r="R73" s="205" t="s">
        <v>969</v>
      </c>
      <c r="S73" s="18" t="s">
        <v>24</v>
      </c>
      <c r="T73" s="30"/>
      <c r="U73" s="250" t="s">
        <v>970</v>
      </c>
    </row>
    <row r="74" spans="2:21" ht="17.25" customHeight="1" x14ac:dyDescent="0.15">
      <c r="B74" s="18">
        <v>2020</v>
      </c>
      <c r="C74" s="16">
        <v>7</v>
      </c>
      <c r="D74" s="16" t="s">
        <v>14</v>
      </c>
      <c r="E74" s="148" t="s">
        <v>971</v>
      </c>
      <c r="F74" s="237" t="s">
        <v>965</v>
      </c>
      <c r="G74" s="81" t="s">
        <v>17</v>
      </c>
      <c r="H74" s="28" t="s">
        <v>66</v>
      </c>
      <c r="I74" s="57">
        <v>186097271</v>
      </c>
      <c r="J74" s="58">
        <v>103557582</v>
      </c>
      <c r="K74" s="58"/>
      <c r="L74" s="59">
        <v>289654853</v>
      </c>
      <c r="M74" s="57">
        <v>289654853</v>
      </c>
      <c r="N74" s="58">
        <v>289654853</v>
      </c>
      <c r="O74" s="14" t="s">
        <v>967</v>
      </c>
      <c r="P74" s="241"/>
      <c r="Q74" s="16" t="s">
        <v>968</v>
      </c>
      <c r="R74" s="46" t="s">
        <v>969</v>
      </c>
      <c r="S74" s="18" t="s">
        <v>24</v>
      </c>
      <c r="T74" s="30"/>
      <c r="U74" s="250"/>
    </row>
    <row r="75" spans="2:21" ht="17.25" customHeight="1" x14ac:dyDescent="0.15">
      <c r="B75" s="18">
        <v>2020</v>
      </c>
      <c r="C75" s="16">
        <v>7</v>
      </c>
      <c r="D75" s="16" t="s">
        <v>14</v>
      </c>
      <c r="E75" s="148" t="s">
        <v>972</v>
      </c>
      <c r="F75" s="237" t="s">
        <v>965</v>
      </c>
      <c r="G75" s="81" t="s">
        <v>39</v>
      </c>
      <c r="H75" s="28" t="s">
        <v>66</v>
      </c>
      <c r="I75" s="57">
        <v>32815226</v>
      </c>
      <c r="J75" s="58">
        <v>3346774</v>
      </c>
      <c r="K75" s="58"/>
      <c r="L75" s="59">
        <v>36162000</v>
      </c>
      <c r="M75" s="57">
        <v>36162000</v>
      </c>
      <c r="N75" s="58">
        <v>36162000</v>
      </c>
      <c r="O75" s="14" t="s">
        <v>967</v>
      </c>
      <c r="P75" s="241"/>
      <c r="Q75" s="16" t="s">
        <v>968</v>
      </c>
      <c r="R75" s="46" t="s">
        <v>969</v>
      </c>
      <c r="S75" s="18" t="s">
        <v>24</v>
      </c>
      <c r="T75" s="30"/>
      <c r="U75" s="250"/>
    </row>
    <row r="76" spans="2:21" ht="17.25" customHeight="1" x14ac:dyDescent="0.15">
      <c r="B76" s="18">
        <v>2020</v>
      </c>
      <c r="C76" s="16">
        <v>7</v>
      </c>
      <c r="D76" s="16" t="s">
        <v>14</v>
      </c>
      <c r="E76" s="148" t="s">
        <v>973</v>
      </c>
      <c r="F76" s="237" t="s">
        <v>965</v>
      </c>
      <c r="G76" s="81" t="s">
        <v>40</v>
      </c>
      <c r="H76" s="28" t="s">
        <v>66</v>
      </c>
      <c r="I76" s="57">
        <v>29854218</v>
      </c>
      <c r="J76" s="58">
        <v>2415782</v>
      </c>
      <c r="K76" s="58"/>
      <c r="L76" s="59">
        <v>32270000</v>
      </c>
      <c r="M76" s="57">
        <v>32270000</v>
      </c>
      <c r="N76" s="58">
        <v>32270000</v>
      </c>
      <c r="O76" s="14" t="s">
        <v>967</v>
      </c>
      <c r="P76" s="240"/>
      <c r="Q76" s="16" t="s">
        <v>968</v>
      </c>
      <c r="R76" s="46" t="s">
        <v>969</v>
      </c>
      <c r="S76" s="18" t="s">
        <v>24</v>
      </c>
      <c r="T76" s="30"/>
      <c r="U76" s="250"/>
    </row>
    <row r="77" spans="2:21" ht="17.25" customHeight="1" x14ac:dyDescent="0.15">
      <c r="B77" s="18">
        <v>2020</v>
      </c>
      <c r="C77" s="16">
        <v>7</v>
      </c>
      <c r="D77" s="16" t="s">
        <v>14</v>
      </c>
      <c r="E77" s="148" t="s">
        <v>974</v>
      </c>
      <c r="F77" s="237" t="s">
        <v>965</v>
      </c>
      <c r="G77" s="81" t="s">
        <v>17</v>
      </c>
      <c r="H77" s="28" t="s">
        <v>66</v>
      </c>
      <c r="I77" s="57">
        <v>182554612</v>
      </c>
      <c r="J77" s="58">
        <v>84519388</v>
      </c>
      <c r="K77" s="58"/>
      <c r="L77" s="59">
        <v>267074000</v>
      </c>
      <c r="M77" s="57">
        <v>267074000</v>
      </c>
      <c r="N77" s="58">
        <v>267074000</v>
      </c>
      <c r="O77" s="14" t="s">
        <v>967</v>
      </c>
      <c r="P77" s="240"/>
      <c r="Q77" s="16" t="s">
        <v>968</v>
      </c>
      <c r="R77" s="46" t="s">
        <v>969</v>
      </c>
      <c r="S77" s="18" t="s">
        <v>24</v>
      </c>
      <c r="T77" s="30"/>
      <c r="U77" s="250"/>
    </row>
    <row r="78" spans="2:21" ht="17.25" customHeight="1" x14ac:dyDescent="0.15">
      <c r="B78" s="18">
        <v>2020</v>
      </c>
      <c r="C78" s="16">
        <v>7</v>
      </c>
      <c r="D78" s="16" t="s">
        <v>14</v>
      </c>
      <c r="E78" s="148" t="s">
        <v>975</v>
      </c>
      <c r="F78" s="237" t="s">
        <v>965</v>
      </c>
      <c r="G78" s="81" t="s">
        <v>40</v>
      </c>
      <c r="H78" s="28" t="s">
        <v>66</v>
      </c>
      <c r="I78" s="57">
        <v>7620593</v>
      </c>
      <c r="J78" s="58">
        <v>2059407</v>
      </c>
      <c r="K78" s="58"/>
      <c r="L78" s="59">
        <v>9680000</v>
      </c>
      <c r="M78" s="57">
        <v>9680000</v>
      </c>
      <c r="N78" s="58">
        <v>9680000</v>
      </c>
      <c r="O78" s="14" t="s">
        <v>967</v>
      </c>
      <c r="P78" s="240"/>
      <c r="Q78" s="16" t="s">
        <v>968</v>
      </c>
      <c r="R78" s="205" t="s">
        <v>969</v>
      </c>
      <c r="S78" s="18" t="s">
        <v>24</v>
      </c>
      <c r="T78" s="30"/>
      <c r="U78" s="250"/>
    </row>
    <row r="79" spans="2:21" ht="17.25" customHeight="1" x14ac:dyDescent="0.15">
      <c r="B79" s="18">
        <v>2020</v>
      </c>
      <c r="C79" s="16">
        <v>7</v>
      </c>
      <c r="D79" s="16" t="s">
        <v>14</v>
      </c>
      <c r="E79" s="148" t="s">
        <v>976</v>
      </c>
      <c r="F79" s="237" t="s">
        <v>965</v>
      </c>
      <c r="G79" s="81" t="s">
        <v>39</v>
      </c>
      <c r="H79" s="28" t="s">
        <v>66</v>
      </c>
      <c r="I79" s="57">
        <v>33730471</v>
      </c>
      <c r="J79" s="58">
        <v>4162529</v>
      </c>
      <c r="K79" s="58"/>
      <c r="L79" s="59">
        <v>37893000</v>
      </c>
      <c r="M79" s="57">
        <v>37893000</v>
      </c>
      <c r="N79" s="58">
        <v>37893000</v>
      </c>
      <c r="O79" s="14" t="s">
        <v>967</v>
      </c>
      <c r="P79" s="241"/>
      <c r="Q79" s="16" t="s">
        <v>968</v>
      </c>
      <c r="R79" s="46" t="s">
        <v>969</v>
      </c>
      <c r="S79" s="18" t="s">
        <v>24</v>
      </c>
      <c r="T79" s="30"/>
      <c r="U79" s="250"/>
    </row>
    <row r="80" spans="2:21" ht="17.25" customHeight="1" x14ac:dyDescent="0.15">
      <c r="B80" s="18">
        <v>2020</v>
      </c>
      <c r="C80" s="16">
        <v>7</v>
      </c>
      <c r="D80" s="16" t="s">
        <v>14</v>
      </c>
      <c r="E80" s="148" t="s">
        <v>977</v>
      </c>
      <c r="F80" s="237" t="s">
        <v>965</v>
      </c>
      <c r="G80" s="81" t="s">
        <v>16</v>
      </c>
      <c r="H80" s="28" t="s">
        <v>66</v>
      </c>
      <c r="I80" s="57">
        <v>125000000</v>
      </c>
      <c r="J80" s="58"/>
      <c r="K80" s="58"/>
      <c r="L80" s="59">
        <v>125000000</v>
      </c>
      <c r="M80" s="57">
        <v>125000000</v>
      </c>
      <c r="N80" s="58">
        <v>125000000</v>
      </c>
      <c r="O80" s="14" t="s">
        <v>967</v>
      </c>
      <c r="P80" s="241"/>
      <c r="Q80" s="16" t="s">
        <v>978</v>
      </c>
      <c r="R80" s="46" t="s">
        <v>979</v>
      </c>
      <c r="S80" s="18" t="s">
        <v>24</v>
      </c>
      <c r="T80" s="30"/>
      <c r="U80" s="250"/>
    </row>
    <row r="81" spans="2:21" ht="17.25" customHeight="1" x14ac:dyDescent="0.15">
      <c r="B81" s="18">
        <v>2020</v>
      </c>
      <c r="C81" s="16">
        <v>7</v>
      </c>
      <c r="D81" s="16" t="s">
        <v>14</v>
      </c>
      <c r="E81" s="148" t="s">
        <v>980</v>
      </c>
      <c r="F81" s="237" t="s">
        <v>965</v>
      </c>
      <c r="G81" s="81" t="s">
        <v>16</v>
      </c>
      <c r="H81" s="28" t="s">
        <v>66</v>
      </c>
      <c r="I81" s="57">
        <v>800000000</v>
      </c>
      <c r="J81" s="58">
        <v>300000000</v>
      </c>
      <c r="K81" s="58">
        <v>50000000</v>
      </c>
      <c r="L81" s="59">
        <v>1150000000</v>
      </c>
      <c r="M81" s="57">
        <v>800000000</v>
      </c>
      <c r="N81" s="58">
        <v>1400000000</v>
      </c>
      <c r="O81" s="14" t="s">
        <v>981</v>
      </c>
      <c r="P81" s="241"/>
      <c r="Q81" s="16" t="s">
        <v>982</v>
      </c>
      <c r="R81" s="46" t="s">
        <v>983</v>
      </c>
      <c r="S81" s="18" t="s">
        <v>24</v>
      </c>
      <c r="T81" s="30"/>
      <c r="U81" s="250"/>
    </row>
    <row r="82" spans="2:21" ht="17.25" customHeight="1" x14ac:dyDescent="0.15">
      <c r="B82" s="18">
        <v>2020</v>
      </c>
      <c r="C82" s="16">
        <v>7</v>
      </c>
      <c r="D82" s="16" t="s">
        <v>14</v>
      </c>
      <c r="E82" s="148" t="s">
        <v>984</v>
      </c>
      <c r="F82" s="237" t="s">
        <v>965</v>
      </c>
      <c r="G82" s="81" t="s">
        <v>16</v>
      </c>
      <c r="H82" s="28" t="s">
        <v>67</v>
      </c>
      <c r="I82" s="57">
        <v>130000000</v>
      </c>
      <c r="J82" s="58" t="s">
        <v>966</v>
      </c>
      <c r="K82" s="58">
        <v>20000000</v>
      </c>
      <c r="L82" s="59">
        <v>150000000</v>
      </c>
      <c r="M82" s="57">
        <v>130000000</v>
      </c>
      <c r="N82" s="58">
        <v>150000000</v>
      </c>
      <c r="O82" s="14" t="s">
        <v>981</v>
      </c>
      <c r="P82" s="241"/>
      <c r="Q82" s="16" t="s">
        <v>985</v>
      </c>
      <c r="R82" s="46" t="s">
        <v>986</v>
      </c>
      <c r="S82" s="18" t="s">
        <v>24</v>
      </c>
      <c r="T82" s="30"/>
      <c r="U82" s="250"/>
    </row>
    <row r="83" spans="2:21" ht="17.25" customHeight="1" x14ac:dyDescent="0.15">
      <c r="B83" s="18">
        <v>2020</v>
      </c>
      <c r="C83" s="16">
        <v>7</v>
      </c>
      <c r="D83" s="16" t="s">
        <v>14</v>
      </c>
      <c r="E83" s="148" t="s">
        <v>987</v>
      </c>
      <c r="F83" s="237" t="s">
        <v>965</v>
      </c>
      <c r="G83" s="81" t="s">
        <v>16</v>
      </c>
      <c r="H83" s="28" t="s">
        <v>67</v>
      </c>
      <c r="I83" s="57">
        <v>200000000</v>
      </c>
      <c r="J83" s="58">
        <v>50000000</v>
      </c>
      <c r="K83" s="58">
        <v>50000000</v>
      </c>
      <c r="L83" s="59">
        <v>300000000</v>
      </c>
      <c r="M83" s="57">
        <v>200000000</v>
      </c>
      <c r="N83" s="58">
        <v>300000000</v>
      </c>
      <c r="O83" s="14" t="s">
        <v>981</v>
      </c>
      <c r="P83" s="241"/>
      <c r="Q83" s="16" t="s">
        <v>985</v>
      </c>
      <c r="R83" s="46" t="s">
        <v>986</v>
      </c>
      <c r="S83" s="18" t="s">
        <v>24</v>
      </c>
      <c r="T83" s="30"/>
      <c r="U83" s="250"/>
    </row>
    <row r="84" spans="2:21" ht="17.25" customHeight="1" x14ac:dyDescent="0.15">
      <c r="B84" s="18">
        <v>2020</v>
      </c>
      <c r="C84" s="16">
        <v>7</v>
      </c>
      <c r="D84" s="16" t="s">
        <v>14</v>
      </c>
      <c r="E84" s="148" t="s">
        <v>988</v>
      </c>
      <c r="F84" s="237" t="s">
        <v>965</v>
      </c>
      <c r="G84" s="81" t="s">
        <v>16</v>
      </c>
      <c r="H84" s="28" t="s">
        <v>67</v>
      </c>
      <c r="I84" s="57">
        <v>100000000</v>
      </c>
      <c r="J84" s="58">
        <v>40000000</v>
      </c>
      <c r="K84" s="58">
        <v>20000000</v>
      </c>
      <c r="L84" s="59">
        <v>160000000</v>
      </c>
      <c r="M84" s="57">
        <v>100000000</v>
      </c>
      <c r="N84" s="58">
        <v>160000000</v>
      </c>
      <c r="O84" s="14" t="s">
        <v>981</v>
      </c>
      <c r="P84" s="241"/>
      <c r="Q84" s="16" t="s">
        <v>985</v>
      </c>
      <c r="R84" s="46" t="s">
        <v>986</v>
      </c>
      <c r="S84" s="18" t="s">
        <v>24</v>
      </c>
      <c r="T84" s="30"/>
      <c r="U84" s="250"/>
    </row>
    <row r="85" spans="2:21" ht="17.25" customHeight="1" x14ac:dyDescent="0.15">
      <c r="B85" s="18">
        <v>2020</v>
      </c>
      <c r="C85" s="16">
        <v>7</v>
      </c>
      <c r="D85" s="16" t="s">
        <v>14</v>
      </c>
      <c r="E85" s="148" t="s">
        <v>989</v>
      </c>
      <c r="F85" s="237" t="s">
        <v>965</v>
      </c>
      <c r="G85" s="81" t="s">
        <v>16</v>
      </c>
      <c r="H85" s="28" t="s">
        <v>67</v>
      </c>
      <c r="I85" s="57">
        <v>40000000</v>
      </c>
      <c r="J85" s="58">
        <v>20000000</v>
      </c>
      <c r="K85" s="58">
        <v>7000000</v>
      </c>
      <c r="L85" s="59">
        <v>67000000</v>
      </c>
      <c r="M85" s="57">
        <v>40000000</v>
      </c>
      <c r="N85" s="58">
        <v>67000000</v>
      </c>
      <c r="O85" s="14" t="s">
        <v>981</v>
      </c>
      <c r="P85" s="241"/>
      <c r="Q85" s="16" t="s">
        <v>985</v>
      </c>
      <c r="R85" s="46" t="s">
        <v>986</v>
      </c>
      <c r="S85" s="18" t="s">
        <v>24</v>
      </c>
      <c r="T85" s="30"/>
      <c r="U85" s="250"/>
    </row>
    <row r="86" spans="2:21" ht="17.25" customHeight="1" x14ac:dyDescent="0.15">
      <c r="B86" s="18">
        <v>2020</v>
      </c>
      <c r="C86" s="16">
        <v>7</v>
      </c>
      <c r="D86" s="16" t="s">
        <v>14</v>
      </c>
      <c r="E86" s="148" t="s">
        <v>990</v>
      </c>
      <c r="F86" s="237" t="s">
        <v>965</v>
      </c>
      <c r="G86" s="81" t="s">
        <v>16</v>
      </c>
      <c r="H86" s="28" t="s">
        <v>67</v>
      </c>
      <c r="I86" s="57">
        <v>300000000</v>
      </c>
      <c r="J86" s="58">
        <v>50000000</v>
      </c>
      <c r="K86" s="58">
        <v>34000000</v>
      </c>
      <c r="L86" s="59">
        <v>384000000</v>
      </c>
      <c r="M86" s="57">
        <v>300000000</v>
      </c>
      <c r="N86" s="58">
        <v>384000000</v>
      </c>
      <c r="O86" s="14" t="s">
        <v>981</v>
      </c>
      <c r="P86" s="241"/>
      <c r="Q86" s="16" t="s">
        <v>985</v>
      </c>
      <c r="R86" s="46" t="s">
        <v>986</v>
      </c>
      <c r="S86" s="18" t="s">
        <v>24</v>
      </c>
      <c r="T86" s="30"/>
      <c r="U86" s="250"/>
    </row>
    <row r="87" spans="2:21" ht="17.25" customHeight="1" x14ac:dyDescent="0.15">
      <c r="B87" s="18">
        <v>2020</v>
      </c>
      <c r="C87" s="16">
        <v>7</v>
      </c>
      <c r="D87" s="16" t="s">
        <v>14</v>
      </c>
      <c r="E87" s="148" t="s">
        <v>991</v>
      </c>
      <c r="F87" s="237" t="s">
        <v>965</v>
      </c>
      <c r="G87" s="81" t="s">
        <v>16</v>
      </c>
      <c r="H87" s="28" t="s">
        <v>67</v>
      </c>
      <c r="I87" s="57">
        <v>80000000</v>
      </c>
      <c r="J87" s="58">
        <v>50000000</v>
      </c>
      <c r="K87" s="58">
        <v>20000000</v>
      </c>
      <c r="L87" s="59">
        <v>150000000</v>
      </c>
      <c r="M87" s="57">
        <v>80000000</v>
      </c>
      <c r="N87" s="58">
        <v>150000000</v>
      </c>
      <c r="O87" s="14" t="s">
        <v>981</v>
      </c>
      <c r="P87" s="241"/>
      <c r="Q87" s="16" t="s">
        <v>985</v>
      </c>
      <c r="R87" s="46" t="s">
        <v>986</v>
      </c>
      <c r="S87" s="18" t="s">
        <v>24</v>
      </c>
      <c r="T87" s="30"/>
      <c r="U87" s="250"/>
    </row>
    <row r="88" spans="2:21" ht="17.25" customHeight="1" x14ac:dyDescent="0.15">
      <c r="B88" s="18">
        <v>2020</v>
      </c>
      <c r="C88" s="16">
        <v>7</v>
      </c>
      <c r="D88" s="16" t="s">
        <v>14</v>
      </c>
      <c r="E88" s="148" t="s">
        <v>992</v>
      </c>
      <c r="F88" s="237" t="s">
        <v>965</v>
      </c>
      <c r="G88" s="81" t="s">
        <v>233</v>
      </c>
      <c r="H88" s="28" t="s">
        <v>66</v>
      </c>
      <c r="I88" s="57">
        <v>300000000</v>
      </c>
      <c r="J88" s="58">
        <v>150000000</v>
      </c>
      <c r="K88" s="58">
        <v>50000000</v>
      </c>
      <c r="L88" s="59">
        <v>500000000</v>
      </c>
      <c r="M88" s="57">
        <v>300000000</v>
      </c>
      <c r="N88" s="58">
        <v>500000000</v>
      </c>
      <c r="O88" s="14" t="s">
        <v>981</v>
      </c>
      <c r="P88" s="241"/>
      <c r="Q88" s="16" t="s">
        <v>985</v>
      </c>
      <c r="R88" s="46" t="s">
        <v>986</v>
      </c>
      <c r="S88" s="18" t="s">
        <v>24</v>
      </c>
      <c r="T88" s="30"/>
      <c r="U88" s="250"/>
    </row>
    <row r="89" spans="2:21" ht="17.25" customHeight="1" x14ac:dyDescent="0.15">
      <c r="B89" s="18">
        <v>2020</v>
      </c>
      <c r="C89" s="16">
        <v>7</v>
      </c>
      <c r="D89" s="16" t="s">
        <v>14</v>
      </c>
      <c r="E89" s="148" t="s">
        <v>993</v>
      </c>
      <c r="F89" s="237" t="s">
        <v>965</v>
      </c>
      <c r="G89" s="81" t="s">
        <v>216</v>
      </c>
      <c r="H89" s="28" t="s">
        <v>68</v>
      </c>
      <c r="I89" s="57">
        <v>19000000</v>
      </c>
      <c r="J89" s="58" t="s">
        <v>966</v>
      </c>
      <c r="K89" s="58" t="s">
        <v>966</v>
      </c>
      <c r="L89" s="59">
        <v>19000000</v>
      </c>
      <c r="M89" s="57">
        <v>19000000</v>
      </c>
      <c r="N89" s="58">
        <v>19000000</v>
      </c>
      <c r="O89" s="14" t="s">
        <v>994</v>
      </c>
      <c r="P89" s="241"/>
      <c r="Q89" s="16" t="s">
        <v>995</v>
      </c>
      <c r="R89" s="46" t="s">
        <v>996</v>
      </c>
      <c r="S89" s="18" t="s">
        <v>24</v>
      </c>
      <c r="T89" s="30"/>
      <c r="U89" s="250" t="s">
        <v>997</v>
      </c>
    </row>
    <row r="90" spans="2:21" ht="17.25" customHeight="1" x14ac:dyDescent="0.15">
      <c r="B90" s="18">
        <v>2020</v>
      </c>
      <c r="C90" s="16">
        <v>7</v>
      </c>
      <c r="D90" s="16" t="s">
        <v>14</v>
      </c>
      <c r="E90" s="148" t="s">
        <v>998</v>
      </c>
      <c r="F90" s="237" t="s">
        <v>965</v>
      </c>
      <c r="G90" s="81" t="s">
        <v>216</v>
      </c>
      <c r="H90" s="28" t="s">
        <v>68</v>
      </c>
      <c r="I90" s="57">
        <v>12000000</v>
      </c>
      <c r="J90" s="58"/>
      <c r="K90" s="58"/>
      <c r="L90" s="59">
        <v>12000000</v>
      </c>
      <c r="M90" s="57">
        <v>12000000</v>
      </c>
      <c r="N90" s="58">
        <v>12000000</v>
      </c>
      <c r="O90" s="14" t="s">
        <v>994</v>
      </c>
      <c r="P90" s="241"/>
      <c r="Q90" s="16" t="s">
        <v>995</v>
      </c>
      <c r="R90" s="46" t="s">
        <v>996</v>
      </c>
      <c r="S90" s="18" t="s">
        <v>24</v>
      </c>
      <c r="T90" s="30"/>
      <c r="U90" s="250" t="s">
        <v>999</v>
      </c>
    </row>
    <row r="91" spans="2:21" ht="17.25" customHeight="1" x14ac:dyDescent="0.15">
      <c r="B91" s="18">
        <v>2020</v>
      </c>
      <c r="C91" s="16">
        <v>7</v>
      </c>
      <c r="D91" s="16" t="s">
        <v>14</v>
      </c>
      <c r="E91" s="148" t="s">
        <v>1006</v>
      </c>
      <c r="F91" s="237" t="s">
        <v>965</v>
      </c>
      <c r="G91" s="81" t="s">
        <v>40</v>
      </c>
      <c r="H91" s="28" t="s">
        <v>68</v>
      </c>
      <c r="I91" s="57">
        <v>15000000</v>
      </c>
      <c r="J91" s="58"/>
      <c r="K91" s="58"/>
      <c r="L91" s="59">
        <v>15000000</v>
      </c>
      <c r="M91" s="57">
        <v>15000000</v>
      </c>
      <c r="N91" s="58">
        <v>5000000</v>
      </c>
      <c r="O91" s="14" t="s">
        <v>1007</v>
      </c>
      <c r="P91" s="241"/>
      <c r="Q91" s="16" t="s">
        <v>1008</v>
      </c>
      <c r="R91" s="46" t="s">
        <v>1009</v>
      </c>
      <c r="S91" s="18" t="s">
        <v>24</v>
      </c>
      <c r="T91" s="30"/>
      <c r="U91" s="250" t="s">
        <v>1010</v>
      </c>
    </row>
    <row r="92" spans="2:21" ht="17.25" customHeight="1" x14ac:dyDescent="0.15">
      <c r="B92" s="18">
        <v>2020</v>
      </c>
      <c r="C92" s="16">
        <v>7</v>
      </c>
      <c r="D92" s="16" t="s">
        <v>14</v>
      </c>
      <c r="E92" s="148" t="s">
        <v>1026</v>
      </c>
      <c r="F92" s="237" t="s">
        <v>965</v>
      </c>
      <c r="G92" s="81" t="s">
        <v>16</v>
      </c>
      <c r="H92" s="28" t="s">
        <v>67</v>
      </c>
      <c r="I92" s="57">
        <v>201000000</v>
      </c>
      <c r="J92" s="58">
        <v>58000000</v>
      </c>
      <c r="K92" s="58"/>
      <c r="L92" s="59">
        <v>259000000</v>
      </c>
      <c r="M92" s="57">
        <v>201000000</v>
      </c>
      <c r="N92" s="58"/>
      <c r="O92" s="14" t="s">
        <v>1027</v>
      </c>
      <c r="P92" s="241"/>
      <c r="Q92" s="16" t="s">
        <v>1028</v>
      </c>
      <c r="R92" s="46" t="s">
        <v>1029</v>
      </c>
      <c r="S92" s="18" t="s">
        <v>24</v>
      </c>
      <c r="T92" s="30"/>
      <c r="U92" s="250"/>
    </row>
    <row r="93" spans="2:21" ht="17.25" customHeight="1" x14ac:dyDescent="0.15">
      <c r="B93" s="18">
        <v>2020</v>
      </c>
      <c r="C93" s="16">
        <v>7</v>
      </c>
      <c r="D93" s="16" t="s">
        <v>14</v>
      </c>
      <c r="E93" s="148" t="s">
        <v>1040</v>
      </c>
      <c r="F93" s="237" t="s">
        <v>965</v>
      </c>
      <c r="G93" s="81" t="s">
        <v>16</v>
      </c>
      <c r="H93" s="28" t="s">
        <v>66</v>
      </c>
      <c r="I93" s="57">
        <v>1500000000</v>
      </c>
      <c r="J93" s="58">
        <v>300000000</v>
      </c>
      <c r="K93" s="58"/>
      <c r="L93" s="59">
        <v>1800000000</v>
      </c>
      <c r="M93" s="57">
        <v>500000000</v>
      </c>
      <c r="N93" s="58">
        <v>500000000</v>
      </c>
      <c r="O93" s="14" t="s">
        <v>1041</v>
      </c>
      <c r="P93" s="241"/>
      <c r="Q93" s="16" t="s">
        <v>1042</v>
      </c>
      <c r="R93" s="46" t="s">
        <v>1043</v>
      </c>
      <c r="S93" s="18" t="s">
        <v>46</v>
      </c>
      <c r="T93" s="30"/>
      <c r="U93" s="250"/>
    </row>
    <row r="94" spans="2:21" ht="17.25" customHeight="1" x14ac:dyDescent="0.15">
      <c r="B94" s="18">
        <v>2020</v>
      </c>
      <c r="C94" s="16">
        <v>7</v>
      </c>
      <c r="D94" s="16" t="s">
        <v>14</v>
      </c>
      <c r="E94" s="148" t="s">
        <v>1044</v>
      </c>
      <c r="F94" s="237" t="s">
        <v>965</v>
      </c>
      <c r="G94" s="81" t="s">
        <v>39</v>
      </c>
      <c r="H94" s="28" t="s">
        <v>66</v>
      </c>
      <c r="I94" s="57">
        <v>300000000</v>
      </c>
      <c r="J94" s="58">
        <v>50000000</v>
      </c>
      <c r="K94" s="58"/>
      <c r="L94" s="59">
        <v>350000000</v>
      </c>
      <c r="M94" s="57">
        <v>100000000</v>
      </c>
      <c r="N94" s="58">
        <v>100000000</v>
      </c>
      <c r="O94" s="14" t="s">
        <v>1041</v>
      </c>
      <c r="P94" s="241"/>
      <c r="Q94" s="16" t="s">
        <v>1042</v>
      </c>
      <c r="R94" s="46" t="s">
        <v>1043</v>
      </c>
      <c r="S94" s="18" t="s">
        <v>46</v>
      </c>
      <c r="T94" s="30"/>
      <c r="U94" s="250"/>
    </row>
    <row r="95" spans="2:21" ht="17.25" customHeight="1" x14ac:dyDescent="0.15">
      <c r="B95" s="18">
        <v>2020</v>
      </c>
      <c r="C95" s="16">
        <v>7</v>
      </c>
      <c r="D95" s="16" t="s">
        <v>14</v>
      </c>
      <c r="E95" s="148" t="s">
        <v>1045</v>
      </c>
      <c r="F95" s="237" t="s">
        <v>965</v>
      </c>
      <c r="G95" s="81" t="s">
        <v>40</v>
      </c>
      <c r="H95" s="28" t="s">
        <v>66</v>
      </c>
      <c r="I95" s="57">
        <v>120000000</v>
      </c>
      <c r="J95" s="58">
        <v>2000000</v>
      </c>
      <c r="K95" s="58"/>
      <c r="L95" s="59">
        <v>122000000</v>
      </c>
      <c r="M95" s="57">
        <v>50000000</v>
      </c>
      <c r="N95" s="58">
        <v>50000000</v>
      </c>
      <c r="O95" s="14" t="s">
        <v>1041</v>
      </c>
      <c r="P95" s="241"/>
      <c r="Q95" s="16" t="s">
        <v>1042</v>
      </c>
      <c r="R95" s="46" t="s">
        <v>1043</v>
      </c>
      <c r="S95" s="18" t="s">
        <v>46</v>
      </c>
      <c r="T95" s="30"/>
      <c r="U95" s="250"/>
    </row>
    <row r="96" spans="2:21" ht="17.25" customHeight="1" x14ac:dyDescent="0.15">
      <c r="B96" s="18">
        <v>2020</v>
      </c>
      <c r="C96" s="16">
        <v>7</v>
      </c>
      <c r="D96" s="16" t="s">
        <v>14</v>
      </c>
      <c r="E96" s="148" t="s">
        <v>1046</v>
      </c>
      <c r="F96" s="237" t="s">
        <v>965</v>
      </c>
      <c r="G96" s="81" t="s">
        <v>41</v>
      </c>
      <c r="H96" s="28" t="s">
        <v>66</v>
      </c>
      <c r="I96" s="57">
        <v>80000000</v>
      </c>
      <c r="J96" s="58"/>
      <c r="K96" s="58"/>
      <c r="L96" s="59">
        <v>80000000</v>
      </c>
      <c r="M96" s="57">
        <v>30000000</v>
      </c>
      <c r="N96" s="58">
        <v>30000000</v>
      </c>
      <c r="O96" s="14" t="s">
        <v>1041</v>
      </c>
      <c r="P96" s="241"/>
      <c r="Q96" s="16" t="s">
        <v>1042</v>
      </c>
      <c r="R96" s="46" t="s">
        <v>1043</v>
      </c>
      <c r="S96" s="18" t="s">
        <v>46</v>
      </c>
      <c r="T96" s="30"/>
      <c r="U96" s="250"/>
    </row>
    <row r="97" spans="2:21" ht="17.25" customHeight="1" x14ac:dyDescent="0.15">
      <c r="B97" s="94">
        <v>2020</v>
      </c>
      <c r="C97" s="81">
        <v>7</v>
      </c>
      <c r="D97" s="81" t="s">
        <v>14</v>
      </c>
      <c r="E97" s="231" t="s">
        <v>1200</v>
      </c>
      <c r="F97" s="259" t="s">
        <v>1191</v>
      </c>
      <c r="G97" s="81" t="s">
        <v>17</v>
      </c>
      <c r="H97" s="101" t="s">
        <v>66</v>
      </c>
      <c r="I97" s="96">
        <v>1500000000</v>
      </c>
      <c r="J97" s="97">
        <v>300000000</v>
      </c>
      <c r="K97" s="97">
        <v>0</v>
      </c>
      <c r="L97" s="98">
        <v>1800000000</v>
      </c>
      <c r="M97" s="96">
        <v>1440000000</v>
      </c>
      <c r="N97" s="97">
        <v>0</v>
      </c>
      <c r="O97" s="99"/>
      <c r="P97" s="245" t="s">
        <v>1197</v>
      </c>
      <c r="Q97" s="81" t="s">
        <v>1201</v>
      </c>
      <c r="R97" s="212" t="s">
        <v>1202</v>
      </c>
      <c r="S97" s="93" t="s">
        <v>24</v>
      </c>
      <c r="T97" s="206"/>
      <c r="U97" s="252"/>
    </row>
    <row r="98" spans="2:21" ht="17.25" customHeight="1" x14ac:dyDescent="0.15">
      <c r="B98" s="94">
        <v>2020</v>
      </c>
      <c r="C98" s="81">
        <v>7</v>
      </c>
      <c r="D98" s="81" t="s">
        <v>14</v>
      </c>
      <c r="E98" s="231" t="s">
        <v>1200</v>
      </c>
      <c r="F98" s="259" t="s">
        <v>1191</v>
      </c>
      <c r="G98" s="81" t="s">
        <v>39</v>
      </c>
      <c r="H98" s="101" t="s">
        <v>66</v>
      </c>
      <c r="I98" s="96">
        <v>200000000</v>
      </c>
      <c r="J98" s="97">
        <v>30000000</v>
      </c>
      <c r="K98" s="97">
        <v>0</v>
      </c>
      <c r="L98" s="98">
        <v>230000000</v>
      </c>
      <c r="M98" s="96">
        <v>184000000</v>
      </c>
      <c r="N98" s="97">
        <v>0</v>
      </c>
      <c r="O98" s="99"/>
      <c r="P98" s="245" t="s">
        <v>1197</v>
      </c>
      <c r="Q98" s="81" t="s">
        <v>1201</v>
      </c>
      <c r="R98" s="212" t="s">
        <v>1202</v>
      </c>
      <c r="S98" s="93" t="s">
        <v>24</v>
      </c>
      <c r="T98" s="206"/>
      <c r="U98" s="252"/>
    </row>
    <row r="99" spans="2:21" ht="17.25" customHeight="1" x14ac:dyDescent="0.15">
      <c r="B99" s="94">
        <v>2020</v>
      </c>
      <c r="C99" s="81">
        <v>7</v>
      </c>
      <c r="D99" s="81" t="s">
        <v>14</v>
      </c>
      <c r="E99" s="231" t="s">
        <v>1200</v>
      </c>
      <c r="F99" s="259" t="s">
        <v>1191</v>
      </c>
      <c r="G99" s="81" t="s">
        <v>40</v>
      </c>
      <c r="H99" s="101" t="s">
        <v>66</v>
      </c>
      <c r="I99" s="96">
        <v>90000000</v>
      </c>
      <c r="J99" s="97">
        <v>0</v>
      </c>
      <c r="K99" s="97">
        <v>0</v>
      </c>
      <c r="L99" s="98">
        <v>90000000</v>
      </c>
      <c r="M99" s="96">
        <v>72000000</v>
      </c>
      <c r="N99" s="97">
        <v>0</v>
      </c>
      <c r="O99" s="99"/>
      <c r="P99" s="245" t="s">
        <v>1197</v>
      </c>
      <c r="Q99" s="81" t="s">
        <v>1201</v>
      </c>
      <c r="R99" s="212" t="s">
        <v>1202</v>
      </c>
      <c r="S99" s="93" t="s">
        <v>24</v>
      </c>
      <c r="T99" s="206"/>
      <c r="U99" s="252"/>
    </row>
    <row r="100" spans="2:21" ht="17.25" customHeight="1" x14ac:dyDescent="0.15">
      <c r="B100" s="94">
        <v>2020</v>
      </c>
      <c r="C100" s="81">
        <v>7</v>
      </c>
      <c r="D100" s="81" t="s">
        <v>14</v>
      </c>
      <c r="E100" s="231" t="s">
        <v>1200</v>
      </c>
      <c r="F100" s="259" t="s">
        <v>1191</v>
      </c>
      <c r="G100" s="81" t="s">
        <v>41</v>
      </c>
      <c r="H100" s="101" t="s">
        <v>66</v>
      </c>
      <c r="I100" s="96">
        <v>40000000</v>
      </c>
      <c r="J100" s="97">
        <v>0</v>
      </c>
      <c r="K100" s="97">
        <v>0</v>
      </c>
      <c r="L100" s="98">
        <v>40000000</v>
      </c>
      <c r="M100" s="96">
        <v>32000000</v>
      </c>
      <c r="N100" s="97">
        <v>0</v>
      </c>
      <c r="O100" s="99"/>
      <c r="P100" s="245" t="s">
        <v>1197</v>
      </c>
      <c r="Q100" s="81" t="s">
        <v>1201</v>
      </c>
      <c r="R100" s="212" t="s">
        <v>1202</v>
      </c>
      <c r="S100" s="93" t="s">
        <v>24</v>
      </c>
      <c r="T100" s="206"/>
      <c r="U100" s="252"/>
    </row>
    <row r="101" spans="2:21" ht="17.25" customHeight="1" x14ac:dyDescent="0.15">
      <c r="B101" s="18">
        <v>2020</v>
      </c>
      <c r="C101" s="16">
        <v>7</v>
      </c>
      <c r="D101" s="16" t="s">
        <v>499</v>
      </c>
      <c r="E101" s="148" t="s">
        <v>1244</v>
      </c>
      <c r="F101" s="237" t="s">
        <v>1245</v>
      </c>
      <c r="G101" s="81" t="s">
        <v>39</v>
      </c>
      <c r="H101" s="28" t="s">
        <v>66</v>
      </c>
      <c r="I101" s="201">
        <v>54000000</v>
      </c>
      <c r="J101" s="153">
        <v>0</v>
      </c>
      <c r="K101" s="153">
        <v>0</v>
      </c>
      <c r="L101" s="203">
        <v>54000000</v>
      </c>
      <c r="M101" s="201">
        <v>54000000</v>
      </c>
      <c r="N101" s="153">
        <v>0</v>
      </c>
      <c r="O101" s="216"/>
      <c r="P101" s="241" t="s">
        <v>1246</v>
      </c>
      <c r="Q101" s="16" t="s">
        <v>1247</v>
      </c>
      <c r="R101" s="46" t="s">
        <v>1248</v>
      </c>
      <c r="S101" s="26" t="s">
        <v>24</v>
      </c>
      <c r="T101" s="30"/>
      <c r="U101" s="250"/>
    </row>
    <row r="102" spans="2:21" ht="17.25" customHeight="1" x14ac:dyDescent="0.15">
      <c r="B102" s="18">
        <v>2020</v>
      </c>
      <c r="C102" s="16">
        <v>7</v>
      </c>
      <c r="D102" s="81" t="s">
        <v>14</v>
      </c>
      <c r="E102" s="148" t="s">
        <v>1249</v>
      </c>
      <c r="F102" s="237" t="s">
        <v>1245</v>
      </c>
      <c r="G102" s="81" t="s">
        <v>297</v>
      </c>
      <c r="H102" s="28" t="s">
        <v>66</v>
      </c>
      <c r="I102" s="201">
        <v>8157204000</v>
      </c>
      <c r="J102" s="153">
        <v>0</v>
      </c>
      <c r="K102" s="153">
        <v>0</v>
      </c>
      <c r="L102" s="203">
        <f>I102+J102+K102</f>
        <v>8157204000</v>
      </c>
      <c r="M102" s="201">
        <v>4000000000</v>
      </c>
      <c r="N102" s="153">
        <v>8157204000</v>
      </c>
      <c r="O102" s="216"/>
      <c r="P102" s="241" t="s">
        <v>1250</v>
      </c>
      <c r="Q102" s="16" t="s">
        <v>1251</v>
      </c>
      <c r="R102" s="46" t="s">
        <v>1252</v>
      </c>
      <c r="S102" s="26" t="s">
        <v>24</v>
      </c>
      <c r="T102" s="30"/>
      <c r="U102" s="250"/>
    </row>
    <row r="103" spans="2:21" ht="17.25" customHeight="1" x14ac:dyDescent="0.15">
      <c r="B103" s="18">
        <v>2020</v>
      </c>
      <c r="C103" s="16">
        <v>7</v>
      </c>
      <c r="D103" s="81" t="s">
        <v>14</v>
      </c>
      <c r="E103" s="148" t="s">
        <v>1253</v>
      </c>
      <c r="F103" s="237" t="s">
        <v>1245</v>
      </c>
      <c r="G103" s="81" t="s">
        <v>233</v>
      </c>
      <c r="H103" s="28" t="s">
        <v>67</v>
      </c>
      <c r="I103" s="201">
        <v>1784475000</v>
      </c>
      <c r="J103" s="153">
        <v>1944258000</v>
      </c>
      <c r="K103" s="153">
        <v>0</v>
      </c>
      <c r="L103" s="203">
        <f>SUM(I103:K103)</f>
        <v>3728733000</v>
      </c>
      <c r="M103" s="201">
        <v>2000000000</v>
      </c>
      <c r="N103" s="153">
        <v>2610000000</v>
      </c>
      <c r="O103" s="216"/>
      <c r="P103" s="241" t="s">
        <v>1254</v>
      </c>
      <c r="Q103" s="16" t="s">
        <v>1255</v>
      </c>
      <c r="R103" s="46" t="s">
        <v>1256</v>
      </c>
      <c r="S103" s="26" t="s">
        <v>24</v>
      </c>
      <c r="T103" s="30"/>
      <c r="U103" s="250"/>
    </row>
    <row r="104" spans="2:21" ht="17.25" customHeight="1" x14ac:dyDescent="0.15">
      <c r="B104" s="18">
        <v>2020</v>
      </c>
      <c r="C104" s="16">
        <v>7</v>
      </c>
      <c r="D104" s="16" t="s">
        <v>14</v>
      </c>
      <c r="E104" s="148" t="s">
        <v>1257</v>
      </c>
      <c r="F104" s="237" t="s">
        <v>1245</v>
      </c>
      <c r="G104" s="81" t="s">
        <v>39</v>
      </c>
      <c r="H104" s="28" t="s">
        <v>67</v>
      </c>
      <c r="I104" s="201">
        <v>147081000</v>
      </c>
      <c r="J104" s="153">
        <v>258233000</v>
      </c>
      <c r="K104" s="153">
        <v>0</v>
      </c>
      <c r="L104" s="203">
        <f>SUM(I104:K104)</f>
        <v>405314000</v>
      </c>
      <c r="M104" s="221">
        <v>175000000</v>
      </c>
      <c r="N104" s="153">
        <v>284000000</v>
      </c>
      <c r="O104" s="216"/>
      <c r="P104" s="241" t="s">
        <v>1254</v>
      </c>
      <c r="Q104" s="16" t="s">
        <v>1255</v>
      </c>
      <c r="R104" s="46" t="s">
        <v>1256</v>
      </c>
      <c r="S104" s="26" t="s">
        <v>24</v>
      </c>
      <c r="T104" s="30"/>
      <c r="U104" s="250"/>
    </row>
    <row r="105" spans="2:21" ht="17.25" customHeight="1" x14ac:dyDescent="0.15">
      <c r="B105" s="149">
        <v>2020</v>
      </c>
      <c r="C105" s="150">
        <v>7</v>
      </c>
      <c r="D105" s="150" t="s">
        <v>14</v>
      </c>
      <c r="E105" s="233" t="s">
        <v>1258</v>
      </c>
      <c r="F105" s="238" t="s">
        <v>1245</v>
      </c>
      <c r="G105" s="155" t="s">
        <v>16</v>
      </c>
      <c r="H105" s="306" t="s">
        <v>67</v>
      </c>
      <c r="I105" s="222">
        <v>392315000</v>
      </c>
      <c r="J105" s="156">
        <v>272487000</v>
      </c>
      <c r="K105" s="156">
        <v>54557000</v>
      </c>
      <c r="L105" s="225">
        <v>719359000</v>
      </c>
      <c r="M105" s="222">
        <v>392315000</v>
      </c>
      <c r="N105" s="156">
        <v>392315000</v>
      </c>
      <c r="O105" s="217"/>
      <c r="P105" s="246" t="s">
        <v>1259</v>
      </c>
      <c r="Q105" s="150" t="s">
        <v>1260</v>
      </c>
      <c r="R105" s="213" t="s">
        <v>1261</v>
      </c>
      <c r="S105" s="122" t="s">
        <v>24</v>
      </c>
      <c r="T105" s="123"/>
      <c r="U105" s="250"/>
    </row>
    <row r="106" spans="2:21" ht="17.25" customHeight="1" x14ac:dyDescent="0.15">
      <c r="B106" s="149">
        <v>2020</v>
      </c>
      <c r="C106" s="150">
        <v>7</v>
      </c>
      <c r="D106" s="150" t="s">
        <v>14</v>
      </c>
      <c r="E106" s="233" t="s">
        <v>1262</v>
      </c>
      <c r="F106" s="238" t="s">
        <v>1245</v>
      </c>
      <c r="G106" s="155" t="s">
        <v>39</v>
      </c>
      <c r="H106" s="306" t="s">
        <v>67</v>
      </c>
      <c r="I106" s="222">
        <v>12870000</v>
      </c>
      <c r="J106" s="153">
        <v>0</v>
      </c>
      <c r="K106" s="153">
        <v>0</v>
      </c>
      <c r="L106" s="225">
        <v>12870000</v>
      </c>
      <c r="M106" s="222">
        <v>12870000</v>
      </c>
      <c r="N106" s="156">
        <v>12870000</v>
      </c>
      <c r="O106" s="217"/>
      <c r="P106" s="246" t="s">
        <v>1259</v>
      </c>
      <c r="Q106" s="150" t="s">
        <v>1263</v>
      </c>
      <c r="R106" s="213" t="s">
        <v>1264</v>
      </c>
      <c r="S106" s="122" t="s">
        <v>24</v>
      </c>
      <c r="T106" s="123"/>
      <c r="U106" s="250"/>
    </row>
    <row r="107" spans="2:21" ht="17.25" customHeight="1" x14ac:dyDescent="0.15">
      <c r="B107" s="149">
        <v>2020</v>
      </c>
      <c r="C107" s="150">
        <v>7</v>
      </c>
      <c r="D107" s="150" t="s">
        <v>14</v>
      </c>
      <c r="E107" s="233" t="s">
        <v>1265</v>
      </c>
      <c r="F107" s="238" t="s">
        <v>1245</v>
      </c>
      <c r="G107" s="155" t="s">
        <v>16</v>
      </c>
      <c r="H107" s="306" t="s">
        <v>67</v>
      </c>
      <c r="I107" s="222">
        <v>418594000</v>
      </c>
      <c r="J107" s="156">
        <v>285177000</v>
      </c>
      <c r="K107" s="156">
        <v>5000000</v>
      </c>
      <c r="L107" s="225">
        <v>708771000</v>
      </c>
      <c r="M107" s="222">
        <v>418594000</v>
      </c>
      <c r="N107" s="156">
        <v>418594000</v>
      </c>
      <c r="O107" s="217"/>
      <c r="P107" s="246" t="s">
        <v>1259</v>
      </c>
      <c r="Q107" s="150" t="s">
        <v>1260</v>
      </c>
      <c r="R107" s="213" t="s">
        <v>1261</v>
      </c>
      <c r="S107" s="122" t="s">
        <v>24</v>
      </c>
      <c r="T107" s="123"/>
      <c r="U107" s="250"/>
    </row>
    <row r="108" spans="2:21" ht="17.25" customHeight="1" x14ac:dyDescent="0.15">
      <c r="B108" s="149">
        <v>2020</v>
      </c>
      <c r="C108" s="150">
        <v>7</v>
      </c>
      <c r="D108" s="155" t="s">
        <v>14</v>
      </c>
      <c r="E108" s="233" t="s">
        <v>1266</v>
      </c>
      <c r="F108" s="238" t="s">
        <v>1245</v>
      </c>
      <c r="G108" s="155" t="s">
        <v>233</v>
      </c>
      <c r="H108" s="306" t="s">
        <v>67</v>
      </c>
      <c r="I108" s="222">
        <v>4327999000</v>
      </c>
      <c r="J108" s="156">
        <v>807995000</v>
      </c>
      <c r="K108" s="156">
        <v>0</v>
      </c>
      <c r="L108" s="225">
        <v>5135994000</v>
      </c>
      <c r="M108" s="222">
        <v>2000000000</v>
      </c>
      <c r="N108" s="156">
        <v>3595196000</v>
      </c>
      <c r="O108" s="217"/>
      <c r="P108" s="246" t="s">
        <v>1259</v>
      </c>
      <c r="Q108" s="150" t="s">
        <v>1267</v>
      </c>
      <c r="R108" s="213" t="s">
        <v>1268</v>
      </c>
      <c r="S108" s="122" t="s">
        <v>24</v>
      </c>
      <c r="T108" s="123"/>
      <c r="U108" s="250"/>
    </row>
    <row r="109" spans="2:21" ht="17.25" customHeight="1" x14ac:dyDescent="0.15">
      <c r="B109" s="149">
        <v>2020</v>
      </c>
      <c r="C109" s="150">
        <v>7</v>
      </c>
      <c r="D109" s="150" t="s">
        <v>14</v>
      </c>
      <c r="E109" s="233" t="s">
        <v>1269</v>
      </c>
      <c r="F109" s="238" t="s">
        <v>1245</v>
      </c>
      <c r="G109" s="155" t="s">
        <v>39</v>
      </c>
      <c r="H109" s="306" t="s">
        <v>67</v>
      </c>
      <c r="I109" s="222">
        <v>334081000</v>
      </c>
      <c r="J109" s="156">
        <v>192041400</v>
      </c>
      <c r="K109" s="156">
        <v>0</v>
      </c>
      <c r="L109" s="225">
        <v>526122400</v>
      </c>
      <c r="M109" s="222">
        <v>100000000</v>
      </c>
      <c r="N109" s="156">
        <v>368286000</v>
      </c>
      <c r="O109" s="217"/>
      <c r="P109" s="246" t="s">
        <v>1259</v>
      </c>
      <c r="Q109" s="150" t="s">
        <v>1267</v>
      </c>
      <c r="R109" s="213" t="s">
        <v>1268</v>
      </c>
      <c r="S109" s="122" t="s">
        <v>24</v>
      </c>
      <c r="T109" s="123"/>
      <c r="U109" s="250"/>
    </row>
    <row r="110" spans="2:21" ht="17.25" customHeight="1" x14ac:dyDescent="0.15">
      <c r="B110" s="149">
        <v>2020</v>
      </c>
      <c r="C110" s="150">
        <v>7</v>
      </c>
      <c r="D110" s="150" t="s">
        <v>14</v>
      </c>
      <c r="E110" s="233" t="s">
        <v>1270</v>
      </c>
      <c r="F110" s="238" t="s">
        <v>1245</v>
      </c>
      <c r="G110" s="155" t="s">
        <v>40</v>
      </c>
      <c r="H110" s="306" t="s">
        <v>67</v>
      </c>
      <c r="I110" s="222">
        <v>49599000</v>
      </c>
      <c r="J110" s="156">
        <v>0</v>
      </c>
      <c r="K110" s="156">
        <v>0</v>
      </c>
      <c r="L110" s="225">
        <v>49599000</v>
      </c>
      <c r="M110" s="222">
        <v>20000000</v>
      </c>
      <c r="N110" s="156">
        <v>34719000</v>
      </c>
      <c r="O110" s="217"/>
      <c r="P110" s="246" t="s">
        <v>1259</v>
      </c>
      <c r="Q110" s="150" t="s">
        <v>1267</v>
      </c>
      <c r="R110" s="213" t="s">
        <v>1268</v>
      </c>
      <c r="S110" s="122" t="s">
        <v>24</v>
      </c>
      <c r="T110" s="123"/>
      <c r="U110" s="250"/>
    </row>
    <row r="111" spans="2:21" ht="17.25" customHeight="1" x14ac:dyDescent="0.15">
      <c r="B111" s="149">
        <v>2020</v>
      </c>
      <c r="C111" s="150">
        <v>7</v>
      </c>
      <c r="D111" s="150" t="s">
        <v>14</v>
      </c>
      <c r="E111" s="233" t="s">
        <v>1271</v>
      </c>
      <c r="F111" s="238" t="s">
        <v>1245</v>
      </c>
      <c r="G111" s="155" t="s">
        <v>41</v>
      </c>
      <c r="H111" s="306" t="s">
        <v>67</v>
      </c>
      <c r="I111" s="222">
        <v>188991000</v>
      </c>
      <c r="J111" s="156">
        <v>0</v>
      </c>
      <c r="K111" s="156">
        <v>0</v>
      </c>
      <c r="L111" s="225">
        <v>188991000</v>
      </c>
      <c r="M111" s="222">
        <v>50000000</v>
      </c>
      <c r="N111" s="156">
        <v>132294000</v>
      </c>
      <c r="O111" s="217"/>
      <c r="P111" s="326" t="s">
        <v>1259</v>
      </c>
      <c r="Q111" s="150" t="s">
        <v>1267</v>
      </c>
      <c r="R111" s="330" t="s">
        <v>1268</v>
      </c>
      <c r="S111" s="122" t="s">
        <v>24</v>
      </c>
      <c r="T111" s="123"/>
      <c r="U111" s="250"/>
    </row>
    <row r="112" spans="2:21" ht="17.25" customHeight="1" x14ac:dyDescent="0.15">
      <c r="B112" s="18">
        <v>2020</v>
      </c>
      <c r="C112" s="16">
        <v>7</v>
      </c>
      <c r="D112" s="16" t="s">
        <v>14</v>
      </c>
      <c r="E112" s="148" t="s">
        <v>1272</v>
      </c>
      <c r="F112" s="237" t="s">
        <v>1245</v>
      </c>
      <c r="G112" s="81" t="s">
        <v>16</v>
      </c>
      <c r="H112" s="28" t="s">
        <v>67</v>
      </c>
      <c r="I112" s="201">
        <v>1767172000</v>
      </c>
      <c r="J112" s="153">
        <v>1296516000</v>
      </c>
      <c r="K112" s="153">
        <v>0</v>
      </c>
      <c r="L112" s="203">
        <v>3063688000</v>
      </c>
      <c r="M112" s="201">
        <v>310000000</v>
      </c>
      <c r="N112" s="153">
        <v>310000000</v>
      </c>
      <c r="O112" s="216"/>
      <c r="P112" s="240" t="s">
        <v>1273</v>
      </c>
      <c r="Q112" s="16" t="s">
        <v>1274</v>
      </c>
      <c r="R112" s="205" t="s">
        <v>1275</v>
      </c>
      <c r="S112" s="26" t="s">
        <v>24</v>
      </c>
      <c r="T112" s="30"/>
      <c r="U112" s="250"/>
    </row>
    <row r="113" spans="2:21" ht="17.25" customHeight="1" x14ac:dyDescent="0.15">
      <c r="B113" s="18">
        <v>2020</v>
      </c>
      <c r="C113" s="16">
        <v>7</v>
      </c>
      <c r="D113" s="16" t="s">
        <v>14</v>
      </c>
      <c r="E113" s="148" t="s">
        <v>1276</v>
      </c>
      <c r="F113" s="237" t="s">
        <v>1245</v>
      </c>
      <c r="G113" s="81" t="s">
        <v>39</v>
      </c>
      <c r="H113" s="28" t="s">
        <v>67</v>
      </c>
      <c r="I113" s="201">
        <v>323664000</v>
      </c>
      <c r="J113" s="153">
        <v>415261000</v>
      </c>
      <c r="K113" s="153">
        <v>0</v>
      </c>
      <c r="L113" s="203">
        <v>738925000</v>
      </c>
      <c r="M113" s="201">
        <v>350000000</v>
      </c>
      <c r="N113" s="153">
        <v>350000000</v>
      </c>
      <c r="O113" s="216"/>
      <c r="P113" s="240" t="s">
        <v>1273</v>
      </c>
      <c r="Q113" s="16" t="s">
        <v>1277</v>
      </c>
      <c r="R113" s="205" t="s">
        <v>1278</v>
      </c>
      <c r="S113" s="26" t="s">
        <v>24</v>
      </c>
      <c r="T113" s="30"/>
      <c r="U113" s="250"/>
    </row>
    <row r="114" spans="2:21" ht="17.25" customHeight="1" x14ac:dyDescent="0.15">
      <c r="B114" s="18">
        <v>2020</v>
      </c>
      <c r="C114" s="16">
        <v>7</v>
      </c>
      <c r="D114" s="81" t="s">
        <v>14</v>
      </c>
      <c r="E114" s="148" t="s">
        <v>1279</v>
      </c>
      <c r="F114" s="237" t="s">
        <v>1245</v>
      </c>
      <c r="G114" s="81" t="s">
        <v>17</v>
      </c>
      <c r="H114" s="28" t="s">
        <v>67</v>
      </c>
      <c r="I114" s="201">
        <v>2792593000</v>
      </c>
      <c r="J114" s="153">
        <v>871682000</v>
      </c>
      <c r="K114" s="153">
        <v>0</v>
      </c>
      <c r="L114" s="203">
        <v>3664275000</v>
      </c>
      <c r="M114" s="201">
        <v>500000000</v>
      </c>
      <c r="N114" s="153">
        <v>500000000</v>
      </c>
      <c r="O114" s="216"/>
      <c r="P114" s="240" t="s">
        <v>1273</v>
      </c>
      <c r="Q114" s="16" t="s">
        <v>1280</v>
      </c>
      <c r="R114" s="205" t="s">
        <v>1281</v>
      </c>
      <c r="S114" s="26" t="s">
        <v>24</v>
      </c>
      <c r="T114" s="30"/>
      <c r="U114" s="250"/>
    </row>
    <row r="115" spans="2:21" ht="17.25" customHeight="1" x14ac:dyDescent="0.15">
      <c r="B115" s="18">
        <v>2020</v>
      </c>
      <c r="C115" s="16">
        <v>7</v>
      </c>
      <c r="D115" s="81" t="s">
        <v>1282</v>
      </c>
      <c r="E115" s="148" t="s">
        <v>1283</v>
      </c>
      <c r="F115" s="237" t="s">
        <v>1284</v>
      </c>
      <c r="G115" s="81" t="s">
        <v>1285</v>
      </c>
      <c r="H115" s="28" t="s">
        <v>67</v>
      </c>
      <c r="I115" s="201">
        <v>2675464000</v>
      </c>
      <c r="J115" s="153">
        <f>41002000+37817000+297544000+113818000+187357000+129842000+15087000+83847000</f>
        <v>906314000</v>
      </c>
      <c r="K115" s="153">
        <v>0</v>
      </c>
      <c r="L115" s="203">
        <f>SUM(I115:K115)</f>
        <v>3581778000</v>
      </c>
      <c r="M115" s="201">
        <v>2000000000</v>
      </c>
      <c r="N115" s="153">
        <f>L115*0.7</f>
        <v>2507244600</v>
      </c>
      <c r="O115" s="216"/>
      <c r="P115" s="240" t="s">
        <v>1286</v>
      </c>
      <c r="Q115" s="16" t="s">
        <v>1287</v>
      </c>
      <c r="R115" s="205" t="s">
        <v>1288</v>
      </c>
      <c r="S115" s="26" t="s">
        <v>24</v>
      </c>
      <c r="T115" s="30"/>
      <c r="U115" s="250"/>
    </row>
    <row r="116" spans="2:21" ht="17.25" customHeight="1" x14ac:dyDescent="0.15">
      <c r="B116" s="18">
        <v>2020</v>
      </c>
      <c r="C116" s="16">
        <v>7</v>
      </c>
      <c r="D116" s="16" t="s">
        <v>1289</v>
      </c>
      <c r="E116" s="148" t="s">
        <v>1290</v>
      </c>
      <c r="F116" s="237" t="s">
        <v>1245</v>
      </c>
      <c r="G116" s="81" t="s">
        <v>1291</v>
      </c>
      <c r="H116" s="28" t="s">
        <v>67</v>
      </c>
      <c r="I116" s="201">
        <f>79500000+96300000</f>
        <v>175800000</v>
      </c>
      <c r="J116" s="153">
        <f>38666000+40448000</f>
        <v>79114000</v>
      </c>
      <c r="K116" s="153">
        <v>0</v>
      </c>
      <c r="L116" s="203">
        <f>SUM(I116:K116)</f>
        <v>254914000</v>
      </c>
      <c r="M116" s="201">
        <v>100000000</v>
      </c>
      <c r="N116" s="153">
        <f>L116*0.7</f>
        <v>178439800</v>
      </c>
      <c r="O116" s="216"/>
      <c r="P116" s="240" t="s">
        <v>1286</v>
      </c>
      <c r="Q116" s="16" t="s">
        <v>1287</v>
      </c>
      <c r="R116" s="205" t="s">
        <v>1288</v>
      </c>
      <c r="S116" s="26" t="s">
        <v>24</v>
      </c>
      <c r="T116" s="157"/>
      <c r="U116" s="252"/>
    </row>
    <row r="117" spans="2:21" ht="17.25" customHeight="1" x14ac:dyDescent="0.15">
      <c r="B117" s="18">
        <v>2020</v>
      </c>
      <c r="C117" s="16">
        <v>7</v>
      </c>
      <c r="D117" s="16" t="s">
        <v>1289</v>
      </c>
      <c r="E117" s="148" t="s">
        <v>1292</v>
      </c>
      <c r="F117" s="237" t="s">
        <v>1245</v>
      </c>
      <c r="G117" s="81" t="s">
        <v>1293</v>
      </c>
      <c r="H117" s="28" t="s">
        <v>67</v>
      </c>
      <c r="I117" s="201">
        <f>24800000+37000000</f>
        <v>61800000</v>
      </c>
      <c r="J117" s="153">
        <f>37223000+40153000</f>
        <v>77376000</v>
      </c>
      <c r="K117" s="153">
        <v>0</v>
      </c>
      <c r="L117" s="203">
        <f>SUM(I117:K117)</f>
        <v>139176000</v>
      </c>
      <c r="M117" s="201">
        <v>50000000</v>
      </c>
      <c r="N117" s="153">
        <f>L117*0.7</f>
        <v>97423200</v>
      </c>
      <c r="O117" s="216"/>
      <c r="P117" s="240" t="s">
        <v>1286</v>
      </c>
      <c r="Q117" s="16" t="s">
        <v>1287</v>
      </c>
      <c r="R117" s="205" t="s">
        <v>1288</v>
      </c>
      <c r="S117" s="26" t="s">
        <v>24</v>
      </c>
      <c r="T117" s="157"/>
      <c r="U117" s="252"/>
    </row>
    <row r="118" spans="2:21" ht="17.25" customHeight="1" x14ac:dyDescent="0.15">
      <c r="B118" s="18">
        <v>2020</v>
      </c>
      <c r="C118" s="16">
        <v>7</v>
      </c>
      <c r="D118" s="16" t="s">
        <v>1289</v>
      </c>
      <c r="E118" s="148" t="s">
        <v>1294</v>
      </c>
      <c r="F118" s="237" t="s">
        <v>1284</v>
      </c>
      <c r="G118" s="81" t="s">
        <v>1295</v>
      </c>
      <c r="H118" s="28" t="s">
        <v>67</v>
      </c>
      <c r="I118" s="201">
        <f>159500000+19300000</f>
        <v>178800000</v>
      </c>
      <c r="J118" s="153">
        <v>0</v>
      </c>
      <c r="K118" s="153">
        <v>0</v>
      </c>
      <c r="L118" s="203">
        <f>I118+J118+K118</f>
        <v>178800000</v>
      </c>
      <c r="M118" s="201">
        <v>30000000</v>
      </c>
      <c r="N118" s="153">
        <f>L118*0.7</f>
        <v>125159999.99999999</v>
      </c>
      <c r="O118" s="216"/>
      <c r="P118" s="241" t="s">
        <v>1286</v>
      </c>
      <c r="Q118" s="16" t="s">
        <v>1287</v>
      </c>
      <c r="R118" s="46" t="s">
        <v>1288</v>
      </c>
      <c r="S118" s="26" t="s">
        <v>1296</v>
      </c>
      <c r="T118" s="157"/>
      <c r="U118" s="252"/>
    </row>
    <row r="119" spans="2:21" ht="17.25" customHeight="1" x14ac:dyDescent="0.15">
      <c r="B119" s="18">
        <v>2020</v>
      </c>
      <c r="C119" s="16">
        <v>7</v>
      </c>
      <c r="D119" s="81" t="s">
        <v>14</v>
      </c>
      <c r="E119" s="148" t="s">
        <v>1297</v>
      </c>
      <c r="F119" s="237" t="s">
        <v>1245</v>
      </c>
      <c r="G119" s="81" t="s">
        <v>1285</v>
      </c>
      <c r="H119" s="28" t="s">
        <v>67</v>
      </c>
      <c r="I119" s="201">
        <v>1513000000</v>
      </c>
      <c r="J119" s="153">
        <v>780000000</v>
      </c>
      <c r="K119" s="153">
        <v>1087000000</v>
      </c>
      <c r="L119" s="203">
        <v>3380000000</v>
      </c>
      <c r="M119" s="201">
        <v>500000000</v>
      </c>
      <c r="N119" s="153">
        <v>2366000000</v>
      </c>
      <c r="O119" s="216"/>
      <c r="P119" s="240" t="s">
        <v>1298</v>
      </c>
      <c r="Q119" s="16" t="s">
        <v>1299</v>
      </c>
      <c r="R119" s="205" t="s">
        <v>1300</v>
      </c>
      <c r="S119" s="26" t="s">
        <v>24</v>
      </c>
      <c r="T119" s="30"/>
      <c r="U119" s="250"/>
    </row>
    <row r="120" spans="2:21" ht="17.25" customHeight="1" x14ac:dyDescent="0.15">
      <c r="B120" s="18">
        <v>2020</v>
      </c>
      <c r="C120" s="16">
        <v>7</v>
      </c>
      <c r="D120" s="16" t="s">
        <v>14</v>
      </c>
      <c r="E120" s="148" t="s">
        <v>1302</v>
      </c>
      <c r="F120" s="237" t="s">
        <v>1245</v>
      </c>
      <c r="G120" s="81" t="s">
        <v>16</v>
      </c>
      <c r="H120" s="28" t="s">
        <v>67</v>
      </c>
      <c r="I120" s="201">
        <v>454102000</v>
      </c>
      <c r="J120" s="153">
        <v>311869000</v>
      </c>
      <c r="K120" s="153">
        <v>132353000</v>
      </c>
      <c r="L120" s="203">
        <f>SUM(I120:K120)</f>
        <v>898324000</v>
      </c>
      <c r="M120" s="201">
        <v>898324000</v>
      </c>
      <c r="N120" s="153">
        <f>M120</f>
        <v>898324000</v>
      </c>
      <c r="O120" s="216"/>
      <c r="P120" s="240" t="s">
        <v>1303</v>
      </c>
      <c r="Q120" s="16" t="s">
        <v>1304</v>
      </c>
      <c r="R120" s="205" t="s">
        <v>1305</v>
      </c>
      <c r="S120" s="26" t="s">
        <v>24</v>
      </c>
      <c r="T120" s="30"/>
      <c r="U120" s="250"/>
    </row>
    <row r="121" spans="2:21" ht="17.25" customHeight="1" x14ac:dyDescent="0.15">
      <c r="B121" s="18">
        <v>2020</v>
      </c>
      <c r="C121" s="16">
        <v>7</v>
      </c>
      <c r="D121" s="16" t="s">
        <v>14</v>
      </c>
      <c r="E121" s="148" t="s">
        <v>1306</v>
      </c>
      <c r="F121" s="237" t="s">
        <v>1245</v>
      </c>
      <c r="G121" s="81" t="s">
        <v>16</v>
      </c>
      <c r="H121" s="28" t="s">
        <v>67</v>
      </c>
      <c r="I121" s="201">
        <v>262758000</v>
      </c>
      <c r="J121" s="153">
        <v>57300000</v>
      </c>
      <c r="K121" s="153">
        <v>15450000</v>
      </c>
      <c r="L121" s="202">
        <f>SUM(I121:K121)</f>
        <v>335508000</v>
      </c>
      <c r="M121" s="201">
        <v>335508000</v>
      </c>
      <c r="N121" s="203">
        <f>M121</f>
        <v>335508000</v>
      </c>
      <c r="O121" s="204"/>
      <c r="P121" s="240" t="s">
        <v>1307</v>
      </c>
      <c r="Q121" s="16" t="s">
        <v>1308</v>
      </c>
      <c r="R121" s="205" t="s">
        <v>1309</v>
      </c>
      <c r="S121" s="26" t="s">
        <v>24</v>
      </c>
      <c r="T121" s="30"/>
      <c r="U121" s="250"/>
    </row>
    <row r="122" spans="2:21" ht="17.25" customHeight="1" x14ac:dyDescent="0.15">
      <c r="B122" s="18">
        <v>2020</v>
      </c>
      <c r="C122" s="16">
        <v>7</v>
      </c>
      <c r="D122" s="16" t="s">
        <v>14</v>
      </c>
      <c r="E122" s="148" t="s">
        <v>1310</v>
      </c>
      <c r="F122" s="237" t="s">
        <v>1245</v>
      </c>
      <c r="G122" s="81" t="s">
        <v>16</v>
      </c>
      <c r="H122" s="28" t="s">
        <v>67</v>
      </c>
      <c r="I122" s="201">
        <v>161899000</v>
      </c>
      <c r="J122" s="153">
        <v>46700000</v>
      </c>
      <c r="K122" s="153">
        <v>11800000</v>
      </c>
      <c r="L122" s="202">
        <f>SUM(I122:K122)</f>
        <v>220399000</v>
      </c>
      <c r="M122" s="201">
        <v>220399000</v>
      </c>
      <c r="N122" s="203">
        <f>M122</f>
        <v>220399000</v>
      </c>
      <c r="O122" s="204"/>
      <c r="P122" s="240" t="s">
        <v>1307</v>
      </c>
      <c r="Q122" s="16" t="s">
        <v>1308</v>
      </c>
      <c r="R122" s="205" t="s">
        <v>1309</v>
      </c>
      <c r="S122" s="26" t="s">
        <v>24</v>
      </c>
      <c r="T122" s="30"/>
      <c r="U122" s="250"/>
    </row>
    <row r="123" spans="2:21" ht="17.25" customHeight="1" x14ac:dyDescent="0.15">
      <c r="B123" s="18">
        <v>2020</v>
      </c>
      <c r="C123" s="16">
        <v>7</v>
      </c>
      <c r="D123" s="16" t="s">
        <v>14</v>
      </c>
      <c r="E123" s="148" t="s">
        <v>1318</v>
      </c>
      <c r="F123" s="237" t="s">
        <v>1245</v>
      </c>
      <c r="G123" s="81" t="s">
        <v>16</v>
      </c>
      <c r="H123" s="28" t="s">
        <v>67</v>
      </c>
      <c r="I123" s="201">
        <v>240000000</v>
      </c>
      <c r="J123" s="153">
        <v>98038000</v>
      </c>
      <c r="K123" s="153">
        <v>0</v>
      </c>
      <c r="L123" s="202">
        <f>SUM(I123:K123)</f>
        <v>338038000</v>
      </c>
      <c r="M123" s="201">
        <v>150000000</v>
      </c>
      <c r="N123" s="203">
        <v>0</v>
      </c>
      <c r="O123" s="204"/>
      <c r="P123" s="240" t="s">
        <v>1319</v>
      </c>
      <c r="Q123" s="16" t="s">
        <v>1320</v>
      </c>
      <c r="R123" s="205" t="s">
        <v>1321</v>
      </c>
      <c r="S123" s="26" t="s">
        <v>24</v>
      </c>
      <c r="T123" s="30"/>
      <c r="U123" s="250"/>
    </row>
    <row r="124" spans="2:21" ht="17.25" customHeight="1" x14ac:dyDescent="0.15">
      <c r="B124" s="18">
        <v>2020</v>
      </c>
      <c r="C124" s="16">
        <v>7</v>
      </c>
      <c r="D124" s="16" t="s">
        <v>14</v>
      </c>
      <c r="E124" s="148" t="s">
        <v>1322</v>
      </c>
      <c r="F124" s="237" t="s">
        <v>1245</v>
      </c>
      <c r="G124" s="81" t="s">
        <v>39</v>
      </c>
      <c r="H124" s="28" t="s">
        <v>67</v>
      </c>
      <c r="I124" s="201">
        <v>67352000</v>
      </c>
      <c r="J124" s="153">
        <v>0</v>
      </c>
      <c r="K124" s="153">
        <v>0</v>
      </c>
      <c r="L124" s="202">
        <f>SUM(I124:K124)</f>
        <v>67352000</v>
      </c>
      <c r="M124" s="201">
        <v>40000000</v>
      </c>
      <c r="N124" s="203">
        <v>0</v>
      </c>
      <c r="O124" s="204"/>
      <c r="P124" s="240" t="s">
        <v>1319</v>
      </c>
      <c r="Q124" s="16" t="s">
        <v>1323</v>
      </c>
      <c r="R124" s="205" t="s">
        <v>1324</v>
      </c>
      <c r="S124" s="26" t="s">
        <v>24</v>
      </c>
      <c r="T124" s="30"/>
      <c r="U124" s="250"/>
    </row>
    <row r="125" spans="2:21" ht="17.25" customHeight="1" x14ac:dyDescent="0.15">
      <c r="B125" s="18">
        <v>2020</v>
      </c>
      <c r="C125" s="16">
        <v>7</v>
      </c>
      <c r="D125" s="16" t="s">
        <v>14</v>
      </c>
      <c r="E125" s="148" t="s">
        <v>1348</v>
      </c>
      <c r="F125" s="237" t="s">
        <v>1245</v>
      </c>
      <c r="G125" s="81" t="s">
        <v>39</v>
      </c>
      <c r="H125" s="28" t="s">
        <v>67</v>
      </c>
      <c r="I125" s="201">
        <v>421355000</v>
      </c>
      <c r="J125" s="153">
        <v>649819000</v>
      </c>
      <c r="K125" s="153">
        <v>0</v>
      </c>
      <c r="L125" s="202">
        <f>SUM(I125:K125)</f>
        <v>1071174000</v>
      </c>
      <c r="M125" s="201">
        <v>50000000</v>
      </c>
      <c r="N125" s="203">
        <f>L125</f>
        <v>1071174000</v>
      </c>
      <c r="O125" s="204"/>
      <c r="P125" s="240" t="s">
        <v>1349</v>
      </c>
      <c r="Q125" s="16" t="s">
        <v>1350</v>
      </c>
      <c r="R125" s="205" t="s">
        <v>1351</v>
      </c>
      <c r="S125" s="26" t="s">
        <v>24</v>
      </c>
      <c r="T125" s="30"/>
      <c r="U125" s="250"/>
    </row>
    <row r="126" spans="2:21" ht="17.25" customHeight="1" x14ac:dyDescent="0.15">
      <c r="B126" s="18">
        <v>2020</v>
      </c>
      <c r="C126" s="16">
        <v>7</v>
      </c>
      <c r="D126" s="16" t="s">
        <v>14</v>
      </c>
      <c r="E126" s="148" t="s">
        <v>1352</v>
      </c>
      <c r="F126" s="237" t="s">
        <v>1353</v>
      </c>
      <c r="G126" s="81" t="s">
        <v>216</v>
      </c>
      <c r="H126" s="28" t="s">
        <v>68</v>
      </c>
      <c r="I126" s="201">
        <v>20606000</v>
      </c>
      <c r="J126" s="153">
        <v>0</v>
      </c>
      <c r="K126" s="153">
        <v>0</v>
      </c>
      <c r="L126" s="202">
        <f>SUM(I126:K126)</f>
        <v>20606000</v>
      </c>
      <c r="M126" s="201">
        <v>20606000</v>
      </c>
      <c r="N126" s="203">
        <v>0</v>
      </c>
      <c r="O126" s="204"/>
      <c r="P126" s="241" t="s">
        <v>1354</v>
      </c>
      <c r="Q126" s="16" t="s">
        <v>1355</v>
      </c>
      <c r="R126" s="46" t="s">
        <v>1356</v>
      </c>
      <c r="S126" s="26" t="s">
        <v>24</v>
      </c>
      <c r="T126" s="30"/>
      <c r="U126" s="250" t="s">
        <v>1347</v>
      </c>
    </row>
    <row r="127" spans="2:21" ht="17.25" customHeight="1" x14ac:dyDescent="0.15">
      <c r="B127" s="18">
        <v>2020</v>
      </c>
      <c r="C127" s="16">
        <v>7</v>
      </c>
      <c r="D127" s="16" t="s">
        <v>14</v>
      </c>
      <c r="E127" s="148" t="s">
        <v>1357</v>
      </c>
      <c r="F127" s="237" t="s">
        <v>1353</v>
      </c>
      <c r="G127" s="81" t="s">
        <v>39</v>
      </c>
      <c r="H127" s="28" t="s">
        <v>67</v>
      </c>
      <c r="I127" s="201">
        <v>306119000</v>
      </c>
      <c r="J127" s="153">
        <v>348550000</v>
      </c>
      <c r="K127" s="153">
        <v>0</v>
      </c>
      <c r="L127" s="202">
        <f>SUM(I127:K127)</f>
        <v>654669000</v>
      </c>
      <c r="M127" s="201">
        <v>100000000</v>
      </c>
      <c r="N127" s="203">
        <v>654669000</v>
      </c>
      <c r="O127" s="204"/>
      <c r="P127" s="245" t="s">
        <v>1358</v>
      </c>
      <c r="Q127" s="16" t="s">
        <v>1359</v>
      </c>
      <c r="R127" s="46" t="s">
        <v>1360</v>
      </c>
      <c r="S127" s="26" t="s">
        <v>24</v>
      </c>
      <c r="T127" s="30"/>
      <c r="U127" s="250"/>
    </row>
    <row r="128" spans="2:21" ht="17.25" customHeight="1" x14ac:dyDescent="0.15">
      <c r="B128" s="94">
        <v>2020</v>
      </c>
      <c r="C128" s="81">
        <v>7</v>
      </c>
      <c r="D128" s="81" t="s">
        <v>15</v>
      </c>
      <c r="E128" s="231" t="s">
        <v>1672</v>
      </c>
      <c r="F128" s="259" t="s">
        <v>1673</v>
      </c>
      <c r="G128" s="81" t="s">
        <v>16</v>
      </c>
      <c r="H128" s="101" t="s">
        <v>67</v>
      </c>
      <c r="I128" s="309">
        <v>27671809000</v>
      </c>
      <c r="J128" s="97">
        <v>9411007000</v>
      </c>
      <c r="K128" s="97">
        <v>1453230000</v>
      </c>
      <c r="L128" s="312">
        <v>38536046000</v>
      </c>
      <c r="M128" s="96">
        <v>2160000000</v>
      </c>
      <c r="N128" s="98">
        <v>38536046000</v>
      </c>
      <c r="O128" s="324" t="s">
        <v>1679</v>
      </c>
      <c r="P128" s="270" t="s">
        <v>1680</v>
      </c>
      <c r="Q128" s="81" t="s">
        <v>1674</v>
      </c>
      <c r="R128" s="212" t="s">
        <v>1675</v>
      </c>
      <c r="S128" s="100"/>
      <c r="T128" s="206"/>
      <c r="U128" s="252"/>
    </row>
    <row r="129" spans="2:21" ht="17.25" customHeight="1" x14ac:dyDescent="0.15">
      <c r="B129" s="18">
        <v>2020</v>
      </c>
      <c r="C129" s="81">
        <v>7</v>
      </c>
      <c r="D129" s="81" t="s">
        <v>14</v>
      </c>
      <c r="E129" s="148" t="s">
        <v>1688</v>
      </c>
      <c r="F129" s="237" t="s">
        <v>1689</v>
      </c>
      <c r="G129" s="81" t="s">
        <v>1690</v>
      </c>
      <c r="H129" s="28" t="s">
        <v>1216</v>
      </c>
      <c r="I129" s="308">
        <v>30000000</v>
      </c>
      <c r="J129" s="97"/>
      <c r="K129" s="97"/>
      <c r="L129" s="218">
        <f>SUM(I129:K129)</f>
        <v>30000000</v>
      </c>
      <c r="M129" s="96"/>
      <c r="N129" s="98"/>
      <c r="O129" s="318"/>
      <c r="P129" s="107" t="s">
        <v>1691</v>
      </c>
      <c r="Q129" s="16" t="s">
        <v>1692</v>
      </c>
      <c r="R129" s="46" t="s">
        <v>1693</v>
      </c>
      <c r="S129" s="93" t="s">
        <v>24</v>
      </c>
      <c r="T129" s="114"/>
      <c r="U129" s="254"/>
    </row>
    <row r="130" spans="2:21" ht="17.25" customHeight="1" x14ac:dyDescent="0.15">
      <c r="B130" s="18">
        <v>2020</v>
      </c>
      <c r="C130" s="81">
        <v>7</v>
      </c>
      <c r="D130" s="81" t="s">
        <v>14</v>
      </c>
      <c r="E130" s="148" t="s">
        <v>1694</v>
      </c>
      <c r="F130" s="237" t="s">
        <v>1689</v>
      </c>
      <c r="G130" s="81" t="s">
        <v>1368</v>
      </c>
      <c r="H130" s="28" t="s">
        <v>1216</v>
      </c>
      <c r="I130" s="308">
        <v>25938000</v>
      </c>
      <c r="J130" s="97"/>
      <c r="K130" s="97"/>
      <c r="L130" s="218">
        <f>SUM(I130:K130)</f>
        <v>25938000</v>
      </c>
      <c r="M130" s="96"/>
      <c r="N130" s="98"/>
      <c r="O130" s="318"/>
      <c r="P130" s="107" t="s">
        <v>1691</v>
      </c>
      <c r="Q130" s="16" t="s">
        <v>1695</v>
      </c>
      <c r="R130" s="46" t="s">
        <v>1696</v>
      </c>
      <c r="S130" s="93" t="s">
        <v>24</v>
      </c>
      <c r="T130" s="114"/>
      <c r="U130" s="254"/>
    </row>
    <row r="131" spans="2:21" ht="17.25" customHeight="1" x14ac:dyDescent="0.15">
      <c r="B131" s="18">
        <v>2020</v>
      </c>
      <c r="C131" s="81">
        <v>7</v>
      </c>
      <c r="D131" s="81" t="s">
        <v>1697</v>
      </c>
      <c r="E131" s="148" t="s">
        <v>1698</v>
      </c>
      <c r="F131" s="237" t="s">
        <v>1689</v>
      </c>
      <c r="G131" s="81" t="s">
        <v>1690</v>
      </c>
      <c r="H131" s="28" t="s">
        <v>1216</v>
      </c>
      <c r="I131" s="308">
        <v>30000000</v>
      </c>
      <c r="J131" s="58"/>
      <c r="K131" s="58"/>
      <c r="L131" s="218">
        <f>SUM(I131:K131)</f>
        <v>30000000</v>
      </c>
      <c r="M131" s="57"/>
      <c r="N131" s="59"/>
      <c r="O131" s="318"/>
      <c r="P131" s="107" t="s">
        <v>1691</v>
      </c>
      <c r="Q131" s="16" t="s">
        <v>1699</v>
      </c>
      <c r="R131" s="46" t="s">
        <v>1700</v>
      </c>
      <c r="S131" s="93" t="s">
        <v>1217</v>
      </c>
      <c r="T131" s="114"/>
      <c r="U131" s="254"/>
    </row>
    <row r="132" spans="2:21" ht="17.25" customHeight="1" x14ac:dyDescent="0.15">
      <c r="B132" s="18">
        <v>2020</v>
      </c>
      <c r="C132" s="16">
        <v>7</v>
      </c>
      <c r="D132" s="16" t="s">
        <v>1697</v>
      </c>
      <c r="E132" s="148" t="s">
        <v>1701</v>
      </c>
      <c r="F132" s="237" t="s">
        <v>1689</v>
      </c>
      <c r="G132" s="81" t="s">
        <v>1690</v>
      </c>
      <c r="H132" s="28" t="s">
        <v>1216</v>
      </c>
      <c r="I132" s="308">
        <v>40000000</v>
      </c>
      <c r="J132" s="58"/>
      <c r="K132" s="58"/>
      <c r="L132" s="218">
        <f>SUM(I132:K132)</f>
        <v>40000000</v>
      </c>
      <c r="M132" s="57"/>
      <c r="N132" s="59"/>
      <c r="O132" s="318"/>
      <c r="P132" s="107" t="s">
        <v>1691</v>
      </c>
      <c r="Q132" s="16" t="s">
        <v>1699</v>
      </c>
      <c r="R132" s="46" t="s">
        <v>1700</v>
      </c>
      <c r="S132" s="93" t="s">
        <v>1217</v>
      </c>
      <c r="T132" s="114"/>
      <c r="U132" s="254"/>
    </row>
    <row r="133" spans="2:21" ht="17.25" customHeight="1" x14ac:dyDescent="0.15">
      <c r="B133" s="18">
        <v>2020</v>
      </c>
      <c r="C133" s="16">
        <v>7</v>
      </c>
      <c r="D133" s="16" t="s">
        <v>15</v>
      </c>
      <c r="E133" s="148" t="s">
        <v>1702</v>
      </c>
      <c r="F133" s="237" t="s">
        <v>430</v>
      </c>
      <c r="G133" s="81" t="s">
        <v>16</v>
      </c>
      <c r="H133" s="28" t="s">
        <v>67</v>
      </c>
      <c r="I133" s="308">
        <v>50231000</v>
      </c>
      <c r="J133" s="58">
        <v>27938000</v>
      </c>
      <c r="K133" s="58">
        <v>0</v>
      </c>
      <c r="L133" s="218">
        <f>SUM(I133:K133)</f>
        <v>78169000</v>
      </c>
      <c r="M133" s="57"/>
      <c r="N133" s="59"/>
      <c r="O133" s="318"/>
      <c r="P133" s="107" t="s">
        <v>1703</v>
      </c>
      <c r="Q133" s="16" t="s">
        <v>1704</v>
      </c>
      <c r="R133" s="46" t="s">
        <v>1705</v>
      </c>
      <c r="S133" s="93" t="s">
        <v>1217</v>
      </c>
      <c r="T133" s="114"/>
      <c r="U133" s="254"/>
    </row>
    <row r="134" spans="2:21" ht="17.25" customHeight="1" x14ac:dyDescent="0.15">
      <c r="B134" s="18">
        <v>2020</v>
      </c>
      <c r="C134" s="16">
        <v>7</v>
      </c>
      <c r="D134" s="16" t="s">
        <v>14</v>
      </c>
      <c r="E134" s="148" t="s">
        <v>1767</v>
      </c>
      <c r="F134" s="237" t="s">
        <v>1758</v>
      </c>
      <c r="G134" s="81" t="s">
        <v>297</v>
      </c>
      <c r="H134" s="28" t="s">
        <v>67</v>
      </c>
      <c r="I134" s="308">
        <v>137830000</v>
      </c>
      <c r="J134" s="58">
        <v>0</v>
      </c>
      <c r="K134" s="58">
        <v>0</v>
      </c>
      <c r="L134" s="218">
        <f>I134+J134+K134</f>
        <v>137830000</v>
      </c>
      <c r="M134" s="57">
        <v>137830000</v>
      </c>
      <c r="N134" s="59">
        <v>82698000</v>
      </c>
      <c r="O134" s="318"/>
      <c r="P134" s="107" t="s">
        <v>1768</v>
      </c>
      <c r="Q134" s="16" t="s">
        <v>1769</v>
      </c>
      <c r="R134" s="46" t="s">
        <v>1770</v>
      </c>
      <c r="S134" s="26" t="s">
        <v>24</v>
      </c>
      <c r="T134" s="206"/>
      <c r="U134" s="207"/>
    </row>
    <row r="135" spans="2:21" ht="17.25" customHeight="1" x14ac:dyDescent="0.15">
      <c r="B135" s="18">
        <v>2020</v>
      </c>
      <c r="C135" s="16">
        <v>7</v>
      </c>
      <c r="D135" s="16" t="s">
        <v>14</v>
      </c>
      <c r="E135" s="148" t="s">
        <v>1771</v>
      </c>
      <c r="F135" s="237" t="s">
        <v>1758</v>
      </c>
      <c r="G135" s="81" t="s">
        <v>297</v>
      </c>
      <c r="H135" s="28" t="s">
        <v>67</v>
      </c>
      <c r="I135" s="308">
        <v>275659000</v>
      </c>
      <c r="J135" s="58">
        <v>0</v>
      </c>
      <c r="K135" s="58">
        <v>0</v>
      </c>
      <c r="L135" s="218">
        <f>I135+J135+K135</f>
        <v>275659000</v>
      </c>
      <c r="M135" s="57">
        <v>275659000</v>
      </c>
      <c r="N135" s="59">
        <v>165395400</v>
      </c>
      <c r="O135" s="318"/>
      <c r="P135" s="107" t="s">
        <v>1768</v>
      </c>
      <c r="Q135" s="16" t="s">
        <v>1769</v>
      </c>
      <c r="R135" s="46" t="s">
        <v>1770</v>
      </c>
      <c r="S135" s="26" t="s">
        <v>24</v>
      </c>
      <c r="T135" s="206"/>
      <c r="U135" s="207"/>
    </row>
    <row r="136" spans="2:21" ht="17.25" customHeight="1" x14ac:dyDescent="0.15">
      <c r="B136" s="18">
        <v>2020</v>
      </c>
      <c r="C136" s="16">
        <v>7</v>
      </c>
      <c r="D136" s="16" t="s">
        <v>15</v>
      </c>
      <c r="E136" s="148" t="s">
        <v>1780</v>
      </c>
      <c r="F136" s="237" t="s">
        <v>1758</v>
      </c>
      <c r="G136" s="81" t="s">
        <v>39</v>
      </c>
      <c r="H136" s="28" t="s">
        <v>66</v>
      </c>
      <c r="I136" s="308">
        <v>1442540000</v>
      </c>
      <c r="J136" s="58">
        <v>2075699000</v>
      </c>
      <c r="K136" s="58">
        <v>0</v>
      </c>
      <c r="L136" s="218">
        <f>I136+J136+K136</f>
        <v>3518239000</v>
      </c>
      <c r="M136" s="57">
        <v>288508000</v>
      </c>
      <c r="N136" s="59">
        <v>288508000</v>
      </c>
      <c r="O136" s="318"/>
      <c r="P136" s="107" t="s">
        <v>1781</v>
      </c>
      <c r="Q136" s="16" t="s">
        <v>1782</v>
      </c>
      <c r="R136" s="46" t="s">
        <v>1783</v>
      </c>
      <c r="S136" s="26" t="s">
        <v>24</v>
      </c>
      <c r="T136" s="206"/>
      <c r="U136" s="207"/>
    </row>
    <row r="137" spans="2:21" ht="17.25" customHeight="1" x14ac:dyDescent="0.15">
      <c r="B137" s="18">
        <v>2020</v>
      </c>
      <c r="C137" s="16">
        <v>7</v>
      </c>
      <c r="D137" s="16" t="s">
        <v>15</v>
      </c>
      <c r="E137" s="148" t="s">
        <v>1784</v>
      </c>
      <c r="F137" s="237" t="s">
        <v>1758</v>
      </c>
      <c r="G137" s="81" t="s">
        <v>39</v>
      </c>
      <c r="H137" s="46" t="s">
        <v>66</v>
      </c>
      <c r="I137" s="57">
        <v>1607210000</v>
      </c>
      <c r="J137" s="58">
        <v>2633490000</v>
      </c>
      <c r="K137" s="58">
        <v>0</v>
      </c>
      <c r="L137" s="218">
        <f>I137+J137+K137</f>
        <v>4240700000</v>
      </c>
      <c r="M137" s="57">
        <v>321442000</v>
      </c>
      <c r="N137" s="59">
        <v>321442000</v>
      </c>
      <c r="O137" s="186"/>
      <c r="P137" s="241" t="s">
        <v>1781</v>
      </c>
      <c r="Q137" s="16" t="s">
        <v>1782</v>
      </c>
      <c r="R137" s="46" t="s">
        <v>1783</v>
      </c>
      <c r="S137" s="26" t="s">
        <v>24</v>
      </c>
      <c r="T137" s="206"/>
      <c r="U137" s="207"/>
    </row>
    <row r="138" spans="2:21" ht="17.25" customHeight="1" x14ac:dyDescent="0.15">
      <c r="B138" s="18">
        <v>2020</v>
      </c>
      <c r="C138" s="16">
        <v>7</v>
      </c>
      <c r="D138" s="16" t="s">
        <v>15</v>
      </c>
      <c r="E138" s="148" t="s">
        <v>1785</v>
      </c>
      <c r="F138" s="237" t="s">
        <v>1758</v>
      </c>
      <c r="G138" s="81" t="s">
        <v>39</v>
      </c>
      <c r="H138" s="46" t="s">
        <v>66</v>
      </c>
      <c r="I138" s="57">
        <v>1188770000</v>
      </c>
      <c r="J138" s="58">
        <v>1992165000</v>
      </c>
      <c r="K138" s="58">
        <v>0</v>
      </c>
      <c r="L138" s="218">
        <f>I138+J138+K138</f>
        <v>3180935000</v>
      </c>
      <c r="M138" s="57">
        <v>237754000</v>
      </c>
      <c r="N138" s="59">
        <v>237754000</v>
      </c>
      <c r="O138" s="186"/>
      <c r="P138" s="241" t="s">
        <v>1781</v>
      </c>
      <c r="Q138" s="16" t="s">
        <v>1782</v>
      </c>
      <c r="R138" s="46" t="s">
        <v>1783</v>
      </c>
      <c r="S138" s="26" t="s">
        <v>24</v>
      </c>
      <c r="T138" s="206"/>
      <c r="U138" s="207"/>
    </row>
    <row r="139" spans="2:21" ht="17.25" customHeight="1" x14ac:dyDescent="0.15">
      <c r="B139" s="18">
        <v>2020</v>
      </c>
      <c r="C139" s="16">
        <v>8</v>
      </c>
      <c r="D139" s="16" t="s">
        <v>14</v>
      </c>
      <c r="E139" s="148" t="s">
        <v>90</v>
      </c>
      <c r="F139" s="237" t="s">
        <v>48</v>
      </c>
      <c r="G139" s="81" t="s">
        <v>39</v>
      </c>
      <c r="H139" s="46" t="s">
        <v>66</v>
      </c>
      <c r="I139" s="57">
        <v>104885000</v>
      </c>
      <c r="J139" s="58">
        <v>75771000</v>
      </c>
      <c r="K139" s="58"/>
      <c r="L139" s="218">
        <v>180656000</v>
      </c>
      <c r="M139" s="57">
        <v>2000000</v>
      </c>
      <c r="N139" s="59">
        <v>180656000</v>
      </c>
      <c r="O139" s="186"/>
      <c r="P139" s="241" t="s">
        <v>87</v>
      </c>
      <c r="Q139" s="16" t="s">
        <v>1831</v>
      </c>
      <c r="R139" s="46" t="s">
        <v>91</v>
      </c>
      <c r="S139" s="93" t="s">
        <v>24</v>
      </c>
      <c r="T139" s="30"/>
      <c r="U139" s="250"/>
    </row>
    <row r="140" spans="2:21" ht="17.25" customHeight="1" x14ac:dyDescent="0.15">
      <c r="B140" s="18">
        <v>2020</v>
      </c>
      <c r="C140" s="16">
        <v>8</v>
      </c>
      <c r="D140" s="16" t="s">
        <v>14</v>
      </c>
      <c r="E140" s="148" t="s">
        <v>100</v>
      </c>
      <c r="F140" s="237" t="s">
        <v>48</v>
      </c>
      <c r="G140" s="81" t="s">
        <v>16</v>
      </c>
      <c r="H140" s="28" t="s">
        <v>67</v>
      </c>
      <c r="I140" s="57">
        <v>563755000</v>
      </c>
      <c r="J140" s="58">
        <v>176697000</v>
      </c>
      <c r="K140" s="58"/>
      <c r="L140" s="218">
        <v>740452000</v>
      </c>
      <c r="M140" s="57">
        <v>740452000</v>
      </c>
      <c r="N140" s="59"/>
      <c r="O140" s="186"/>
      <c r="P140" s="240" t="s">
        <v>101</v>
      </c>
      <c r="Q140" s="16" t="s">
        <v>102</v>
      </c>
      <c r="R140" s="205" t="s">
        <v>103</v>
      </c>
      <c r="S140" s="26" t="s">
        <v>24</v>
      </c>
      <c r="T140" s="30"/>
      <c r="U140" s="250"/>
    </row>
    <row r="141" spans="2:21" ht="17.25" customHeight="1" x14ac:dyDescent="0.15">
      <c r="B141" s="18">
        <v>2020</v>
      </c>
      <c r="C141" s="16">
        <v>8</v>
      </c>
      <c r="D141" s="16" t="s">
        <v>14</v>
      </c>
      <c r="E141" s="148" t="s">
        <v>104</v>
      </c>
      <c r="F141" s="237" t="s">
        <v>48</v>
      </c>
      <c r="G141" s="81" t="s">
        <v>16</v>
      </c>
      <c r="H141" s="46" t="s">
        <v>67</v>
      </c>
      <c r="I141" s="57">
        <v>270156000</v>
      </c>
      <c r="J141" s="58">
        <v>199782000</v>
      </c>
      <c r="K141" s="58"/>
      <c r="L141" s="218">
        <v>469938000</v>
      </c>
      <c r="M141" s="57">
        <v>469938000</v>
      </c>
      <c r="N141" s="59"/>
      <c r="O141" s="318"/>
      <c r="P141" s="107" t="s">
        <v>101</v>
      </c>
      <c r="Q141" s="16" t="s">
        <v>102</v>
      </c>
      <c r="R141" s="46" t="s">
        <v>103</v>
      </c>
      <c r="S141" s="26" t="s">
        <v>24</v>
      </c>
      <c r="T141" s="30"/>
      <c r="U141" s="250"/>
    </row>
    <row r="142" spans="2:21" ht="17.25" customHeight="1" x14ac:dyDescent="0.15">
      <c r="B142" s="18">
        <v>2020</v>
      </c>
      <c r="C142" s="16">
        <v>8</v>
      </c>
      <c r="D142" s="16" t="s">
        <v>15</v>
      </c>
      <c r="E142" s="148" t="s">
        <v>253</v>
      </c>
      <c r="F142" s="237" t="s">
        <v>215</v>
      </c>
      <c r="G142" s="81" t="s">
        <v>16</v>
      </c>
      <c r="H142" s="46" t="s">
        <v>66</v>
      </c>
      <c r="I142" s="57">
        <v>1528510000</v>
      </c>
      <c r="J142" s="58">
        <v>150000000</v>
      </c>
      <c r="K142" s="58">
        <v>250000000</v>
      </c>
      <c r="L142" s="218">
        <v>1928510000</v>
      </c>
      <c r="M142" s="57">
        <v>800000000</v>
      </c>
      <c r="N142" s="59">
        <v>1928510000</v>
      </c>
      <c r="O142" s="318"/>
      <c r="P142" s="107" t="s">
        <v>234</v>
      </c>
      <c r="Q142" s="16" t="s">
        <v>254</v>
      </c>
      <c r="R142" s="46" t="s">
        <v>255</v>
      </c>
      <c r="S142" s="26" t="s">
        <v>24</v>
      </c>
      <c r="T142" s="30"/>
      <c r="U142" s="250"/>
    </row>
    <row r="143" spans="2:21" ht="17.25" customHeight="1" x14ac:dyDescent="0.15">
      <c r="B143" s="18">
        <v>2020</v>
      </c>
      <c r="C143" s="16">
        <v>8</v>
      </c>
      <c r="D143" s="16" t="s">
        <v>15</v>
      </c>
      <c r="E143" s="148" t="s">
        <v>256</v>
      </c>
      <c r="F143" s="237" t="s">
        <v>215</v>
      </c>
      <c r="G143" s="81" t="s">
        <v>39</v>
      </c>
      <c r="H143" s="28" t="s">
        <v>66</v>
      </c>
      <c r="I143" s="57">
        <v>169357000</v>
      </c>
      <c r="J143" s="58">
        <v>30000000</v>
      </c>
      <c r="K143" s="58"/>
      <c r="L143" s="218">
        <v>199357000</v>
      </c>
      <c r="M143" s="315">
        <v>69000000</v>
      </c>
      <c r="N143" s="59">
        <v>199357000</v>
      </c>
      <c r="O143" s="186"/>
      <c r="P143" s="241" t="s">
        <v>234</v>
      </c>
      <c r="Q143" s="16" t="s">
        <v>254</v>
      </c>
      <c r="R143" s="46" t="s">
        <v>255</v>
      </c>
      <c r="S143" s="26" t="s">
        <v>24</v>
      </c>
      <c r="T143" s="30"/>
      <c r="U143" s="250"/>
    </row>
    <row r="144" spans="2:21" ht="17.25" customHeight="1" x14ac:dyDescent="0.15">
      <c r="B144" s="18">
        <v>2020</v>
      </c>
      <c r="C144" s="16">
        <v>8</v>
      </c>
      <c r="D144" s="16" t="s">
        <v>15</v>
      </c>
      <c r="E144" s="148" t="s">
        <v>257</v>
      </c>
      <c r="F144" s="237" t="s">
        <v>215</v>
      </c>
      <c r="G144" s="81" t="s">
        <v>40</v>
      </c>
      <c r="H144" s="28" t="s">
        <v>66</v>
      </c>
      <c r="I144" s="57">
        <v>76213000</v>
      </c>
      <c r="J144" s="58"/>
      <c r="K144" s="58"/>
      <c r="L144" s="218">
        <v>76213000</v>
      </c>
      <c r="M144" s="57">
        <v>30000000</v>
      </c>
      <c r="N144" s="59">
        <v>76213000</v>
      </c>
      <c r="O144" s="186"/>
      <c r="P144" s="241" t="s">
        <v>234</v>
      </c>
      <c r="Q144" s="16" t="s">
        <v>254</v>
      </c>
      <c r="R144" s="205" t="s">
        <v>255</v>
      </c>
      <c r="S144" s="26" t="s">
        <v>24</v>
      </c>
      <c r="T144" s="30"/>
      <c r="U144" s="250"/>
    </row>
    <row r="145" spans="2:21" ht="17.25" customHeight="1" x14ac:dyDescent="0.15">
      <c r="B145" s="18">
        <v>2020</v>
      </c>
      <c r="C145" s="16">
        <v>8</v>
      </c>
      <c r="D145" s="16" t="s">
        <v>14</v>
      </c>
      <c r="E145" s="148" t="s">
        <v>268</v>
      </c>
      <c r="F145" s="237" t="s">
        <v>215</v>
      </c>
      <c r="G145" s="81" t="s">
        <v>16</v>
      </c>
      <c r="H145" s="28" t="s">
        <v>66</v>
      </c>
      <c r="I145" s="57">
        <v>2147762000</v>
      </c>
      <c r="J145" s="58">
        <v>1771194400</v>
      </c>
      <c r="K145" s="58">
        <v>249651000</v>
      </c>
      <c r="L145" s="218">
        <v>4168607400</v>
      </c>
      <c r="M145" s="57">
        <v>567671000</v>
      </c>
      <c r="N145" s="59">
        <v>4168607400</v>
      </c>
      <c r="O145" s="186" t="s">
        <v>269</v>
      </c>
      <c r="P145" s="240" t="s">
        <v>269</v>
      </c>
      <c r="Q145" s="16" t="s">
        <v>270</v>
      </c>
      <c r="R145" s="205" t="s">
        <v>271</v>
      </c>
      <c r="S145" s="26" t="s">
        <v>24</v>
      </c>
      <c r="T145" s="30"/>
      <c r="U145" s="250"/>
    </row>
    <row r="146" spans="2:21" ht="17.25" customHeight="1" x14ac:dyDescent="0.15">
      <c r="B146" s="18">
        <v>2020</v>
      </c>
      <c r="C146" s="16">
        <v>8</v>
      </c>
      <c r="D146" s="16" t="s">
        <v>14</v>
      </c>
      <c r="E146" s="148" t="s">
        <v>276</v>
      </c>
      <c r="F146" s="237" t="s">
        <v>215</v>
      </c>
      <c r="G146" s="81" t="s">
        <v>233</v>
      </c>
      <c r="H146" s="28" t="s">
        <v>66</v>
      </c>
      <c r="I146" s="57">
        <v>2552746000</v>
      </c>
      <c r="J146" s="58"/>
      <c r="K146" s="58"/>
      <c r="L146" s="218">
        <v>2552746000</v>
      </c>
      <c r="M146" s="57">
        <v>1021098400</v>
      </c>
      <c r="N146" s="59">
        <v>1786922200</v>
      </c>
      <c r="O146" s="186"/>
      <c r="P146" s="240" t="s">
        <v>277</v>
      </c>
      <c r="Q146" s="16" t="s">
        <v>278</v>
      </c>
      <c r="R146" s="205" t="s">
        <v>279</v>
      </c>
      <c r="S146" s="26" t="s">
        <v>24</v>
      </c>
      <c r="T146" s="30"/>
      <c r="U146" s="250"/>
    </row>
    <row r="147" spans="2:21" ht="17.25" customHeight="1" x14ac:dyDescent="0.15">
      <c r="B147" s="18">
        <v>2020</v>
      </c>
      <c r="C147" s="16">
        <v>8</v>
      </c>
      <c r="D147" s="16" t="s">
        <v>14</v>
      </c>
      <c r="E147" s="148" t="s">
        <v>276</v>
      </c>
      <c r="F147" s="237" t="s">
        <v>215</v>
      </c>
      <c r="G147" s="81" t="s">
        <v>39</v>
      </c>
      <c r="H147" s="28" t="s">
        <v>66</v>
      </c>
      <c r="I147" s="57">
        <v>465597000</v>
      </c>
      <c r="J147" s="58"/>
      <c r="K147" s="58"/>
      <c r="L147" s="59">
        <v>465597000</v>
      </c>
      <c r="M147" s="57">
        <v>232798500</v>
      </c>
      <c r="N147" s="58">
        <v>325917900</v>
      </c>
      <c r="O147" s="14"/>
      <c r="P147" s="240" t="s">
        <v>277</v>
      </c>
      <c r="Q147" s="16" t="s">
        <v>278</v>
      </c>
      <c r="R147" s="46" t="s">
        <v>279</v>
      </c>
      <c r="S147" s="26" t="s">
        <v>24</v>
      </c>
      <c r="T147" s="71"/>
      <c r="U147" s="250"/>
    </row>
    <row r="148" spans="2:21" ht="17.25" customHeight="1" x14ac:dyDescent="0.15">
      <c r="B148" s="18">
        <v>2020</v>
      </c>
      <c r="C148" s="16">
        <v>8</v>
      </c>
      <c r="D148" s="16" t="s">
        <v>14</v>
      </c>
      <c r="E148" s="148" t="s">
        <v>276</v>
      </c>
      <c r="F148" s="237" t="s">
        <v>215</v>
      </c>
      <c r="G148" s="81" t="s">
        <v>41</v>
      </c>
      <c r="H148" s="28" t="s">
        <v>66</v>
      </c>
      <c r="I148" s="57">
        <v>55011000</v>
      </c>
      <c r="J148" s="58"/>
      <c r="K148" s="58"/>
      <c r="L148" s="59">
        <v>55011000</v>
      </c>
      <c r="M148" s="57">
        <v>27505500</v>
      </c>
      <c r="N148" s="58">
        <v>38507700</v>
      </c>
      <c r="O148" s="14"/>
      <c r="P148" s="240" t="s">
        <v>277</v>
      </c>
      <c r="Q148" s="16" t="s">
        <v>278</v>
      </c>
      <c r="R148" s="46" t="s">
        <v>279</v>
      </c>
      <c r="S148" s="26" t="s">
        <v>24</v>
      </c>
      <c r="T148" s="71"/>
      <c r="U148" s="250"/>
    </row>
    <row r="149" spans="2:21" ht="17.25" customHeight="1" x14ac:dyDescent="0.15">
      <c r="B149" s="18">
        <v>2020</v>
      </c>
      <c r="C149" s="16">
        <v>8</v>
      </c>
      <c r="D149" s="16" t="s">
        <v>14</v>
      </c>
      <c r="E149" s="148" t="s">
        <v>276</v>
      </c>
      <c r="F149" s="237" t="s">
        <v>215</v>
      </c>
      <c r="G149" s="81" t="s">
        <v>40</v>
      </c>
      <c r="H149" s="28" t="s">
        <v>66</v>
      </c>
      <c r="I149" s="57">
        <v>24453000</v>
      </c>
      <c r="J149" s="58"/>
      <c r="K149" s="58"/>
      <c r="L149" s="59">
        <v>24453000</v>
      </c>
      <c r="M149" s="57">
        <v>12226500</v>
      </c>
      <c r="N149" s="58">
        <v>17117100</v>
      </c>
      <c r="O149" s="14"/>
      <c r="P149" s="240" t="s">
        <v>277</v>
      </c>
      <c r="Q149" s="16" t="s">
        <v>278</v>
      </c>
      <c r="R149" s="46" t="s">
        <v>279</v>
      </c>
      <c r="S149" s="26" t="s">
        <v>24</v>
      </c>
      <c r="T149" s="71"/>
      <c r="U149" s="250"/>
    </row>
    <row r="150" spans="2:21" ht="17.25" customHeight="1" x14ac:dyDescent="0.15">
      <c r="B150" s="18">
        <v>2020</v>
      </c>
      <c r="C150" s="16">
        <v>8</v>
      </c>
      <c r="D150" s="16" t="s">
        <v>14</v>
      </c>
      <c r="E150" s="148" t="s">
        <v>280</v>
      </c>
      <c r="F150" s="237" t="s">
        <v>215</v>
      </c>
      <c r="G150" s="81" t="s">
        <v>16</v>
      </c>
      <c r="H150" s="28" t="s">
        <v>66</v>
      </c>
      <c r="I150" s="57">
        <v>6511560000</v>
      </c>
      <c r="J150" s="58">
        <v>2300829000</v>
      </c>
      <c r="K150" s="58">
        <v>93264000</v>
      </c>
      <c r="L150" s="59">
        <v>8905653000</v>
      </c>
      <c r="M150" s="57">
        <v>500000000</v>
      </c>
      <c r="N150" s="58">
        <v>4558092000</v>
      </c>
      <c r="O150" s="14"/>
      <c r="P150" s="240" t="s">
        <v>277</v>
      </c>
      <c r="Q150" s="16" t="s">
        <v>281</v>
      </c>
      <c r="R150" s="46" t="s">
        <v>282</v>
      </c>
      <c r="S150" s="26" t="s">
        <v>24</v>
      </c>
      <c r="T150" s="71"/>
      <c r="U150" s="250"/>
    </row>
    <row r="151" spans="2:21" ht="17.25" customHeight="1" x14ac:dyDescent="0.15">
      <c r="B151" s="18">
        <v>2020</v>
      </c>
      <c r="C151" s="16">
        <v>8</v>
      </c>
      <c r="D151" s="16" t="s">
        <v>14</v>
      </c>
      <c r="E151" s="148" t="s">
        <v>579</v>
      </c>
      <c r="F151" s="237" t="s">
        <v>49</v>
      </c>
      <c r="G151" s="81" t="s">
        <v>39</v>
      </c>
      <c r="H151" s="28" t="s">
        <v>66</v>
      </c>
      <c r="I151" s="57">
        <v>30971000</v>
      </c>
      <c r="J151" s="58">
        <v>49985000</v>
      </c>
      <c r="K151" s="58"/>
      <c r="L151" s="59">
        <f>SUM(I151:K151)</f>
        <v>80956000</v>
      </c>
      <c r="M151" s="57">
        <v>5000000</v>
      </c>
      <c r="N151" s="58">
        <v>80956000</v>
      </c>
      <c r="O151" s="14"/>
      <c r="P151" s="240" t="s">
        <v>580</v>
      </c>
      <c r="Q151" s="16" t="s">
        <v>581</v>
      </c>
      <c r="R151" s="46" t="s">
        <v>582</v>
      </c>
      <c r="S151" s="26" t="s">
        <v>24</v>
      </c>
      <c r="T151" s="331"/>
      <c r="U151" s="250"/>
    </row>
    <row r="152" spans="2:21" ht="17.25" customHeight="1" x14ac:dyDescent="0.15">
      <c r="B152" s="18">
        <v>2020</v>
      </c>
      <c r="C152" s="16">
        <v>8</v>
      </c>
      <c r="D152" s="16" t="s">
        <v>14</v>
      </c>
      <c r="E152" s="148" t="s">
        <v>583</v>
      </c>
      <c r="F152" s="237" t="s">
        <v>49</v>
      </c>
      <c r="G152" s="81" t="s">
        <v>39</v>
      </c>
      <c r="H152" s="28" t="s">
        <v>66</v>
      </c>
      <c r="I152" s="57">
        <v>164162000</v>
      </c>
      <c r="J152" s="58">
        <v>31205000</v>
      </c>
      <c r="K152" s="58"/>
      <c r="L152" s="59">
        <f>SUM(I152:K152)</f>
        <v>195367000</v>
      </c>
      <c r="M152" s="57">
        <v>50000000</v>
      </c>
      <c r="N152" s="58">
        <v>195367000</v>
      </c>
      <c r="O152" s="14"/>
      <c r="P152" s="240" t="s">
        <v>580</v>
      </c>
      <c r="Q152" s="16" t="s">
        <v>581</v>
      </c>
      <c r="R152" s="46" t="s">
        <v>582</v>
      </c>
      <c r="S152" s="26" t="s">
        <v>24</v>
      </c>
      <c r="T152" s="331"/>
      <c r="U152" s="250"/>
    </row>
    <row r="153" spans="2:21" ht="17.25" customHeight="1" x14ac:dyDescent="0.15">
      <c r="B153" s="18">
        <v>2020</v>
      </c>
      <c r="C153" s="16">
        <v>8</v>
      </c>
      <c r="D153" s="16" t="s">
        <v>14</v>
      </c>
      <c r="E153" s="148" t="s">
        <v>584</v>
      </c>
      <c r="F153" s="237" t="s">
        <v>49</v>
      </c>
      <c r="G153" s="81" t="s">
        <v>17</v>
      </c>
      <c r="H153" s="28" t="s">
        <v>66</v>
      </c>
      <c r="I153" s="57">
        <v>1979722600</v>
      </c>
      <c r="J153" s="58">
        <v>625612000</v>
      </c>
      <c r="K153" s="58"/>
      <c r="L153" s="59">
        <f>SUM(I153:K153)</f>
        <v>2605334600</v>
      </c>
      <c r="M153" s="57">
        <v>736274000</v>
      </c>
      <c r="N153" s="58">
        <v>2605334600</v>
      </c>
      <c r="O153" s="14"/>
      <c r="P153" s="240" t="s">
        <v>580</v>
      </c>
      <c r="Q153" s="16" t="s">
        <v>581</v>
      </c>
      <c r="R153" s="46" t="s">
        <v>585</v>
      </c>
      <c r="S153" s="26" t="s">
        <v>24</v>
      </c>
      <c r="T153" s="331"/>
      <c r="U153" s="250"/>
    </row>
    <row r="154" spans="2:21" ht="17.25" customHeight="1" x14ac:dyDescent="0.15">
      <c r="B154" s="18">
        <v>2020</v>
      </c>
      <c r="C154" s="16">
        <v>8</v>
      </c>
      <c r="D154" s="16" t="s">
        <v>14</v>
      </c>
      <c r="E154" s="148" t="s">
        <v>586</v>
      </c>
      <c r="F154" s="237" t="s">
        <v>49</v>
      </c>
      <c r="G154" s="81" t="s">
        <v>41</v>
      </c>
      <c r="H154" s="28" t="s">
        <v>66</v>
      </c>
      <c r="I154" s="57">
        <v>204306000</v>
      </c>
      <c r="J154" s="58"/>
      <c r="K154" s="58"/>
      <c r="L154" s="59">
        <f>SUM(I154:K154)</f>
        <v>204306000</v>
      </c>
      <c r="M154" s="57">
        <v>5000000</v>
      </c>
      <c r="N154" s="58">
        <v>204306000</v>
      </c>
      <c r="O154" s="14"/>
      <c r="P154" s="240" t="s">
        <v>580</v>
      </c>
      <c r="Q154" s="16" t="s">
        <v>581</v>
      </c>
      <c r="R154" s="46" t="s">
        <v>585</v>
      </c>
      <c r="S154" s="26" t="s">
        <v>24</v>
      </c>
      <c r="T154" s="71"/>
      <c r="U154" s="250"/>
    </row>
    <row r="155" spans="2:21" ht="17.25" customHeight="1" x14ac:dyDescent="0.15">
      <c r="B155" s="18">
        <v>2020</v>
      </c>
      <c r="C155" s="16">
        <v>8</v>
      </c>
      <c r="D155" s="16" t="s">
        <v>14</v>
      </c>
      <c r="E155" s="148" t="s">
        <v>587</v>
      </c>
      <c r="F155" s="237" t="s">
        <v>49</v>
      </c>
      <c r="G155" s="81" t="s">
        <v>39</v>
      </c>
      <c r="H155" s="28" t="s">
        <v>66</v>
      </c>
      <c r="I155" s="57">
        <v>30971000</v>
      </c>
      <c r="J155" s="58">
        <v>49985000</v>
      </c>
      <c r="K155" s="58"/>
      <c r="L155" s="59">
        <f>SUM(I155:K155)</f>
        <v>80956000</v>
      </c>
      <c r="M155" s="57">
        <v>5000000</v>
      </c>
      <c r="N155" s="58">
        <v>80956000</v>
      </c>
      <c r="O155" s="14"/>
      <c r="P155" s="240" t="s">
        <v>580</v>
      </c>
      <c r="Q155" s="16" t="s">
        <v>588</v>
      </c>
      <c r="R155" s="46" t="s">
        <v>589</v>
      </c>
      <c r="S155" s="26" t="s">
        <v>24</v>
      </c>
      <c r="T155" s="331"/>
      <c r="U155" s="250"/>
    </row>
    <row r="156" spans="2:21" ht="17.25" customHeight="1" x14ac:dyDescent="0.15">
      <c r="B156" s="18">
        <v>2020</v>
      </c>
      <c r="C156" s="16">
        <v>8</v>
      </c>
      <c r="D156" s="16" t="s">
        <v>14</v>
      </c>
      <c r="E156" s="148" t="s">
        <v>590</v>
      </c>
      <c r="F156" s="237" t="s">
        <v>49</v>
      </c>
      <c r="G156" s="81" t="s">
        <v>39</v>
      </c>
      <c r="H156" s="28" t="s">
        <v>66</v>
      </c>
      <c r="I156" s="57">
        <v>164162000</v>
      </c>
      <c r="J156" s="58">
        <v>31205000</v>
      </c>
      <c r="K156" s="58"/>
      <c r="L156" s="59">
        <f>SUM(I156:K156)</f>
        <v>195367000</v>
      </c>
      <c r="M156" s="57">
        <v>50000000</v>
      </c>
      <c r="N156" s="58">
        <v>195367000</v>
      </c>
      <c r="O156" s="14"/>
      <c r="P156" s="240" t="s">
        <v>580</v>
      </c>
      <c r="Q156" s="16" t="s">
        <v>588</v>
      </c>
      <c r="R156" s="46" t="s">
        <v>589</v>
      </c>
      <c r="S156" s="26" t="s">
        <v>24</v>
      </c>
      <c r="T156" s="331"/>
      <c r="U156" s="250"/>
    </row>
    <row r="157" spans="2:21" ht="17.25" customHeight="1" x14ac:dyDescent="0.15">
      <c r="B157" s="18">
        <v>2020</v>
      </c>
      <c r="C157" s="16">
        <v>8</v>
      </c>
      <c r="D157" s="16" t="s">
        <v>14</v>
      </c>
      <c r="E157" s="148" t="s">
        <v>591</v>
      </c>
      <c r="F157" s="237" t="s">
        <v>49</v>
      </c>
      <c r="G157" s="81" t="s">
        <v>17</v>
      </c>
      <c r="H157" s="28" t="s">
        <v>66</v>
      </c>
      <c r="I157" s="57">
        <v>1979722600</v>
      </c>
      <c r="J157" s="58">
        <v>625612000</v>
      </c>
      <c r="K157" s="58"/>
      <c r="L157" s="59">
        <f>SUM(I157:K157)</f>
        <v>2605334600</v>
      </c>
      <c r="M157" s="57">
        <v>736274000</v>
      </c>
      <c r="N157" s="58">
        <v>2605334600</v>
      </c>
      <c r="O157" s="14"/>
      <c r="P157" s="240" t="s">
        <v>580</v>
      </c>
      <c r="Q157" s="16" t="s">
        <v>588</v>
      </c>
      <c r="R157" s="46" t="s">
        <v>592</v>
      </c>
      <c r="S157" s="26" t="s">
        <v>24</v>
      </c>
      <c r="T157" s="331"/>
      <c r="U157" s="250"/>
    </row>
    <row r="158" spans="2:21" ht="17.25" customHeight="1" x14ac:dyDescent="0.15">
      <c r="B158" s="18">
        <v>2020</v>
      </c>
      <c r="C158" s="16">
        <v>8</v>
      </c>
      <c r="D158" s="16" t="s">
        <v>14</v>
      </c>
      <c r="E158" s="148" t="s">
        <v>593</v>
      </c>
      <c r="F158" s="237" t="s">
        <v>49</v>
      </c>
      <c r="G158" s="81" t="s">
        <v>41</v>
      </c>
      <c r="H158" s="28" t="s">
        <v>66</v>
      </c>
      <c r="I158" s="57">
        <v>204306000</v>
      </c>
      <c r="J158" s="58"/>
      <c r="K158" s="58"/>
      <c r="L158" s="59">
        <f>SUM(I158:K158)</f>
        <v>204306000</v>
      </c>
      <c r="M158" s="57">
        <v>5000000</v>
      </c>
      <c r="N158" s="58">
        <v>204306000</v>
      </c>
      <c r="O158" s="14"/>
      <c r="P158" s="240" t="s">
        <v>580</v>
      </c>
      <c r="Q158" s="16" t="s">
        <v>588</v>
      </c>
      <c r="R158" s="46" t="s">
        <v>592</v>
      </c>
      <c r="S158" s="26" t="s">
        <v>24</v>
      </c>
      <c r="T158" s="71"/>
      <c r="U158" s="250"/>
    </row>
    <row r="159" spans="2:21" ht="17.25" customHeight="1" x14ac:dyDescent="0.15">
      <c r="B159" s="195">
        <v>2020</v>
      </c>
      <c r="C159" s="90">
        <v>8</v>
      </c>
      <c r="D159" s="90" t="s">
        <v>14</v>
      </c>
      <c r="E159" s="230" t="s">
        <v>601</v>
      </c>
      <c r="F159" s="258" t="s">
        <v>49</v>
      </c>
      <c r="G159" s="196" t="s">
        <v>17</v>
      </c>
      <c r="H159" s="239" t="s">
        <v>66</v>
      </c>
      <c r="I159" s="197">
        <v>300000000</v>
      </c>
      <c r="J159" s="198">
        <v>57000000</v>
      </c>
      <c r="K159" s="198"/>
      <c r="L159" s="199">
        <v>357000000</v>
      </c>
      <c r="M159" s="197">
        <v>240000000</v>
      </c>
      <c r="N159" s="198">
        <v>0</v>
      </c>
      <c r="O159" s="200"/>
      <c r="P159" s="243" t="s">
        <v>595</v>
      </c>
      <c r="Q159" s="90" t="s">
        <v>602</v>
      </c>
      <c r="R159" s="329" t="s">
        <v>603</v>
      </c>
      <c r="S159" s="91" t="s">
        <v>24</v>
      </c>
      <c r="T159" s="332"/>
      <c r="U159" s="253"/>
    </row>
    <row r="160" spans="2:21" ht="17.25" customHeight="1" x14ac:dyDescent="0.15">
      <c r="B160" s="18">
        <v>2020</v>
      </c>
      <c r="C160" s="16">
        <v>8</v>
      </c>
      <c r="D160" s="16" t="s">
        <v>14</v>
      </c>
      <c r="E160" s="148" t="s">
        <v>626</v>
      </c>
      <c r="F160" s="237" t="s">
        <v>49</v>
      </c>
      <c r="G160" s="81" t="s">
        <v>16</v>
      </c>
      <c r="H160" s="28" t="s">
        <v>68</v>
      </c>
      <c r="I160" s="57">
        <v>21639000</v>
      </c>
      <c r="J160" s="58">
        <v>5034000</v>
      </c>
      <c r="K160" s="58">
        <v>0</v>
      </c>
      <c r="L160" s="59">
        <f>I160+J160+K160</f>
        <v>26673000</v>
      </c>
      <c r="M160" s="57"/>
      <c r="N160" s="58"/>
      <c r="O160" s="14"/>
      <c r="P160" s="240" t="s">
        <v>627</v>
      </c>
      <c r="Q160" s="16" t="s">
        <v>628</v>
      </c>
      <c r="R160" s="46" t="s">
        <v>629</v>
      </c>
      <c r="S160" s="26" t="s">
        <v>24</v>
      </c>
      <c r="T160" s="71"/>
      <c r="U160" s="250" t="s">
        <v>523</v>
      </c>
    </row>
    <row r="161" spans="2:21" ht="17.25" customHeight="1" x14ac:dyDescent="0.15">
      <c r="B161" s="18">
        <v>2020</v>
      </c>
      <c r="C161" s="16">
        <v>8</v>
      </c>
      <c r="D161" s="16" t="s">
        <v>14</v>
      </c>
      <c r="E161" s="148" t="s">
        <v>630</v>
      </c>
      <c r="F161" s="237" t="s">
        <v>49</v>
      </c>
      <c r="G161" s="81" t="s">
        <v>16</v>
      </c>
      <c r="H161" s="28" t="s">
        <v>68</v>
      </c>
      <c r="I161" s="57">
        <v>21935000</v>
      </c>
      <c r="J161" s="58">
        <v>4738000</v>
      </c>
      <c r="K161" s="58">
        <v>0</v>
      </c>
      <c r="L161" s="59">
        <f>I161+J161+K161</f>
        <v>26673000</v>
      </c>
      <c r="M161" s="57"/>
      <c r="N161" s="58"/>
      <c r="O161" s="14"/>
      <c r="P161" s="240" t="s">
        <v>627</v>
      </c>
      <c r="Q161" s="16" t="s">
        <v>628</v>
      </c>
      <c r="R161" s="46" t="s">
        <v>629</v>
      </c>
      <c r="S161" s="26" t="s">
        <v>24</v>
      </c>
      <c r="T161" s="71"/>
      <c r="U161" s="250" t="s">
        <v>523</v>
      </c>
    </row>
    <row r="162" spans="2:21" ht="17.25" customHeight="1" x14ac:dyDescent="0.15">
      <c r="B162" s="18">
        <v>2020</v>
      </c>
      <c r="C162" s="16">
        <v>8</v>
      </c>
      <c r="D162" s="16" t="s">
        <v>14</v>
      </c>
      <c r="E162" s="148" t="s">
        <v>631</v>
      </c>
      <c r="F162" s="237" t="s">
        <v>49</v>
      </c>
      <c r="G162" s="81" t="s">
        <v>16</v>
      </c>
      <c r="H162" s="28" t="s">
        <v>68</v>
      </c>
      <c r="I162" s="57">
        <v>21516000</v>
      </c>
      <c r="J162" s="58">
        <v>5157000</v>
      </c>
      <c r="K162" s="58">
        <v>0</v>
      </c>
      <c r="L162" s="59">
        <f>I162+J162+K162</f>
        <v>26673000</v>
      </c>
      <c r="M162" s="57"/>
      <c r="N162" s="58"/>
      <c r="O162" s="14"/>
      <c r="P162" s="240" t="s">
        <v>627</v>
      </c>
      <c r="Q162" s="16" t="s">
        <v>628</v>
      </c>
      <c r="R162" s="46" t="s">
        <v>629</v>
      </c>
      <c r="S162" s="26" t="s">
        <v>24</v>
      </c>
      <c r="T162" s="71"/>
      <c r="U162" s="250" t="s">
        <v>523</v>
      </c>
    </row>
    <row r="163" spans="2:21" ht="17.25" customHeight="1" x14ac:dyDescent="0.15">
      <c r="B163" s="18">
        <v>2020</v>
      </c>
      <c r="C163" s="16">
        <v>8</v>
      </c>
      <c r="D163" s="16" t="s">
        <v>14</v>
      </c>
      <c r="E163" s="148" t="s">
        <v>632</v>
      </c>
      <c r="F163" s="237" t="s">
        <v>49</v>
      </c>
      <c r="G163" s="81" t="s">
        <v>16</v>
      </c>
      <c r="H163" s="28" t="s">
        <v>68</v>
      </c>
      <c r="I163" s="57">
        <v>21049000</v>
      </c>
      <c r="J163" s="58">
        <v>5625000</v>
      </c>
      <c r="K163" s="58">
        <v>0</v>
      </c>
      <c r="L163" s="59">
        <f>I163+J163+K163</f>
        <v>26674000</v>
      </c>
      <c r="M163" s="57"/>
      <c r="N163" s="58"/>
      <c r="O163" s="14"/>
      <c r="P163" s="240" t="s">
        <v>627</v>
      </c>
      <c r="Q163" s="16" t="s">
        <v>628</v>
      </c>
      <c r="R163" s="46" t="s">
        <v>629</v>
      </c>
      <c r="S163" s="26" t="s">
        <v>24</v>
      </c>
      <c r="T163" s="71"/>
      <c r="U163" s="250" t="s">
        <v>523</v>
      </c>
    </row>
    <row r="164" spans="2:21" ht="17.25" customHeight="1" x14ac:dyDescent="0.15">
      <c r="B164" s="18">
        <v>2020</v>
      </c>
      <c r="C164" s="16">
        <v>8</v>
      </c>
      <c r="D164" s="16" t="s">
        <v>14</v>
      </c>
      <c r="E164" s="148" t="s">
        <v>633</v>
      </c>
      <c r="F164" s="237" t="s">
        <v>49</v>
      </c>
      <c r="G164" s="81" t="s">
        <v>16</v>
      </c>
      <c r="H164" s="28" t="s">
        <v>68</v>
      </c>
      <c r="I164" s="57">
        <v>21930000</v>
      </c>
      <c r="J164" s="58">
        <v>4747000</v>
      </c>
      <c r="K164" s="58">
        <v>0</v>
      </c>
      <c r="L164" s="59">
        <f>I164+J164+K164</f>
        <v>26677000</v>
      </c>
      <c r="M164" s="57"/>
      <c r="N164" s="58"/>
      <c r="O164" s="14"/>
      <c r="P164" s="240" t="s">
        <v>627</v>
      </c>
      <c r="Q164" s="16" t="s">
        <v>628</v>
      </c>
      <c r="R164" s="46" t="s">
        <v>629</v>
      </c>
      <c r="S164" s="26" t="s">
        <v>24</v>
      </c>
      <c r="T164" s="71"/>
      <c r="U164" s="250" t="s">
        <v>523</v>
      </c>
    </row>
    <row r="165" spans="2:21" ht="17.25" customHeight="1" x14ac:dyDescent="0.15">
      <c r="B165" s="18">
        <v>2020</v>
      </c>
      <c r="C165" s="16">
        <v>8</v>
      </c>
      <c r="D165" s="16" t="s">
        <v>14</v>
      </c>
      <c r="E165" s="148" t="s">
        <v>634</v>
      </c>
      <c r="F165" s="237" t="s">
        <v>49</v>
      </c>
      <c r="G165" s="81" t="s">
        <v>16</v>
      </c>
      <c r="H165" s="28" t="s">
        <v>68</v>
      </c>
      <c r="I165" s="57">
        <v>21541000</v>
      </c>
      <c r="J165" s="58">
        <v>5132000</v>
      </c>
      <c r="K165" s="58">
        <v>0</v>
      </c>
      <c r="L165" s="59">
        <f>I165+J165+K165</f>
        <v>26673000</v>
      </c>
      <c r="M165" s="57"/>
      <c r="N165" s="58"/>
      <c r="O165" s="14"/>
      <c r="P165" s="240" t="s">
        <v>627</v>
      </c>
      <c r="Q165" s="16" t="s">
        <v>628</v>
      </c>
      <c r="R165" s="46" t="s">
        <v>629</v>
      </c>
      <c r="S165" s="26" t="s">
        <v>24</v>
      </c>
      <c r="T165" s="71"/>
      <c r="U165" s="250" t="s">
        <v>523</v>
      </c>
    </row>
    <row r="166" spans="2:21" ht="17.25" customHeight="1" x14ac:dyDescent="0.15">
      <c r="B166" s="18">
        <v>2020</v>
      </c>
      <c r="C166" s="16">
        <v>8</v>
      </c>
      <c r="D166" s="16" t="s">
        <v>14</v>
      </c>
      <c r="E166" s="148" t="s">
        <v>635</v>
      </c>
      <c r="F166" s="237" t="s">
        <v>49</v>
      </c>
      <c r="G166" s="81" t="s">
        <v>16</v>
      </c>
      <c r="H166" s="28" t="s">
        <v>68</v>
      </c>
      <c r="I166" s="57">
        <v>21734000</v>
      </c>
      <c r="J166" s="58">
        <v>4939000</v>
      </c>
      <c r="K166" s="58">
        <v>0</v>
      </c>
      <c r="L166" s="59">
        <f>I166+J166+K166</f>
        <v>26673000</v>
      </c>
      <c r="M166" s="57"/>
      <c r="N166" s="58"/>
      <c r="O166" s="14"/>
      <c r="P166" s="240" t="s">
        <v>627</v>
      </c>
      <c r="Q166" s="16" t="s">
        <v>628</v>
      </c>
      <c r="R166" s="46" t="s">
        <v>629</v>
      </c>
      <c r="S166" s="26" t="s">
        <v>24</v>
      </c>
      <c r="T166" s="71"/>
      <c r="U166" s="250" t="s">
        <v>523</v>
      </c>
    </row>
    <row r="167" spans="2:21" ht="17.25" customHeight="1" x14ac:dyDescent="0.15">
      <c r="B167" s="18">
        <v>2020</v>
      </c>
      <c r="C167" s="16">
        <v>8</v>
      </c>
      <c r="D167" s="16" t="s">
        <v>14</v>
      </c>
      <c r="E167" s="148" t="s">
        <v>636</v>
      </c>
      <c r="F167" s="237" t="s">
        <v>49</v>
      </c>
      <c r="G167" s="81" t="s">
        <v>16</v>
      </c>
      <c r="H167" s="28" t="s">
        <v>68</v>
      </c>
      <c r="I167" s="57">
        <v>19457000</v>
      </c>
      <c r="J167" s="58">
        <v>7219000</v>
      </c>
      <c r="K167" s="58">
        <v>0</v>
      </c>
      <c r="L167" s="59">
        <f>I167+J167+K167</f>
        <v>26676000</v>
      </c>
      <c r="M167" s="57"/>
      <c r="N167" s="58"/>
      <c r="O167" s="14"/>
      <c r="P167" s="240" t="s">
        <v>627</v>
      </c>
      <c r="Q167" s="16" t="s">
        <v>628</v>
      </c>
      <c r="R167" s="46" t="s">
        <v>629</v>
      </c>
      <c r="S167" s="26" t="s">
        <v>24</v>
      </c>
      <c r="T167" s="71"/>
      <c r="U167" s="250" t="s">
        <v>523</v>
      </c>
    </row>
    <row r="168" spans="2:21" ht="17.25" customHeight="1" x14ac:dyDescent="0.15">
      <c r="B168" s="18">
        <v>2020</v>
      </c>
      <c r="C168" s="16">
        <v>8</v>
      </c>
      <c r="D168" s="16" t="s">
        <v>14</v>
      </c>
      <c r="E168" s="148" t="s">
        <v>637</v>
      </c>
      <c r="F168" s="237" t="s">
        <v>49</v>
      </c>
      <c r="G168" s="81" t="s">
        <v>16</v>
      </c>
      <c r="H168" s="28" t="s">
        <v>68</v>
      </c>
      <c r="I168" s="57">
        <v>21516000</v>
      </c>
      <c r="J168" s="58">
        <v>5157000</v>
      </c>
      <c r="K168" s="58">
        <v>0</v>
      </c>
      <c r="L168" s="59">
        <f>I168+J168+K168</f>
        <v>26673000</v>
      </c>
      <c r="M168" s="57"/>
      <c r="N168" s="58"/>
      <c r="O168" s="14"/>
      <c r="P168" s="240" t="s">
        <v>627</v>
      </c>
      <c r="Q168" s="16" t="s">
        <v>628</v>
      </c>
      <c r="R168" s="46" t="s">
        <v>629</v>
      </c>
      <c r="S168" s="26" t="s">
        <v>24</v>
      </c>
      <c r="T168" s="71"/>
      <c r="U168" s="250" t="s">
        <v>523</v>
      </c>
    </row>
    <row r="169" spans="2:21" ht="17.25" customHeight="1" x14ac:dyDescent="0.15">
      <c r="B169" s="18">
        <v>2020</v>
      </c>
      <c r="C169" s="16">
        <v>8</v>
      </c>
      <c r="D169" s="16" t="s">
        <v>14</v>
      </c>
      <c r="E169" s="148" t="s">
        <v>638</v>
      </c>
      <c r="F169" s="237" t="s">
        <v>49</v>
      </c>
      <c r="G169" s="81" t="s">
        <v>16</v>
      </c>
      <c r="H169" s="28" t="s">
        <v>68</v>
      </c>
      <c r="I169" s="57">
        <v>21114000</v>
      </c>
      <c r="J169" s="58">
        <v>5555000</v>
      </c>
      <c r="K169" s="58">
        <v>0</v>
      </c>
      <c r="L169" s="59">
        <f>I169+J169+K169</f>
        <v>26669000</v>
      </c>
      <c r="M169" s="57"/>
      <c r="N169" s="58"/>
      <c r="O169" s="14"/>
      <c r="P169" s="240" t="s">
        <v>627</v>
      </c>
      <c r="Q169" s="16" t="s">
        <v>628</v>
      </c>
      <c r="R169" s="46" t="s">
        <v>629</v>
      </c>
      <c r="S169" s="26" t="s">
        <v>24</v>
      </c>
      <c r="T169" s="71"/>
      <c r="U169" s="250" t="s">
        <v>523</v>
      </c>
    </row>
    <row r="170" spans="2:21" ht="17.25" customHeight="1" x14ac:dyDescent="0.15">
      <c r="B170" s="18">
        <v>2020</v>
      </c>
      <c r="C170" s="16">
        <v>8</v>
      </c>
      <c r="D170" s="16" t="s">
        <v>14</v>
      </c>
      <c r="E170" s="148" t="s">
        <v>639</v>
      </c>
      <c r="F170" s="237" t="s">
        <v>49</v>
      </c>
      <c r="G170" s="81" t="s">
        <v>16</v>
      </c>
      <c r="H170" s="28" t="s">
        <v>68</v>
      </c>
      <c r="I170" s="57">
        <v>21953000</v>
      </c>
      <c r="J170" s="58">
        <v>4715000</v>
      </c>
      <c r="K170" s="58">
        <v>0</v>
      </c>
      <c r="L170" s="59">
        <f>I170+J170+K170</f>
        <v>26668000</v>
      </c>
      <c r="M170" s="57"/>
      <c r="N170" s="58"/>
      <c r="O170" s="14"/>
      <c r="P170" s="240" t="s">
        <v>627</v>
      </c>
      <c r="Q170" s="16" t="s">
        <v>628</v>
      </c>
      <c r="R170" s="46" t="s">
        <v>629</v>
      </c>
      <c r="S170" s="26" t="s">
        <v>24</v>
      </c>
      <c r="T170" s="71"/>
      <c r="U170" s="250" t="s">
        <v>523</v>
      </c>
    </row>
    <row r="171" spans="2:21" ht="17.25" customHeight="1" x14ac:dyDescent="0.15">
      <c r="B171" s="18">
        <v>2020</v>
      </c>
      <c r="C171" s="16">
        <v>8</v>
      </c>
      <c r="D171" s="16" t="s">
        <v>14</v>
      </c>
      <c r="E171" s="148" t="s">
        <v>640</v>
      </c>
      <c r="F171" s="237" t="s">
        <v>49</v>
      </c>
      <c r="G171" s="81" t="s">
        <v>16</v>
      </c>
      <c r="H171" s="28" t="s">
        <v>68</v>
      </c>
      <c r="I171" s="57">
        <v>21639000</v>
      </c>
      <c r="J171" s="58">
        <v>5034000</v>
      </c>
      <c r="K171" s="58">
        <v>0</v>
      </c>
      <c r="L171" s="59">
        <f>I171+J171+K171</f>
        <v>26673000</v>
      </c>
      <c r="M171" s="57"/>
      <c r="N171" s="58"/>
      <c r="O171" s="14"/>
      <c r="P171" s="240" t="s">
        <v>627</v>
      </c>
      <c r="Q171" s="16" t="s">
        <v>628</v>
      </c>
      <c r="R171" s="46" t="s">
        <v>629</v>
      </c>
      <c r="S171" s="26" t="s">
        <v>24</v>
      </c>
      <c r="T171" s="71"/>
      <c r="U171" s="250" t="s">
        <v>523</v>
      </c>
    </row>
    <row r="172" spans="2:21" ht="17.25" customHeight="1" x14ac:dyDescent="0.15">
      <c r="B172" s="18">
        <v>2020</v>
      </c>
      <c r="C172" s="16">
        <v>8</v>
      </c>
      <c r="D172" s="16" t="s">
        <v>14</v>
      </c>
      <c r="E172" s="148" t="s">
        <v>641</v>
      </c>
      <c r="F172" s="237" t="s">
        <v>49</v>
      </c>
      <c r="G172" s="81" t="s">
        <v>16</v>
      </c>
      <c r="H172" s="28" t="s">
        <v>68</v>
      </c>
      <c r="I172" s="57">
        <v>21516000</v>
      </c>
      <c r="J172" s="58">
        <v>5157000</v>
      </c>
      <c r="K172" s="58">
        <v>0</v>
      </c>
      <c r="L172" s="59">
        <f>I172+J172+K172</f>
        <v>26673000</v>
      </c>
      <c r="M172" s="57"/>
      <c r="N172" s="58"/>
      <c r="O172" s="14"/>
      <c r="P172" s="240" t="s">
        <v>627</v>
      </c>
      <c r="Q172" s="16" t="s">
        <v>628</v>
      </c>
      <c r="R172" s="46" t="s">
        <v>629</v>
      </c>
      <c r="S172" s="26" t="s">
        <v>24</v>
      </c>
      <c r="T172" s="71"/>
      <c r="U172" s="250" t="s">
        <v>523</v>
      </c>
    </row>
    <row r="173" spans="2:21" ht="17.25" customHeight="1" x14ac:dyDescent="0.15">
      <c r="B173" s="18">
        <v>2020</v>
      </c>
      <c r="C173" s="16">
        <v>8</v>
      </c>
      <c r="D173" s="16" t="s">
        <v>14</v>
      </c>
      <c r="E173" s="148" t="s">
        <v>642</v>
      </c>
      <c r="F173" s="237" t="s">
        <v>49</v>
      </c>
      <c r="G173" s="81" t="s">
        <v>16</v>
      </c>
      <c r="H173" s="28" t="s">
        <v>68</v>
      </c>
      <c r="I173" s="57">
        <v>21882000</v>
      </c>
      <c r="J173" s="58">
        <v>4795000</v>
      </c>
      <c r="K173" s="58">
        <v>0</v>
      </c>
      <c r="L173" s="59">
        <f>I173+J173+K173</f>
        <v>26677000</v>
      </c>
      <c r="M173" s="57"/>
      <c r="N173" s="58"/>
      <c r="O173" s="14"/>
      <c r="P173" s="240" t="s">
        <v>627</v>
      </c>
      <c r="Q173" s="16" t="s">
        <v>628</v>
      </c>
      <c r="R173" s="46" t="s">
        <v>629</v>
      </c>
      <c r="S173" s="26" t="s">
        <v>24</v>
      </c>
      <c r="T173" s="71"/>
      <c r="U173" s="250" t="s">
        <v>523</v>
      </c>
    </row>
    <row r="174" spans="2:21" ht="17.25" customHeight="1" x14ac:dyDescent="0.15">
      <c r="B174" s="18">
        <v>2020</v>
      </c>
      <c r="C174" s="16">
        <v>8</v>
      </c>
      <c r="D174" s="16" t="s">
        <v>14</v>
      </c>
      <c r="E174" s="148" t="s">
        <v>643</v>
      </c>
      <c r="F174" s="237" t="s">
        <v>49</v>
      </c>
      <c r="G174" s="81" t="s">
        <v>16</v>
      </c>
      <c r="H174" s="28" t="s">
        <v>68</v>
      </c>
      <c r="I174" s="57">
        <v>21564000</v>
      </c>
      <c r="J174" s="58">
        <v>5109000</v>
      </c>
      <c r="K174" s="58">
        <v>0</v>
      </c>
      <c r="L174" s="59">
        <f>I174+J174+K174</f>
        <v>26673000</v>
      </c>
      <c r="M174" s="57"/>
      <c r="N174" s="58"/>
      <c r="O174" s="14"/>
      <c r="P174" s="240" t="s">
        <v>627</v>
      </c>
      <c r="Q174" s="16" t="s">
        <v>628</v>
      </c>
      <c r="R174" s="46" t="s">
        <v>629</v>
      </c>
      <c r="S174" s="26" t="s">
        <v>24</v>
      </c>
      <c r="T174" s="71"/>
      <c r="U174" s="250" t="s">
        <v>523</v>
      </c>
    </row>
    <row r="175" spans="2:21" ht="17.25" customHeight="1" x14ac:dyDescent="0.15">
      <c r="B175" s="18">
        <v>2020</v>
      </c>
      <c r="C175" s="16">
        <v>8</v>
      </c>
      <c r="D175" s="16" t="s">
        <v>14</v>
      </c>
      <c r="E175" s="148" t="s">
        <v>644</v>
      </c>
      <c r="F175" s="237" t="s">
        <v>49</v>
      </c>
      <c r="G175" s="81" t="s">
        <v>16</v>
      </c>
      <c r="H175" s="28" t="s">
        <v>68</v>
      </c>
      <c r="I175" s="57">
        <v>21834000</v>
      </c>
      <c r="J175" s="58">
        <v>4839000</v>
      </c>
      <c r="K175" s="58">
        <v>0</v>
      </c>
      <c r="L175" s="59">
        <f>I175+J175+K175</f>
        <v>26673000</v>
      </c>
      <c r="M175" s="57"/>
      <c r="N175" s="58"/>
      <c r="O175" s="14"/>
      <c r="P175" s="240" t="s">
        <v>627</v>
      </c>
      <c r="Q175" s="16" t="s">
        <v>628</v>
      </c>
      <c r="R175" s="46" t="s">
        <v>629</v>
      </c>
      <c r="S175" s="26" t="s">
        <v>24</v>
      </c>
      <c r="T175" s="71"/>
      <c r="U175" s="250" t="s">
        <v>523</v>
      </c>
    </row>
    <row r="176" spans="2:21" ht="17.25" customHeight="1" x14ac:dyDescent="0.15">
      <c r="B176" s="18">
        <v>2020</v>
      </c>
      <c r="C176" s="16">
        <v>8</v>
      </c>
      <c r="D176" s="16" t="s">
        <v>14</v>
      </c>
      <c r="E176" s="148" t="s">
        <v>645</v>
      </c>
      <c r="F176" s="237" t="s">
        <v>49</v>
      </c>
      <c r="G176" s="81" t="s">
        <v>16</v>
      </c>
      <c r="H176" s="28" t="s">
        <v>68</v>
      </c>
      <c r="I176" s="57">
        <v>21862000</v>
      </c>
      <c r="J176" s="58">
        <v>4811000</v>
      </c>
      <c r="K176" s="58">
        <v>0</v>
      </c>
      <c r="L176" s="59">
        <f>I176+J176+K176</f>
        <v>26673000</v>
      </c>
      <c r="M176" s="57"/>
      <c r="N176" s="58"/>
      <c r="O176" s="14"/>
      <c r="P176" s="240" t="s">
        <v>627</v>
      </c>
      <c r="Q176" s="16" t="s">
        <v>628</v>
      </c>
      <c r="R176" s="46" t="s">
        <v>629</v>
      </c>
      <c r="S176" s="26" t="s">
        <v>24</v>
      </c>
      <c r="T176" s="71"/>
      <c r="U176" s="250" t="s">
        <v>523</v>
      </c>
    </row>
    <row r="177" spans="2:21" ht="17.25" customHeight="1" x14ac:dyDescent="0.15">
      <c r="B177" s="18">
        <v>2020</v>
      </c>
      <c r="C177" s="16">
        <v>8</v>
      </c>
      <c r="D177" s="16" t="s">
        <v>14</v>
      </c>
      <c r="E177" s="148" t="s">
        <v>646</v>
      </c>
      <c r="F177" s="237" t="s">
        <v>49</v>
      </c>
      <c r="G177" s="81" t="s">
        <v>16</v>
      </c>
      <c r="H177" s="28" t="s">
        <v>68</v>
      </c>
      <c r="I177" s="57">
        <v>21500000</v>
      </c>
      <c r="J177" s="58">
        <v>5173000</v>
      </c>
      <c r="K177" s="58">
        <v>0</v>
      </c>
      <c r="L177" s="59">
        <f>I177+J177+K177</f>
        <v>26673000</v>
      </c>
      <c r="M177" s="57"/>
      <c r="N177" s="58"/>
      <c r="O177" s="14"/>
      <c r="P177" s="240" t="s">
        <v>627</v>
      </c>
      <c r="Q177" s="16" t="s">
        <v>628</v>
      </c>
      <c r="R177" s="46" t="s">
        <v>629</v>
      </c>
      <c r="S177" s="26" t="s">
        <v>24</v>
      </c>
      <c r="T177" s="71"/>
      <c r="U177" s="250" t="s">
        <v>523</v>
      </c>
    </row>
    <row r="178" spans="2:21" ht="17.25" customHeight="1" x14ac:dyDescent="0.15">
      <c r="B178" s="18">
        <v>2020</v>
      </c>
      <c r="C178" s="16">
        <v>8</v>
      </c>
      <c r="D178" s="16" t="s">
        <v>14</v>
      </c>
      <c r="E178" s="148" t="s">
        <v>647</v>
      </c>
      <c r="F178" s="237" t="s">
        <v>49</v>
      </c>
      <c r="G178" s="81" t="s">
        <v>16</v>
      </c>
      <c r="H178" s="28" t="s">
        <v>68</v>
      </c>
      <c r="I178" s="57">
        <v>13009000</v>
      </c>
      <c r="J178" s="58">
        <v>22565000</v>
      </c>
      <c r="K178" s="58">
        <v>0</v>
      </c>
      <c r="L178" s="59">
        <f>I178+J178+K178</f>
        <v>35574000</v>
      </c>
      <c r="M178" s="57"/>
      <c r="N178" s="58"/>
      <c r="O178" s="14"/>
      <c r="P178" s="240" t="s">
        <v>627</v>
      </c>
      <c r="Q178" s="16" t="s">
        <v>628</v>
      </c>
      <c r="R178" s="46" t="s">
        <v>629</v>
      </c>
      <c r="S178" s="26" t="s">
        <v>24</v>
      </c>
      <c r="T178" s="71"/>
      <c r="U178" s="250" t="s">
        <v>523</v>
      </c>
    </row>
    <row r="179" spans="2:21" ht="17.25" customHeight="1" x14ac:dyDescent="0.15">
      <c r="B179" s="18">
        <v>2020</v>
      </c>
      <c r="C179" s="16">
        <v>8</v>
      </c>
      <c r="D179" s="16" t="s">
        <v>14</v>
      </c>
      <c r="E179" s="148" t="s">
        <v>648</v>
      </c>
      <c r="F179" s="237" t="s">
        <v>49</v>
      </c>
      <c r="G179" s="81" t="s">
        <v>16</v>
      </c>
      <c r="H179" s="28" t="s">
        <v>68</v>
      </c>
      <c r="I179" s="57">
        <v>14465000</v>
      </c>
      <c r="J179" s="58">
        <v>21096000</v>
      </c>
      <c r="K179" s="58">
        <v>0</v>
      </c>
      <c r="L179" s="59">
        <f>I179+J179+K179</f>
        <v>35561000</v>
      </c>
      <c r="M179" s="57"/>
      <c r="N179" s="58"/>
      <c r="O179" s="14"/>
      <c r="P179" s="240" t="s">
        <v>627</v>
      </c>
      <c r="Q179" s="16" t="s">
        <v>628</v>
      </c>
      <c r="R179" s="46" t="s">
        <v>629</v>
      </c>
      <c r="S179" s="26" t="s">
        <v>24</v>
      </c>
      <c r="T179" s="71"/>
      <c r="U179" s="250" t="s">
        <v>523</v>
      </c>
    </row>
    <row r="180" spans="2:21" ht="17.25" customHeight="1" x14ac:dyDescent="0.15">
      <c r="B180" s="18">
        <v>2020</v>
      </c>
      <c r="C180" s="16">
        <v>8</v>
      </c>
      <c r="D180" s="16" t="s">
        <v>14</v>
      </c>
      <c r="E180" s="148" t="s">
        <v>649</v>
      </c>
      <c r="F180" s="237" t="s">
        <v>49</v>
      </c>
      <c r="G180" s="81" t="s">
        <v>16</v>
      </c>
      <c r="H180" s="28" t="s">
        <v>68</v>
      </c>
      <c r="I180" s="57">
        <v>21242000</v>
      </c>
      <c r="J180" s="58">
        <v>5431000</v>
      </c>
      <c r="K180" s="58">
        <v>0</v>
      </c>
      <c r="L180" s="59">
        <f>I180+J180+K180</f>
        <v>26673000</v>
      </c>
      <c r="M180" s="57"/>
      <c r="N180" s="58"/>
      <c r="O180" s="14"/>
      <c r="P180" s="240" t="s">
        <v>627</v>
      </c>
      <c r="Q180" s="16" t="s">
        <v>628</v>
      </c>
      <c r="R180" s="46" t="s">
        <v>629</v>
      </c>
      <c r="S180" s="26" t="s">
        <v>24</v>
      </c>
      <c r="T180" s="71"/>
      <c r="U180" s="250" t="s">
        <v>523</v>
      </c>
    </row>
    <row r="181" spans="2:21" ht="17.25" customHeight="1" x14ac:dyDescent="0.15">
      <c r="B181" s="18">
        <v>2020</v>
      </c>
      <c r="C181" s="16">
        <v>8</v>
      </c>
      <c r="D181" s="16" t="s">
        <v>14</v>
      </c>
      <c r="E181" s="148" t="s">
        <v>650</v>
      </c>
      <c r="F181" s="237" t="s">
        <v>49</v>
      </c>
      <c r="G181" s="81" t="s">
        <v>16</v>
      </c>
      <c r="H181" s="46" t="s">
        <v>68</v>
      </c>
      <c r="I181" s="57">
        <v>21986000</v>
      </c>
      <c r="J181" s="58">
        <v>4687000</v>
      </c>
      <c r="K181" s="58">
        <v>0</v>
      </c>
      <c r="L181" s="59">
        <f>I181+J181+K181</f>
        <v>26673000</v>
      </c>
      <c r="M181" s="57"/>
      <c r="N181" s="58"/>
      <c r="O181" s="14"/>
      <c r="P181" s="240" t="s">
        <v>627</v>
      </c>
      <c r="Q181" s="16" t="s">
        <v>628</v>
      </c>
      <c r="R181" s="46" t="s">
        <v>629</v>
      </c>
      <c r="S181" s="26" t="s">
        <v>24</v>
      </c>
      <c r="T181" s="71"/>
      <c r="U181" s="250" t="s">
        <v>523</v>
      </c>
    </row>
    <row r="182" spans="2:21" ht="17.25" customHeight="1" x14ac:dyDescent="0.15">
      <c r="B182" s="18">
        <v>2020</v>
      </c>
      <c r="C182" s="16">
        <v>8</v>
      </c>
      <c r="D182" s="16" t="s">
        <v>14</v>
      </c>
      <c r="E182" s="148" t="s">
        <v>651</v>
      </c>
      <c r="F182" s="237" t="s">
        <v>49</v>
      </c>
      <c r="G182" s="81" t="s">
        <v>16</v>
      </c>
      <c r="H182" s="46" t="s">
        <v>68</v>
      </c>
      <c r="I182" s="57">
        <v>21956000</v>
      </c>
      <c r="J182" s="58">
        <v>4717000</v>
      </c>
      <c r="K182" s="58">
        <v>0</v>
      </c>
      <c r="L182" s="59">
        <f>I182+J182+K182</f>
        <v>26673000</v>
      </c>
      <c r="M182" s="57"/>
      <c r="N182" s="58"/>
      <c r="O182" s="14"/>
      <c r="P182" s="241" t="s">
        <v>627</v>
      </c>
      <c r="Q182" s="16" t="s">
        <v>628</v>
      </c>
      <c r="R182" s="46" t="s">
        <v>629</v>
      </c>
      <c r="S182" s="26" t="s">
        <v>24</v>
      </c>
      <c r="T182" s="71"/>
      <c r="U182" s="250" t="s">
        <v>523</v>
      </c>
    </row>
    <row r="183" spans="2:21" ht="17.25" customHeight="1" x14ac:dyDescent="0.15">
      <c r="B183" s="18">
        <v>2020</v>
      </c>
      <c r="C183" s="16">
        <v>8</v>
      </c>
      <c r="D183" s="16" t="s">
        <v>14</v>
      </c>
      <c r="E183" s="148" t="s">
        <v>652</v>
      </c>
      <c r="F183" s="237" t="s">
        <v>49</v>
      </c>
      <c r="G183" s="81" t="s">
        <v>16</v>
      </c>
      <c r="H183" s="46" t="s">
        <v>68</v>
      </c>
      <c r="I183" s="57">
        <v>21639000</v>
      </c>
      <c r="J183" s="58">
        <v>5034000</v>
      </c>
      <c r="K183" s="58">
        <v>0</v>
      </c>
      <c r="L183" s="59">
        <f>I183+J183+K183</f>
        <v>26673000</v>
      </c>
      <c r="M183" s="57"/>
      <c r="N183" s="58"/>
      <c r="O183" s="14"/>
      <c r="P183" s="241" t="s">
        <v>627</v>
      </c>
      <c r="Q183" s="16" t="s">
        <v>628</v>
      </c>
      <c r="R183" s="46" t="s">
        <v>629</v>
      </c>
      <c r="S183" s="26" t="s">
        <v>24</v>
      </c>
      <c r="T183" s="30"/>
      <c r="U183" s="250" t="s">
        <v>523</v>
      </c>
    </row>
    <row r="184" spans="2:21" ht="17.25" customHeight="1" x14ac:dyDescent="0.15">
      <c r="B184" s="18">
        <v>2020</v>
      </c>
      <c r="C184" s="16">
        <v>8</v>
      </c>
      <c r="D184" s="16" t="s">
        <v>14</v>
      </c>
      <c r="E184" s="148" t="s">
        <v>653</v>
      </c>
      <c r="F184" s="237" t="s">
        <v>49</v>
      </c>
      <c r="G184" s="81" t="s">
        <v>16</v>
      </c>
      <c r="H184" s="46" t="s">
        <v>68</v>
      </c>
      <c r="I184" s="57">
        <v>21687000</v>
      </c>
      <c r="J184" s="58">
        <v>4986000</v>
      </c>
      <c r="K184" s="58">
        <v>0</v>
      </c>
      <c r="L184" s="59">
        <f>I184+J184+K184</f>
        <v>26673000</v>
      </c>
      <c r="M184" s="57"/>
      <c r="N184" s="58"/>
      <c r="O184" s="14"/>
      <c r="P184" s="241" t="s">
        <v>627</v>
      </c>
      <c r="Q184" s="16" t="s">
        <v>628</v>
      </c>
      <c r="R184" s="46" t="s">
        <v>629</v>
      </c>
      <c r="S184" s="26" t="s">
        <v>24</v>
      </c>
      <c r="T184" s="30"/>
      <c r="U184" s="250" t="s">
        <v>523</v>
      </c>
    </row>
    <row r="185" spans="2:21" ht="17.25" customHeight="1" x14ac:dyDescent="0.15">
      <c r="B185" s="18">
        <v>2020</v>
      </c>
      <c r="C185" s="16">
        <v>8</v>
      </c>
      <c r="D185" s="16" t="s">
        <v>14</v>
      </c>
      <c r="E185" s="148" t="s">
        <v>654</v>
      </c>
      <c r="F185" s="237" t="s">
        <v>49</v>
      </c>
      <c r="G185" s="81" t="s">
        <v>16</v>
      </c>
      <c r="H185" s="46" t="s">
        <v>68</v>
      </c>
      <c r="I185" s="57">
        <v>21639000</v>
      </c>
      <c r="J185" s="58">
        <v>5034000</v>
      </c>
      <c r="K185" s="58">
        <v>0</v>
      </c>
      <c r="L185" s="59">
        <f>I185+J185+K185</f>
        <v>26673000</v>
      </c>
      <c r="M185" s="57"/>
      <c r="N185" s="58"/>
      <c r="O185" s="14"/>
      <c r="P185" s="241" t="s">
        <v>627</v>
      </c>
      <c r="Q185" s="16" t="s">
        <v>628</v>
      </c>
      <c r="R185" s="46" t="s">
        <v>629</v>
      </c>
      <c r="S185" s="26" t="s">
        <v>24</v>
      </c>
      <c r="T185" s="30"/>
      <c r="U185" s="250" t="s">
        <v>523</v>
      </c>
    </row>
    <row r="186" spans="2:21" ht="17.25" customHeight="1" x14ac:dyDescent="0.15">
      <c r="B186" s="18">
        <v>2020</v>
      </c>
      <c r="C186" s="16">
        <v>8</v>
      </c>
      <c r="D186" s="16" t="s">
        <v>14</v>
      </c>
      <c r="E186" s="148" t="s">
        <v>655</v>
      </c>
      <c r="F186" s="237" t="s">
        <v>49</v>
      </c>
      <c r="G186" s="81" t="s">
        <v>16</v>
      </c>
      <c r="H186" s="46" t="s">
        <v>68</v>
      </c>
      <c r="I186" s="57">
        <v>21533000</v>
      </c>
      <c r="J186" s="58">
        <v>5140000</v>
      </c>
      <c r="K186" s="58">
        <v>0</v>
      </c>
      <c r="L186" s="59">
        <f>I186+J186+K186</f>
        <v>26673000</v>
      </c>
      <c r="M186" s="57"/>
      <c r="N186" s="58"/>
      <c r="O186" s="14"/>
      <c r="P186" s="241" t="s">
        <v>627</v>
      </c>
      <c r="Q186" s="16" t="s">
        <v>628</v>
      </c>
      <c r="R186" s="46" t="s">
        <v>629</v>
      </c>
      <c r="S186" s="26" t="s">
        <v>24</v>
      </c>
      <c r="T186" s="30"/>
      <c r="U186" s="250" t="s">
        <v>523</v>
      </c>
    </row>
    <row r="187" spans="2:21" ht="17.25" customHeight="1" x14ac:dyDescent="0.15">
      <c r="B187" s="18">
        <v>2020</v>
      </c>
      <c r="C187" s="16">
        <v>8</v>
      </c>
      <c r="D187" s="16" t="s">
        <v>14</v>
      </c>
      <c r="E187" s="148" t="s">
        <v>656</v>
      </c>
      <c r="F187" s="237" t="s">
        <v>49</v>
      </c>
      <c r="G187" s="81" t="s">
        <v>16</v>
      </c>
      <c r="H187" s="46" t="s">
        <v>68</v>
      </c>
      <c r="I187" s="57">
        <v>21533000</v>
      </c>
      <c r="J187" s="58">
        <v>5140000</v>
      </c>
      <c r="K187" s="58">
        <v>0</v>
      </c>
      <c r="L187" s="59">
        <f>I187+J187+K187</f>
        <v>26673000</v>
      </c>
      <c r="M187" s="57"/>
      <c r="N187" s="58"/>
      <c r="O187" s="14"/>
      <c r="P187" s="241" t="s">
        <v>627</v>
      </c>
      <c r="Q187" s="16" t="s">
        <v>628</v>
      </c>
      <c r="R187" s="46" t="s">
        <v>629</v>
      </c>
      <c r="S187" s="26" t="s">
        <v>24</v>
      </c>
      <c r="T187" s="30"/>
      <c r="U187" s="250" t="s">
        <v>523</v>
      </c>
    </row>
    <row r="188" spans="2:21" ht="17.25" customHeight="1" x14ac:dyDescent="0.15">
      <c r="B188" s="18">
        <v>2020</v>
      </c>
      <c r="C188" s="16">
        <v>8</v>
      </c>
      <c r="D188" s="16" t="s">
        <v>14</v>
      </c>
      <c r="E188" s="148" t="s">
        <v>657</v>
      </c>
      <c r="F188" s="237" t="s">
        <v>49</v>
      </c>
      <c r="G188" s="81" t="s">
        <v>16</v>
      </c>
      <c r="H188" s="46" t="s">
        <v>68</v>
      </c>
      <c r="I188" s="57">
        <v>21533000</v>
      </c>
      <c r="J188" s="58">
        <v>5140000</v>
      </c>
      <c r="K188" s="58">
        <v>0</v>
      </c>
      <c r="L188" s="59">
        <f>I188+J188+K188</f>
        <v>26673000</v>
      </c>
      <c r="M188" s="57"/>
      <c r="N188" s="58"/>
      <c r="O188" s="14"/>
      <c r="P188" s="241" t="s">
        <v>627</v>
      </c>
      <c r="Q188" s="16" t="s">
        <v>628</v>
      </c>
      <c r="R188" s="46" t="s">
        <v>629</v>
      </c>
      <c r="S188" s="26" t="s">
        <v>24</v>
      </c>
      <c r="T188" s="30"/>
      <c r="U188" s="250" t="s">
        <v>523</v>
      </c>
    </row>
    <row r="189" spans="2:21" ht="17.25" customHeight="1" x14ac:dyDescent="0.15">
      <c r="B189" s="18">
        <v>2020</v>
      </c>
      <c r="C189" s="16">
        <v>8</v>
      </c>
      <c r="D189" s="16" t="s">
        <v>14</v>
      </c>
      <c r="E189" s="148" t="s">
        <v>658</v>
      </c>
      <c r="F189" s="237" t="s">
        <v>49</v>
      </c>
      <c r="G189" s="81" t="s">
        <v>16</v>
      </c>
      <c r="H189" s="46" t="s">
        <v>68</v>
      </c>
      <c r="I189" s="57">
        <v>12558000</v>
      </c>
      <c r="J189" s="58">
        <v>18559000</v>
      </c>
      <c r="K189" s="58">
        <v>0</v>
      </c>
      <c r="L189" s="59">
        <f>I189+J189+K189</f>
        <v>31117000</v>
      </c>
      <c r="M189" s="57"/>
      <c r="N189" s="58"/>
      <c r="O189" s="14"/>
      <c r="P189" s="241" t="s">
        <v>627</v>
      </c>
      <c r="Q189" s="16" t="s">
        <v>628</v>
      </c>
      <c r="R189" s="46" t="s">
        <v>629</v>
      </c>
      <c r="S189" s="26" t="s">
        <v>24</v>
      </c>
      <c r="T189" s="30"/>
      <c r="U189" s="250" t="s">
        <v>523</v>
      </c>
    </row>
    <row r="190" spans="2:21" ht="17.25" customHeight="1" x14ac:dyDescent="0.15">
      <c r="B190" s="18">
        <v>2020</v>
      </c>
      <c r="C190" s="16">
        <v>8</v>
      </c>
      <c r="D190" s="16" t="s">
        <v>14</v>
      </c>
      <c r="E190" s="148" t="s">
        <v>659</v>
      </c>
      <c r="F190" s="237" t="s">
        <v>49</v>
      </c>
      <c r="G190" s="81" t="s">
        <v>16</v>
      </c>
      <c r="H190" s="46" t="s">
        <v>68</v>
      </c>
      <c r="I190" s="57">
        <v>12558000</v>
      </c>
      <c r="J190" s="58">
        <v>18559000</v>
      </c>
      <c r="K190" s="58">
        <v>0</v>
      </c>
      <c r="L190" s="59">
        <f>I190+J190+K190</f>
        <v>31117000</v>
      </c>
      <c r="M190" s="57"/>
      <c r="N190" s="58"/>
      <c r="O190" s="14"/>
      <c r="P190" s="241" t="s">
        <v>627</v>
      </c>
      <c r="Q190" s="16" t="s">
        <v>628</v>
      </c>
      <c r="R190" s="46" t="s">
        <v>629</v>
      </c>
      <c r="S190" s="26" t="s">
        <v>24</v>
      </c>
      <c r="T190" s="30"/>
      <c r="U190" s="250" t="s">
        <v>523</v>
      </c>
    </row>
    <row r="191" spans="2:21" ht="17.25" customHeight="1" x14ac:dyDescent="0.15">
      <c r="B191" s="18">
        <v>2020</v>
      </c>
      <c r="C191" s="16">
        <v>8</v>
      </c>
      <c r="D191" s="16" t="s">
        <v>14</v>
      </c>
      <c r="E191" s="148" t="s">
        <v>660</v>
      </c>
      <c r="F191" s="237" t="s">
        <v>49</v>
      </c>
      <c r="G191" s="81" t="s">
        <v>16</v>
      </c>
      <c r="H191" s="46" t="s">
        <v>68</v>
      </c>
      <c r="I191" s="57">
        <v>19534000</v>
      </c>
      <c r="J191" s="58">
        <v>16026000</v>
      </c>
      <c r="K191" s="58">
        <v>0</v>
      </c>
      <c r="L191" s="59">
        <f>I191+J191+K191</f>
        <v>35560000</v>
      </c>
      <c r="M191" s="57"/>
      <c r="N191" s="58"/>
      <c r="O191" s="14"/>
      <c r="P191" s="241" t="s">
        <v>627</v>
      </c>
      <c r="Q191" s="16" t="s">
        <v>628</v>
      </c>
      <c r="R191" s="46" t="s">
        <v>629</v>
      </c>
      <c r="S191" s="26" t="s">
        <v>24</v>
      </c>
      <c r="T191" s="30"/>
      <c r="U191" s="250" t="s">
        <v>523</v>
      </c>
    </row>
    <row r="192" spans="2:21" ht="17.25" customHeight="1" x14ac:dyDescent="0.15">
      <c r="B192" s="94">
        <v>2020</v>
      </c>
      <c r="C192" s="81">
        <v>8</v>
      </c>
      <c r="D192" s="81" t="s">
        <v>14</v>
      </c>
      <c r="E192" s="231" t="s">
        <v>666</v>
      </c>
      <c r="F192" s="259" t="s">
        <v>49</v>
      </c>
      <c r="G192" s="81" t="s">
        <v>16</v>
      </c>
      <c r="H192" s="212" t="s">
        <v>66</v>
      </c>
      <c r="I192" s="96">
        <v>2979007000</v>
      </c>
      <c r="J192" s="97">
        <v>433093000</v>
      </c>
      <c r="K192" s="97">
        <v>0</v>
      </c>
      <c r="L192" s="98">
        <v>3412100000</v>
      </c>
      <c r="M192" s="96">
        <v>1600000000</v>
      </c>
      <c r="N192" s="97">
        <v>2388470000</v>
      </c>
      <c r="O192" s="99"/>
      <c r="P192" s="245" t="s">
        <v>662</v>
      </c>
      <c r="Q192" s="81" t="s">
        <v>663</v>
      </c>
      <c r="R192" s="212" t="s">
        <v>667</v>
      </c>
      <c r="S192" s="93" t="s">
        <v>24</v>
      </c>
      <c r="T192" s="114" t="s">
        <v>44</v>
      </c>
      <c r="U192" s="254"/>
    </row>
    <row r="193" spans="2:21" ht="17.25" customHeight="1" x14ac:dyDescent="0.15">
      <c r="B193" s="94">
        <v>2020</v>
      </c>
      <c r="C193" s="81">
        <v>8</v>
      </c>
      <c r="D193" s="81" t="s">
        <v>14</v>
      </c>
      <c r="E193" s="231" t="s">
        <v>668</v>
      </c>
      <c r="F193" s="259" t="s">
        <v>49</v>
      </c>
      <c r="G193" s="81" t="s">
        <v>39</v>
      </c>
      <c r="H193" s="212" t="s">
        <v>66</v>
      </c>
      <c r="I193" s="102">
        <v>150000000</v>
      </c>
      <c r="J193" s="103"/>
      <c r="K193" s="103"/>
      <c r="L193" s="104">
        <v>150000000</v>
      </c>
      <c r="M193" s="102">
        <v>800000000</v>
      </c>
      <c r="N193" s="103">
        <v>105000000</v>
      </c>
      <c r="O193" s="99"/>
      <c r="P193" s="245" t="s">
        <v>662</v>
      </c>
      <c r="Q193" s="81" t="s">
        <v>663</v>
      </c>
      <c r="R193" s="212" t="s">
        <v>664</v>
      </c>
      <c r="S193" s="93" t="s">
        <v>24</v>
      </c>
      <c r="T193" s="114" t="s">
        <v>44</v>
      </c>
      <c r="U193" s="254"/>
    </row>
    <row r="194" spans="2:21" ht="17.25" customHeight="1" x14ac:dyDescent="0.15">
      <c r="B194" s="94">
        <v>2020</v>
      </c>
      <c r="C194" s="81">
        <v>8</v>
      </c>
      <c r="D194" s="81" t="s">
        <v>14</v>
      </c>
      <c r="E194" s="231" t="s">
        <v>669</v>
      </c>
      <c r="F194" s="259" t="s">
        <v>49</v>
      </c>
      <c r="G194" s="81" t="s">
        <v>40</v>
      </c>
      <c r="H194" s="212" t="s">
        <v>66</v>
      </c>
      <c r="I194" s="102">
        <v>100000000</v>
      </c>
      <c r="J194" s="103">
        <v>20000000</v>
      </c>
      <c r="K194" s="103"/>
      <c r="L194" s="104">
        <v>120000000</v>
      </c>
      <c r="M194" s="102">
        <v>60000000</v>
      </c>
      <c r="N194" s="103">
        <v>84000000</v>
      </c>
      <c r="O194" s="99"/>
      <c r="P194" s="245" t="s">
        <v>662</v>
      </c>
      <c r="Q194" s="81" t="s">
        <v>663</v>
      </c>
      <c r="R194" s="212" t="s">
        <v>664</v>
      </c>
      <c r="S194" s="93" t="s">
        <v>24</v>
      </c>
      <c r="T194" s="114" t="s">
        <v>44</v>
      </c>
      <c r="U194" s="254"/>
    </row>
    <row r="195" spans="2:21" ht="17.25" customHeight="1" x14ac:dyDescent="0.15">
      <c r="B195" s="94">
        <v>2020</v>
      </c>
      <c r="C195" s="81">
        <v>8</v>
      </c>
      <c r="D195" s="81" t="s">
        <v>14</v>
      </c>
      <c r="E195" s="231" t="s">
        <v>670</v>
      </c>
      <c r="F195" s="259" t="s">
        <v>49</v>
      </c>
      <c r="G195" s="81" t="s">
        <v>41</v>
      </c>
      <c r="H195" s="212" t="s">
        <v>66</v>
      </c>
      <c r="I195" s="102">
        <v>20000000</v>
      </c>
      <c r="J195" s="103"/>
      <c r="K195" s="103"/>
      <c r="L195" s="104">
        <v>20000000</v>
      </c>
      <c r="M195" s="102">
        <v>9000000</v>
      </c>
      <c r="N195" s="103">
        <v>14000000</v>
      </c>
      <c r="O195" s="99"/>
      <c r="P195" s="245" t="s">
        <v>662</v>
      </c>
      <c r="Q195" s="81" t="s">
        <v>663</v>
      </c>
      <c r="R195" s="212" t="s">
        <v>664</v>
      </c>
      <c r="S195" s="93" t="s">
        <v>24</v>
      </c>
      <c r="T195" s="114" t="s">
        <v>44</v>
      </c>
      <c r="U195" s="254"/>
    </row>
    <row r="196" spans="2:21" ht="17.25" customHeight="1" x14ac:dyDescent="0.15">
      <c r="B196" s="26">
        <v>2020</v>
      </c>
      <c r="C196" s="30">
        <v>8</v>
      </c>
      <c r="D196" s="30" t="s">
        <v>14</v>
      </c>
      <c r="E196" s="107" t="s">
        <v>788</v>
      </c>
      <c r="F196" s="237" t="s">
        <v>430</v>
      </c>
      <c r="G196" s="114" t="s">
        <v>16</v>
      </c>
      <c r="H196" s="121" t="s">
        <v>66</v>
      </c>
      <c r="I196" s="119">
        <v>5747283000</v>
      </c>
      <c r="J196" s="109"/>
      <c r="K196" s="109"/>
      <c r="L196" s="120">
        <v>5747283000</v>
      </c>
      <c r="M196" s="119">
        <v>500000000</v>
      </c>
      <c r="N196" s="109">
        <v>5747283000</v>
      </c>
      <c r="O196" s="317"/>
      <c r="P196" s="241" t="s">
        <v>789</v>
      </c>
      <c r="Q196" s="30" t="s">
        <v>790</v>
      </c>
      <c r="R196" s="121" t="s">
        <v>791</v>
      </c>
      <c r="S196" s="26" t="s">
        <v>24</v>
      </c>
      <c r="T196" s="206"/>
      <c r="U196" s="252"/>
    </row>
    <row r="197" spans="2:21" ht="17.25" customHeight="1" x14ac:dyDescent="0.15">
      <c r="B197" s="122">
        <v>2020</v>
      </c>
      <c r="C197" s="123">
        <v>8</v>
      </c>
      <c r="D197" s="123" t="s">
        <v>14</v>
      </c>
      <c r="E197" s="232" t="s">
        <v>801</v>
      </c>
      <c r="F197" s="238" t="s">
        <v>430</v>
      </c>
      <c r="G197" s="124" t="s">
        <v>16</v>
      </c>
      <c r="H197" s="125" t="s">
        <v>66</v>
      </c>
      <c r="I197" s="126">
        <v>2500000000</v>
      </c>
      <c r="J197" s="127">
        <v>1000000000</v>
      </c>
      <c r="K197" s="127">
        <v>0</v>
      </c>
      <c r="L197" s="128">
        <v>3500000000</v>
      </c>
      <c r="M197" s="126">
        <v>1500000000</v>
      </c>
      <c r="N197" s="127">
        <v>2450000000</v>
      </c>
      <c r="O197" s="322"/>
      <c r="P197" s="246" t="s">
        <v>802</v>
      </c>
      <c r="Q197" s="123" t="s">
        <v>803</v>
      </c>
      <c r="R197" s="125" t="s">
        <v>804</v>
      </c>
      <c r="S197" s="122" t="s">
        <v>24</v>
      </c>
      <c r="T197" s="206"/>
      <c r="U197" s="252"/>
    </row>
    <row r="198" spans="2:21" ht="17.25" customHeight="1" x14ac:dyDescent="0.15">
      <c r="B198" s="122">
        <v>2020</v>
      </c>
      <c r="C198" s="123">
        <v>8</v>
      </c>
      <c r="D198" s="123" t="s">
        <v>14</v>
      </c>
      <c r="E198" s="232" t="s">
        <v>805</v>
      </c>
      <c r="F198" s="238" t="s">
        <v>430</v>
      </c>
      <c r="G198" s="124" t="s">
        <v>16</v>
      </c>
      <c r="H198" s="125" t="s">
        <v>66</v>
      </c>
      <c r="I198" s="126">
        <v>2500000000</v>
      </c>
      <c r="J198" s="127">
        <v>1000000000</v>
      </c>
      <c r="K198" s="127">
        <v>0</v>
      </c>
      <c r="L198" s="128">
        <v>3500000000</v>
      </c>
      <c r="M198" s="126">
        <v>1500000000</v>
      </c>
      <c r="N198" s="127">
        <v>2450000000</v>
      </c>
      <c r="O198" s="322"/>
      <c r="P198" s="246" t="s">
        <v>802</v>
      </c>
      <c r="Q198" s="123" t="s">
        <v>806</v>
      </c>
      <c r="R198" s="125" t="s">
        <v>807</v>
      </c>
      <c r="S198" s="122" t="s">
        <v>24</v>
      </c>
      <c r="T198" s="206"/>
      <c r="U198" s="252"/>
    </row>
    <row r="199" spans="2:21" ht="17.25" customHeight="1" x14ac:dyDescent="0.15">
      <c r="B199" s="18">
        <v>2020</v>
      </c>
      <c r="C199" s="16">
        <v>8</v>
      </c>
      <c r="D199" s="16" t="s">
        <v>14</v>
      </c>
      <c r="E199" s="148" t="s">
        <v>1003</v>
      </c>
      <c r="F199" s="237" t="s">
        <v>965</v>
      </c>
      <c r="G199" s="81" t="s">
        <v>16</v>
      </c>
      <c r="H199" s="46" t="s">
        <v>67</v>
      </c>
      <c r="I199" s="57">
        <v>2000000000</v>
      </c>
      <c r="J199" s="58" t="s">
        <v>966</v>
      </c>
      <c r="K199" s="58" t="s">
        <v>966</v>
      </c>
      <c r="L199" s="59">
        <v>2000000000</v>
      </c>
      <c r="M199" s="57">
        <v>2000000000</v>
      </c>
      <c r="N199" s="58">
        <v>2000000000</v>
      </c>
      <c r="O199" s="14" t="s">
        <v>994</v>
      </c>
      <c r="P199" s="241"/>
      <c r="Q199" s="16" t="s">
        <v>1004</v>
      </c>
      <c r="R199" s="46" t="s">
        <v>1005</v>
      </c>
      <c r="S199" s="18" t="s">
        <v>24</v>
      </c>
      <c r="T199" s="30"/>
      <c r="U199" s="250"/>
    </row>
    <row r="200" spans="2:21" ht="17.25" customHeight="1" x14ac:dyDescent="0.15">
      <c r="B200" s="18">
        <v>2020</v>
      </c>
      <c r="C200" s="16">
        <v>8</v>
      </c>
      <c r="D200" s="16" t="s">
        <v>14</v>
      </c>
      <c r="E200" s="148" t="s">
        <v>1011</v>
      </c>
      <c r="F200" s="237" t="s">
        <v>965</v>
      </c>
      <c r="G200" s="81" t="s">
        <v>233</v>
      </c>
      <c r="H200" s="46" t="s">
        <v>67</v>
      </c>
      <c r="I200" s="57">
        <v>2000000000</v>
      </c>
      <c r="J200" s="58">
        <v>100000000</v>
      </c>
      <c r="K200" s="58"/>
      <c r="L200" s="59">
        <v>2100000000</v>
      </c>
      <c r="M200" s="57">
        <v>300000000</v>
      </c>
      <c r="N200" s="58">
        <v>50000000</v>
      </c>
      <c r="O200" s="14" t="s">
        <v>1012</v>
      </c>
      <c r="P200" s="241"/>
      <c r="Q200" s="16" t="s">
        <v>1013</v>
      </c>
      <c r="R200" s="46" t="s">
        <v>1014</v>
      </c>
      <c r="S200" s="18" t="s">
        <v>24</v>
      </c>
      <c r="T200" s="30"/>
      <c r="U200" s="250"/>
    </row>
    <row r="201" spans="2:21" ht="17.25" customHeight="1" x14ac:dyDescent="0.15">
      <c r="B201" s="18">
        <v>2020</v>
      </c>
      <c r="C201" s="16">
        <v>8</v>
      </c>
      <c r="D201" s="16" t="s">
        <v>14</v>
      </c>
      <c r="E201" s="148" t="s">
        <v>1030</v>
      </c>
      <c r="F201" s="237" t="s">
        <v>965</v>
      </c>
      <c r="G201" s="81" t="s">
        <v>233</v>
      </c>
      <c r="H201" s="46" t="s">
        <v>67</v>
      </c>
      <c r="I201" s="57">
        <v>341000000</v>
      </c>
      <c r="J201" s="58">
        <v>6000000</v>
      </c>
      <c r="K201" s="58"/>
      <c r="L201" s="59">
        <v>347000000</v>
      </c>
      <c r="M201" s="57">
        <v>341000000</v>
      </c>
      <c r="N201" s="58"/>
      <c r="O201" s="14" t="s">
        <v>1027</v>
      </c>
      <c r="P201" s="241"/>
      <c r="Q201" s="16" t="s">
        <v>1031</v>
      </c>
      <c r="R201" s="46" t="s">
        <v>1032</v>
      </c>
      <c r="S201" s="18" t="s">
        <v>24</v>
      </c>
      <c r="T201" s="30"/>
      <c r="U201" s="250"/>
    </row>
    <row r="202" spans="2:21" ht="17.25" customHeight="1" x14ac:dyDescent="0.15">
      <c r="B202" s="18">
        <v>2020</v>
      </c>
      <c r="C202" s="16">
        <v>8</v>
      </c>
      <c r="D202" s="16" t="s">
        <v>14</v>
      </c>
      <c r="E202" s="148" t="s">
        <v>1033</v>
      </c>
      <c r="F202" s="237" t="s">
        <v>965</v>
      </c>
      <c r="G202" s="81" t="s">
        <v>233</v>
      </c>
      <c r="H202" s="46" t="s">
        <v>67</v>
      </c>
      <c r="I202" s="57">
        <v>3000554000</v>
      </c>
      <c r="J202" s="58">
        <v>284003000</v>
      </c>
      <c r="K202" s="58">
        <v>74576000</v>
      </c>
      <c r="L202" s="59">
        <v>3359133000</v>
      </c>
      <c r="M202" s="57">
        <v>1000000000</v>
      </c>
      <c r="N202" s="58">
        <v>2351393100</v>
      </c>
      <c r="O202" s="14" t="s">
        <v>1027</v>
      </c>
      <c r="P202" s="241"/>
      <c r="Q202" s="16" t="s">
        <v>1034</v>
      </c>
      <c r="R202" s="46" t="s">
        <v>1035</v>
      </c>
      <c r="S202" s="18" t="s">
        <v>24</v>
      </c>
      <c r="T202" s="30"/>
      <c r="U202" s="250"/>
    </row>
    <row r="203" spans="2:21" ht="17.25" customHeight="1" x14ac:dyDescent="0.15">
      <c r="B203" s="18">
        <v>2020</v>
      </c>
      <c r="C203" s="16">
        <v>8</v>
      </c>
      <c r="D203" s="16" t="s">
        <v>14</v>
      </c>
      <c r="E203" s="148" t="s">
        <v>1196</v>
      </c>
      <c r="F203" s="237" t="s">
        <v>1191</v>
      </c>
      <c r="G203" s="81" t="s">
        <v>17</v>
      </c>
      <c r="H203" s="46" t="s">
        <v>66</v>
      </c>
      <c r="I203" s="57">
        <v>600000000</v>
      </c>
      <c r="J203" s="58">
        <v>200000000</v>
      </c>
      <c r="K203" s="58">
        <v>0</v>
      </c>
      <c r="L203" s="59">
        <v>800000000</v>
      </c>
      <c r="M203" s="57">
        <v>560000000</v>
      </c>
      <c r="N203" s="58">
        <v>240000000</v>
      </c>
      <c r="O203" s="14"/>
      <c r="P203" s="241" t="s">
        <v>1197</v>
      </c>
      <c r="Q203" s="16" t="s">
        <v>1198</v>
      </c>
      <c r="R203" s="46" t="s">
        <v>1199</v>
      </c>
      <c r="S203" s="26" t="s">
        <v>24</v>
      </c>
      <c r="T203" s="206"/>
      <c r="U203" s="252"/>
    </row>
    <row r="204" spans="2:21" ht="17.25" customHeight="1" x14ac:dyDescent="0.15">
      <c r="B204" s="149">
        <v>2020</v>
      </c>
      <c r="C204" s="150">
        <v>8</v>
      </c>
      <c r="D204" s="150" t="s">
        <v>14</v>
      </c>
      <c r="E204" s="233" t="s">
        <v>1208</v>
      </c>
      <c r="F204" s="238" t="s">
        <v>1191</v>
      </c>
      <c r="G204" s="155" t="s">
        <v>233</v>
      </c>
      <c r="H204" s="213" t="s">
        <v>67</v>
      </c>
      <c r="I204" s="220">
        <v>250000000</v>
      </c>
      <c r="J204" s="152">
        <v>20000000</v>
      </c>
      <c r="K204" s="152">
        <v>0</v>
      </c>
      <c r="L204" s="224">
        <v>270000000</v>
      </c>
      <c r="M204" s="220">
        <v>250000000</v>
      </c>
      <c r="N204" s="152"/>
      <c r="O204" s="215"/>
      <c r="P204" s="246" t="s">
        <v>1209</v>
      </c>
      <c r="Q204" s="150" t="s">
        <v>1210</v>
      </c>
      <c r="R204" s="213" t="s">
        <v>1211</v>
      </c>
      <c r="S204" s="122" t="s">
        <v>24</v>
      </c>
      <c r="T204" s="206"/>
      <c r="U204" s="252"/>
    </row>
    <row r="205" spans="2:21" ht="17.25" customHeight="1" x14ac:dyDescent="0.15">
      <c r="B205" s="18">
        <v>2020</v>
      </c>
      <c r="C205" s="16">
        <v>8</v>
      </c>
      <c r="D205" s="16" t="s">
        <v>14</v>
      </c>
      <c r="E205" s="148" t="s">
        <v>1212</v>
      </c>
      <c r="F205" s="237" t="s">
        <v>1191</v>
      </c>
      <c r="G205" s="81" t="s">
        <v>17</v>
      </c>
      <c r="H205" s="46" t="s">
        <v>67</v>
      </c>
      <c r="I205" s="57">
        <v>300000000</v>
      </c>
      <c r="J205" s="58">
        <v>40000000</v>
      </c>
      <c r="K205" s="58">
        <v>0</v>
      </c>
      <c r="L205" s="59">
        <v>340000000</v>
      </c>
      <c r="M205" s="57">
        <v>300000000</v>
      </c>
      <c r="N205" s="58"/>
      <c r="O205" s="14"/>
      <c r="P205" s="241" t="s">
        <v>1188</v>
      </c>
      <c r="Q205" s="16" t="s">
        <v>1189</v>
      </c>
      <c r="R205" s="46" t="s">
        <v>1190</v>
      </c>
      <c r="S205" s="26" t="s">
        <v>24</v>
      </c>
      <c r="T205" s="206"/>
      <c r="U205" s="252"/>
    </row>
    <row r="206" spans="2:21" ht="17.25" customHeight="1" x14ac:dyDescent="0.15">
      <c r="B206" s="18">
        <v>2020</v>
      </c>
      <c r="C206" s="16">
        <v>8</v>
      </c>
      <c r="D206" s="16" t="s">
        <v>14</v>
      </c>
      <c r="E206" s="148" t="s">
        <v>1213</v>
      </c>
      <c r="F206" s="237" t="s">
        <v>1191</v>
      </c>
      <c r="G206" s="81" t="s">
        <v>39</v>
      </c>
      <c r="H206" s="46" t="s">
        <v>67</v>
      </c>
      <c r="I206" s="57">
        <v>20000000</v>
      </c>
      <c r="J206" s="58">
        <v>5000000</v>
      </c>
      <c r="K206" s="58"/>
      <c r="L206" s="59">
        <v>25000000</v>
      </c>
      <c r="M206" s="57">
        <v>20000000</v>
      </c>
      <c r="N206" s="58"/>
      <c r="O206" s="14"/>
      <c r="P206" s="241" t="s">
        <v>1188</v>
      </c>
      <c r="Q206" s="16" t="s">
        <v>1189</v>
      </c>
      <c r="R206" s="46" t="s">
        <v>1190</v>
      </c>
      <c r="S206" s="26" t="s">
        <v>24</v>
      </c>
      <c r="T206" s="206"/>
      <c r="U206" s="252"/>
    </row>
    <row r="207" spans="2:21" ht="17.25" customHeight="1" x14ac:dyDescent="0.15">
      <c r="B207" s="18">
        <v>2020</v>
      </c>
      <c r="C207" s="16">
        <v>8</v>
      </c>
      <c r="D207" s="16" t="s">
        <v>14</v>
      </c>
      <c r="E207" s="148" t="s">
        <v>1214</v>
      </c>
      <c r="F207" s="237" t="s">
        <v>1191</v>
      </c>
      <c r="G207" s="81" t="s">
        <v>40</v>
      </c>
      <c r="H207" s="46" t="s">
        <v>67</v>
      </c>
      <c r="I207" s="57">
        <v>10000000</v>
      </c>
      <c r="J207" s="58">
        <v>0</v>
      </c>
      <c r="K207" s="58"/>
      <c r="L207" s="59">
        <v>10000000</v>
      </c>
      <c r="M207" s="57">
        <v>10000000</v>
      </c>
      <c r="N207" s="58"/>
      <c r="O207" s="14"/>
      <c r="P207" s="241" t="s">
        <v>1188</v>
      </c>
      <c r="Q207" s="16" t="s">
        <v>1189</v>
      </c>
      <c r="R207" s="46" t="s">
        <v>1190</v>
      </c>
      <c r="S207" s="26" t="s">
        <v>24</v>
      </c>
      <c r="T207" s="206"/>
      <c r="U207" s="252"/>
    </row>
    <row r="208" spans="2:21" ht="17.25" customHeight="1" x14ac:dyDescent="0.15">
      <c r="B208" s="18">
        <v>2020</v>
      </c>
      <c r="C208" s="16">
        <v>8</v>
      </c>
      <c r="D208" s="16" t="s">
        <v>499</v>
      </c>
      <c r="E208" s="234" t="s">
        <v>1218</v>
      </c>
      <c r="F208" s="237" t="s">
        <v>1219</v>
      </c>
      <c r="G208" s="81" t="s">
        <v>1220</v>
      </c>
      <c r="H208" s="46" t="s">
        <v>1221</v>
      </c>
      <c r="I208" s="201">
        <v>100000000</v>
      </c>
      <c r="J208" s="153">
        <v>0</v>
      </c>
      <c r="K208" s="153">
        <v>0</v>
      </c>
      <c r="L208" s="203">
        <v>100000000</v>
      </c>
      <c r="M208" s="201">
        <v>100000000</v>
      </c>
      <c r="N208" s="153">
        <v>0</v>
      </c>
      <c r="O208" s="216"/>
      <c r="P208" s="241" t="s">
        <v>1222</v>
      </c>
      <c r="Q208" s="16" t="s">
        <v>1223</v>
      </c>
      <c r="R208" s="46" t="s">
        <v>1224</v>
      </c>
      <c r="S208" s="26" t="s">
        <v>1225</v>
      </c>
      <c r="T208" s="30"/>
      <c r="U208" s="250"/>
    </row>
    <row r="209" spans="2:21" ht="17.25" customHeight="1" x14ac:dyDescent="0.15">
      <c r="B209" s="18">
        <v>2020</v>
      </c>
      <c r="C209" s="16">
        <v>8</v>
      </c>
      <c r="D209" s="16" t="s">
        <v>499</v>
      </c>
      <c r="E209" s="234" t="s">
        <v>1226</v>
      </c>
      <c r="F209" s="237" t="s">
        <v>1219</v>
      </c>
      <c r="G209" s="81" t="s">
        <v>1220</v>
      </c>
      <c r="H209" s="46" t="s">
        <v>1221</v>
      </c>
      <c r="I209" s="201">
        <v>100000000</v>
      </c>
      <c r="J209" s="153">
        <v>0</v>
      </c>
      <c r="K209" s="153">
        <v>0</v>
      </c>
      <c r="L209" s="203">
        <v>100000000</v>
      </c>
      <c r="M209" s="201">
        <v>100000000</v>
      </c>
      <c r="N209" s="153">
        <v>0</v>
      </c>
      <c r="O209" s="216"/>
      <c r="P209" s="241" t="s">
        <v>1222</v>
      </c>
      <c r="Q209" s="16" t="s">
        <v>1223</v>
      </c>
      <c r="R209" s="46" t="s">
        <v>1227</v>
      </c>
      <c r="S209" s="26" t="s">
        <v>1225</v>
      </c>
      <c r="T209" s="30"/>
      <c r="U209" s="250"/>
    </row>
    <row r="210" spans="2:21" ht="17.25" customHeight="1" x14ac:dyDescent="0.15">
      <c r="B210" s="18">
        <v>2020</v>
      </c>
      <c r="C210" s="16">
        <v>8</v>
      </c>
      <c r="D210" s="16" t="s">
        <v>499</v>
      </c>
      <c r="E210" s="234" t="s">
        <v>1228</v>
      </c>
      <c r="F210" s="237" t="s">
        <v>1219</v>
      </c>
      <c r="G210" s="81" t="s">
        <v>1220</v>
      </c>
      <c r="H210" s="46" t="s">
        <v>1221</v>
      </c>
      <c r="I210" s="201">
        <v>250000000</v>
      </c>
      <c r="J210" s="153">
        <v>0</v>
      </c>
      <c r="K210" s="153">
        <v>0</v>
      </c>
      <c r="L210" s="203">
        <v>250000000</v>
      </c>
      <c r="M210" s="201">
        <v>250000000</v>
      </c>
      <c r="N210" s="153">
        <v>0</v>
      </c>
      <c r="O210" s="216"/>
      <c r="P210" s="241" t="s">
        <v>1222</v>
      </c>
      <c r="Q210" s="16" t="s">
        <v>1229</v>
      </c>
      <c r="R210" s="46" t="s">
        <v>1230</v>
      </c>
      <c r="S210" s="26" t="s">
        <v>1225</v>
      </c>
      <c r="T210" s="30"/>
      <c r="U210" s="250"/>
    </row>
    <row r="211" spans="2:21" ht="17.25" customHeight="1" x14ac:dyDescent="0.15">
      <c r="B211" s="18">
        <v>2020</v>
      </c>
      <c r="C211" s="16">
        <v>8</v>
      </c>
      <c r="D211" s="16" t="s">
        <v>499</v>
      </c>
      <c r="E211" s="234" t="s">
        <v>1231</v>
      </c>
      <c r="F211" s="237" t="s">
        <v>1219</v>
      </c>
      <c r="G211" s="81" t="s">
        <v>1220</v>
      </c>
      <c r="H211" s="46" t="s">
        <v>1221</v>
      </c>
      <c r="I211" s="201">
        <v>100000000</v>
      </c>
      <c r="J211" s="153">
        <v>0</v>
      </c>
      <c r="K211" s="153">
        <v>0</v>
      </c>
      <c r="L211" s="203">
        <v>100000000</v>
      </c>
      <c r="M211" s="201">
        <v>100000000</v>
      </c>
      <c r="N211" s="153">
        <v>0</v>
      </c>
      <c r="O211" s="216"/>
      <c r="P211" s="241" t="s">
        <v>1222</v>
      </c>
      <c r="Q211" s="16" t="s">
        <v>1232</v>
      </c>
      <c r="R211" s="46" t="s">
        <v>1233</v>
      </c>
      <c r="S211" s="26" t="s">
        <v>1225</v>
      </c>
      <c r="T211" s="30"/>
      <c r="U211" s="250"/>
    </row>
    <row r="212" spans="2:21" ht="17.25" customHeight="1" x14ac:dyDescent="0.15">
      <c r="B212" s="18">
        <v>2020</v>
      </c>
      <c r="C212" s="16">
        <v>8</v>
      </c>
      <c r="D212" s="16" t="s">
        <v>499</v>
      </c>
      <c r="E212" s="234" t="s">
        <v>1234</v>
      </c>
      <c r="F212" s="237" t="s">
        <v>1219</v>
      </c>
      <c r="G212" s="81" t="s">
        <v>1220</v>
      </c>
      <c r="H212" s="46" t="s">
        <v>1221</v>
      </c>
      <c r="I212" s="201">
        <v>150000000</v>
      </c>
      <c r="J212" s="153">
        <v>0</v>
      </c>
      <c r="K212" s="153">
        <v>0</v>
      </c>
      <c r="L212" s="203">
        <v>150000000</v>
      </c>
      <c r="M212" s="201">
        <v>150000000</v>
      </c>
      <c r="N212" s="153">
        <v>0</v>
      </c>
      <c r="O212" s="216"/>
      <c r="P212" s="241" t="s">
        <v>1222</v>
      </c>
      <c r="Q212" s="16" t="s">
        <v>1235</v>
      </c>
      <c r="R212" s="46" t="s">
        <v>1236</v>
      </c>
      <c r="S212" s="26" t="s">
        <v>1225</v>
      </c>
      <c r="T212" s="30"/>
      <c r="U212" s="250"/>
    </row>
    <row r="213" spans="2:21" ht="17.25" customHeight="1" x14ac:dyDescent="0.15">
      <c r="B213" s="18">
        <v>2020</v>
      </c>
      <c r="C213" s="16">
        <v>8</v>
      </c>
      <c r="D213" s="16" t="s">
        <v>499</v>
      </c>
      <c r="E213" s="234" t="s">
        <v>1237</v>
      </c>
      <c r="F213" s="237" t="s">
        <v>1219</v>
      </c>
      <c r="G213" s="81" t="s">
        <v>1220</v>
      </c>
      <c r="H213" s="46" t="s">
        <v>1221</v>
      </c>
      <c r="I213" s="201">
        <v>150000000</v>
      </c>
      <c r="J213" s="153">
        <v>0</v>
      </c>
      <c r="K213" s="153">
        <v>0</v>
      </c>
      <c r="L213" s="203">
        <v>150000000</v>
      </c>
      <c r="M213" s="201">
        <v>150000000</v>
      </c>
      <c r="N213" s="153">
        <v>0</v>
      </c>
      <c r="O213" s="216"/>
      <c r="P213" s="241" t="s">
        <v>1222</v>
      </c>
      <c r="Q213" s="16" t="s">
        <v>1235</v>
      </c>
      <c r="R213" s="46" t="s">
        <v>1236</v>
      </c>
      <c r="S213" s="26" t="s">
        <v>1225</v>
      </c>
      <c r="T213" s="30"/>
      <c r="U213" s="250"/>
    </row>
    <row r="214" spans="2:21" ht="17.25" customHeight="1" x14ac:dyDescent="0.15">
      <c r="B214" s="18">
        <v>2020</v>
      </c>
      <c r="C214" s="16">
        <v>8</v>
      </c>
      <c r="D214" s="16" t="s">
        <v>499</v>
      </c>
      <c r="E214" s="234" t="s">
        <v>1238</v>
      </c>
      <c r="F214" s="237" t="s">
        <v>1219</v>
      </c>
      <c r="G214" s="81" t="s">
        <v>1220</v>
      </c>
      <c r="H214" s="46" t="s">
        <v>1221</v>
      </c>
      <c r="I214" s="201">
        <v>150000000</v>
      </c>
      <c r="J214" s="153">
        <v>0</v>
      </c>
      <c r="K214" s="153">
        <v>0</v>
      </c>
      <c r="L214" s="203">
        <v>150000000</v>
      </c>
      <c r="M214" s="201">
        <v>150000000</v>
      </c>
      <c r="N214" s="153">
        <v>0</v>
      </c>
      <c r="O214" s="216"/>
      <c r="P214" s="241" t="s">
        <v>1222</v>
      </c>
      <c r="Q214" s="16" t="s">
        <v>1235</v>
      </c>
      <c r="R214" s="46" t="s">
        <v>1236</v>
      </c>
      <c r="S214" s="26" t="s">
        <v>1225</v>
      </c>
      <c r="T214" s="30"/>
      <c r="U214" s="250"/>
    </row>
    <row r="215" spans="2:21" ht="17.25" customHeight="1" x14ac:dyDescent="0.15">
      <c r="B215" s="18">
        <v>2020</v>
      </c>
      <c r="C215" s="16">
        <v>8</v>
      </c>
      <c r="D215" s="16" t="s">
        <v>499</v>
      </c>
      <c r="E215" s="234" t="s">
        <v>1239</v>
      </c>
      <c r="F215" s="237" t="s">
        <v>1219</v>
      </c>
      <c r="G215" s="81" t="s">
        <v>1220</v>
      </c>
      <c r="H215" s="46" t="s">
        <v>1221</v>
      </c>
      <c r="I215" s="201">
        <v>350000000</v>
      </c>
      <c r="J215" s="153">
        <v>0</v>
      </c>
      <c r="K215" s="153">
        <v>0</v>
      </c>
      <c r="L215" s="203">
        <v>350000000</v>
      </c>
      <c r="M215" s="201">
        <v>350000000</v>
      </c>
      <c r="N215" s="153">
        <v>0</v>
      </c>
      <c r="O215" s="216"/>
      <c r="P215" s="241" t="s">
        <v>1222</v>
      </c>
      <c r="Q215" s="16" t="s">
        <v>1240</v>
      </c>
      <c r="R215" s="46" t="s">
        <v>1241</v>
      </c>
      <c r="S215" s="26" t="s">
        <v>1225</v>
      </c>
      <c r="T215" s="30"/>
      <c r="U215" s="250"/>
    </row>
    <row r="216" spans="2:21" ht="17.25" customHeight="1" x14ac:dyDescent="0.15">
      <c r="B216" s="18">
        <v>2020</v>
      </c>
      <c r="C216" s="16">
        <v>8</v>
      </c>
      <c r="D216" s="16" t="s">
        <v>499</v>
      </c>
      <c r="E216" s="234" t="s">
        <v>1242</v>
      </c>
      <c r="F216" s="237" t="s">
        <v>1219</v>
      </c>
      <c r="G216" s="81" t="s">
        <v>1220</v>
      </c>
      <c r="H216" s="46" t="s">
        <v>1221</v>
      </c>
      <c r="I216" s="201">
        <v>150000000</v>
      </c>
      <c r="J216" s="153">
        <v>0</v>
      </c>
      <c r="K216" s="153">
        <v>0</v>
      </c>
      <c r="L216" s="203">
        <v>150000000</v>
      </c>
      <c r="M216" s="201">
        <v>150000000</v>
      </c>
      <c r="N216" s="153">
        <v>0</v>
      </c>
      <c r="O216" s="216"/>
      <c r="P216" s="241" t="s">
        <v>1222</v>
      </c>
      <c r="Q216" s="16" t="s">
        <v>1229</v>
      </c>
      <c r="R216" s="46" t="s">
        <v>1243</v>
      </c>
      <c r="S216" s="26" t="s">
        <v>1225</v>
      </c>
      <c r="T216" s="30"/>
      <c r="U216" s="250"/>
    </row>
    <row r="217" spans="2:21" ht="17.25" customHeight="1" x14ac:dyDescent="0.15">
      <c r="B217" s="18">
        <v>2020</v>
      </c>
      <c r="C217" s="16">
        <v>8</v>
      </c>
      <c r="D217" s="16" t="s">
        <v>14</v>
      </c>
      <c r="E217" s="148" t="s">
        <v>1311</v>
      </c>
      <c r="F217" s="237" t="s">
        <v>1245</v>
      </c>
      <c r="G217" s="81" t="s">
        <v>233</v>
      </c>
      <c r="H217" s="46" t="s">
        <v>67</v>
      </c>
      <c r="I217" s="201">
        <v>2000000000</v>
      </c>
      <c r="J217" s="153">
        <v>500000000</v>
      </c>
      <c r="K217" s="153">
        <v>0</v>
      </c>
      <c r="L217" s="203">
        <v>2500000000</v>
      </c>
      <c r="M217" s="201">
        <v>1000000000</v>
      </c>
      <c r="N217" s="153">
        <v>1750000000</v>
      </c>
      <c r="O217" s="216"/>
      <c r="P217" s="241" t="s">
        <v>1307</v>
      </c>
      <c r="Q217" s="16" t="s">
        <v>1312</v>
      </c>
      <c r="R217" s="46" t="s">
        <v>1313</v>
      </c>
      <c r="S217" s="26" t="s">
        <v>24</v>
      </c>
      <c r="T217" s="30"/>
      <c r="U217" s="250"/>
    </row>
    <row r="218" spans="2:21" ht="17.25" customHeight="1" x14ac:dyDescent="0.15">
      <c r="B218" s="18">
        <v>2020</v>
      </c>
      <c r="C218" s="16">
        <v>8</v>
      </c>
      <c r="D218" s="16" t="s">
        <v>14</v>
      </c>
      <c r="E218" s="148" t="s">
        <v>1314</v>
      </c>
      <c r="F218" s="237" t="s">
        <v>1245</v>
      </c>
      <c r="G218" s="81" t="s">
        <v>16</v>
      </c>
      <c r="H218" s="46" t="s">
        <v>67</v>
      </c>
      <c r="I218" s="201">
        <v>500000000</v>
      </c>
      <c r="J218" s="153">
        <v>40000000</v>
      </c>
      <c r="K218" s="153">
        <v>0</v>
      </c>
      <c r="L218" s="203">
        <v>540000000</v>
      </c>
      <c r="M218" s="201">
        <v>300000000</v>
      </c>
      <c r="N218" s="153">
        <v>377000000</v>
      </c>
      <c r="O218" s="216"/>
      <c r="P218" s="241" t="s">
        <v>1307</v>
      </c>
      <c r="Q218" s="16" t="s">
        <v>1315</v>
      </c>
      <c r="R218" s="46" t="s">
        <v>1316</v>
      </c>
      <c r="S218" s="26" t="s">
        <v>24</v>
      </c>
      <c r="T218" s="30"/>
      <c r="U218" s="250"/>
    </row>
    <row r="219" spans="2:21" ht="17.25" customHeight="1" x14ac:dyDescent="0.15">
      <c r="B219" s="18">
        <v>2020</v>
      </c>
      <c r="C219" s="16">
        <v>8</v>
      </c>
      <c r="D219" s="16" t="s">
        <v>14</v>
      </c>
      <c r="E219" s="148" t="s">
        <v>1326</v>
      </c>
      <c r="F219" s="237" t="s">
        <v>1245</v>
      </c>
      <c r="G219" s="81" t="s">
        <v>17</v>
      </c>
      <c r="H219" s="46" t="s">
        <v>67</v>
      </c>
      <c r="I219" s="201">
        <v>1600000000</v>
      </c>
      <c r="J219" s="153">
        <v>682989000</v>
      </c>
      <c r="K219" s="153">
        <v>10000000</v>
      </c>
      <c r="L219" s="203">
        <v>2292989000</v>
      </c>
      <c r="M219" s="201">
        <v>800000000</v>
      </c>
      <c r="N219" s="153">
        <v>560000000</v>
      </c>
      <c r="O219" s="216"/>
      <c r="P219" s="241" t="s">
        <v>1327</v>
      </c>
      <c r="Q219" s="16" t="s">
        <v>1328</v>
      </c>
      <c r="R219" s="46" t="s">
        <v>1329</v>
      </c>
      <c r="S219" s="26" t="s">
        <v>24</v>
      </c>
      <c r="T219" s="30"/>
      <c r="U219" s="250"/>
    </row>
    <row r="220" spans="2:21" ht="17.25" customHeight="1" x14ac:dyDescent="0.15">
      <c r="B220" s="18">
        <v>2020</v>
      </c>
      <c r="C220" s="81">
        <v>8</v>
      </c>
      <c r="D220" s="81" t="s">
        <v>1401</v>
      </c>
      <c r="E220" s="148" t="s">
        <v>1706</v>
      </c>
      <c r="F220" s="237" t="s">
        <v>1689</v>
      </c>
      <c r="G220" s="81" t="s">
        <v>1690</v>
      </c>
      <c r="H220" s="46" t="s">
        <v>1216</v>
      </c>
      <c r="I220" s="57">
        <v>10000000</v>
      </c>
      <c r="J220" s="58"/>
      <c r="K220" s="58"/>
      <c r="L220" s="59">
        <f>SUM(I220:K220)</f>
        <v>10000000</v>
      </c>
      <c r="M220" s="57"/>
      <c r="N220" s="58"/>
      <c r="O220" s="14"/>
      <c r="P220" s="241" t="s">
        <v>1691</v>
      </c>
      <c r="Q220" s="16" t="s">
        <v>1699</v>
      </c>
      <c r="R220" s="46" t="s">
        <v>1700</v>
      </c>
      <c r="S220" s="93" t="s">
        <v>1217</v>
      </c>
      <c r="T220" s="114"/>
      <c r="U220" s="254"/>
    </row>
    <row r="221" spans="2:21" ht="17.25" customHeight="1" x14ac:dyDescent="0.15">
      <c r="B221" s="18">
        <v>2020</v>
      </c>
      <c r="C221" s="16">
        <v>8</v>
      </c>
      <c r="D221" s="16" t="s">
        <v>14</v>
      </c>
      <c r="E221" s="148" t="s">
        <v>1757</v>
      </c>
      <c r="F221" s="237" t="s">
        <v>1758</v>
      </c>
      <c r="G221" s="81" t="s">
        <v>17</v>
      </c>
      <c r="H221" s="46" t="s">
        <v>67</v>
      </c>
      <c r="I221" s="57">
        <v>336000000</v>
      </c>
      <c r="J221" s="58">
        <v>0</v>
      </c>
      <c r="K221" s="58">
        <v>0</v>
      </c>
      <c r="L221" s="59">
        <f>I221+J221+K221</f>
        <v>336000000</v>
      </c>
      <c r="M221" s="57">
        <v>336000000</v>
      </c>
      <c r="N221" s="58">
        <v>235199999.99999997</v>
      </c>
      <c r="O221" s="14"/>
      <c r="P221" s="241" t="s">
        <v>1759</v>
      </c>
      <c r="Q221" s="16" t="s">
        <v>1760</v>
      </c>
      <c r="R221" s="46" t="s">
        <v>1761</v>
      </c>
      <c r="S221" s="26" t="s">
        <v>24</v>
      </c>
      <c r="T221" s="206"/>
      <c r="U221" s="207"/>
    </row>
    <row r="222" spans="2:21" ht="17.25" customHeight="1" x14ac:dyDescent="0.15">
      <c r="B222" s="18">
        <v>2020</v>
      </c>
      <c r="C222" s="16">
        <v>8</v>
      </c>
      <c r="D222" s="16" t="s">
        <v>14</v>
      </c>
      <c r="E222" s="148" t="s">
        <v>1762</v>
      </c>
      <c r="F222" s="237" t="s">
        <v>1758</v>
      </c>
      <c r="G222" s="81" t="s">
        <v>17</v>
      </c>
      <c r="H222" s="46" t="s">
        <v>67</v>
      </c>
      <c r="I222" s="57">
        <v>1240000000</v>
      </c>
      <c r="J222" s="58">
        <v>0</v>
      </c>
      <c r="K222" s="58">
        <v>0</v>
      </c>
      <c r="L222" s="59">
        <v>1240000000</v>
      </c>
      <c r="M222" s="57">
        <v>1240000000</v>
      </c>
      <c r="N222" s="58">
        <v>868000000</v>
      </c>
      <c r="O222" s="14"/>
      <c r="P222" s="241" t="s">
        <v>1763</v>
      </c>
      <c r="Q222" s="16" t="s">
        <v>1764</v>
      </c>
      <c r="R222" s="46" t="s">
        <v>1761</v>
      </c>
      <c r="S222" s="26" t="s">
        <v>24</v>
      </c>
      <c r="T222" s="206"/>
      <c r="U222" s="207"/>
    </row>
    <row r="223" spans="2:21" ht="17.25" customHeight="1" x14ac:dyDescent="0.15">
      <c r="B223" s="18">
        <v>2020</v>
      </c>
      <c r="C223" s="16">
        <v>8</v>
      </c>
      <c r="D223" s="16" t="s">
        <v>14</v>
      </c>
      <c r="E223" s="148" t="s">
        <v>1772</v>
      </c>
      <c r="F223" s="237" t="s">
        <v>1758</v>
      </c>
      <c r="G223" s="81" t="s">
        <v>297</v>
      </c>
      <c r="H223" s="46" t="s">
        <v>67</v>
      </c>
      <c r="I223" s="57">
        <v>137830000</v>
      </c>
      <c r="J223" s="58">
        <v>0</v>
      </c>
      <c r="K223" s="58">
        <v>0</v>
      </c>
      <c r="L223" s="59">
        <f>I223+J223+K223</f>
        <v>137830000</v>
      </c>
      <c r="M223" s="57">
        <v>137830000</v>
      </c>
      <c r="N223" s="58">
        <v>82698000</v>
      </c>
      <c r="O223" s="14"/>
      <c r="P223" s="241" t="s">
        <v>1768</v>
      </c>
      <c r="Q223" s="16" t="s">
        <v>1769</v>
      </c>
      <c r="R223" s="46" t="s">
        <v>1770</v>
      </c>
      <c r="S223" s="26" t="s">
        <v>24</v>
      </c>
      <c r="T223" s="206"/>
      <c r="U223" s="207"/>
    </row>
    <row r="224" spans="2:21" ht="17.25" customHeight="1" x14ac:dyDescent="0.15">
      <c r="B224" s="18">
        <v>2020</v>
      </c>
      <c r="C224" s="16">
        <v>8</v>
      </c>
      <c r="D224" s="16" t="s">
        <v>14</v>
      </c>
      <c r="E224" s="148" t="s">
        <v>1773</v>
      </c>
      <c r="F224" s="237" t="s">
        <v>1758</v>
      </c>
      <c r="G224" s="81" t="s">
        <v>297</v>
      </c>
      <c r="H224" s="46" t="s">
        <v>67</v>
      </c>
      <c r="I224" s="57">
        <v>137830000</v>
      </c>
      <c r="J224" s="58">
        <v>0</v>
      </c>
      <c r="K224" s="58">
        <v>0</v>
      </c>
      <c r="L224" s="59">
        <f>I224+J224+K224</f>
        <v>137830000</v>
      </c>
      <c r="M224" s="57">
        <v>137830000</v>
      </c>
      <c r="N224" s="58">
        <v>82698000</v>
      </c>
      <c r="O224" s="14"/>
      <c r="P224" s="241" t="s">
        <v>1768</v>
      </c>
      <c r="Q224" s="16" t="s">
        <v>1769</v>
      </c>
      <c r="R224" s="46" t="s">
        <v>1770</v>
      </c>
      <c r="S224" s="26" t="s">
        <v>24</v>
      </c>
      <c r="T224" s="206"/>
      <c r="U224" s="207"/>
    </row>
    <row r="225" spans="2:21" ht="17.25" customHeight="1" x14ac:dyDescent="0.15">
      <c r="B225" s="18">
        <v>2020</v>
      </c>
      <c r="C225" s="16">
        <v>8</v>
      </c>
      <c r="D225" s="16" t="s">
        <v>14</v>
      </c>
      <c r="E225" s="148" t="s">
        <v>1774</v>
      </c>
      <c r="F225" s="237" t="s">
        <v>1758</v>
      </c>
      <c r="G225" s="81" t="s">
        <v>297</v>
      </c>
      <c r="H225" s="46" t="s">
        <v>67</v>
      </c>
      <c r="I225" s="57">
        <v>137830000</v>
      </c>
      <c r="J225" s="58">
        <v>0</v>
      </c>
      <c r="K225" s="58">
        <v>0</v>
      </c>
      <c r="L225" s="59">
        <f>I225+J225+K225</f>
        <v>137830000</v>
      </c>
      <c r="M225" s="57">
        <v>137830000</v>
      </c>
      <c r="N225" s="58">
        <v>82698000</v>
      </c>
      <c r="O225" s="14"/>
      <c r="P225" s="241" t="s">
        <v>1768</v>
      </c>
      <c r="Q225" s="16" t="s">
        <v>1769</v>
      </c>
      <c r="R225" s="46" t="s">
        <v>1770</v>
      </c>
      <c r="S225" s="26" t="s">
        <v>24</v>
      </c>
      <c r="T225" s="206"/>
      <c r="U225" s="207"/>
    </row>
    <row r="226" spans="2:21" ht="17.25" customHeight="1" x14ac:dyDescent="0.15">
      <c r="B226" s="18">
        <v>2020</v>
      </c>
      <c r="C226" s="16">
        <v>8</v>
      </c>
      <c r="D226" s="16" t="s">
        <v>14</v>
      </c>
      <c r="E226" s="148" t="s">
        <v>1775</v>
      </c>
      <c r="F226" s="237" t="s">
        <v>1758</v>
      </c>
      <c r="G226" s="81" t="s">
        <v>16</v>
      </c>
      <c r="H226" s="46" t="s">
        <v>67</v>
      </c>
      <c r="I226" s="57">
        <v>219060000</v>
      </c>
      <c r="J226" s="58">
        <v>0</v>
      </c>
      <c r="K226" s="58">
        <v>0</v>
      </c>
      <c r="L226" s="59">
        <f>I226+J226+K226</f>
        <v>219060000</v>
      </c>
      <c r="M226" s="57">
        <v>219060000</v>
      </c>
      <c r="N226" s="58">
        <v>0</v>
      </c>
      <c r="O226" s="14"/>
      <c r="P226" s="241" t="s">
        <v>1768</v>
      </c>
      <c r="Q226" s="16" t="s">
        <v>1776</v>
      </c>
      <c r="R226" s="46" t="s">
        <v>1777</v>
      </c>
      <c r="S226" s="26" t="s">
        <v>24</v>
      </c>
      <c r="T226" s="206"/>
      <c r="U226" s="207"/>
    </row>
    <row r="227" spans="2:21" ht="17.25" customHeight="1" x14ac:dyDescent="0.15">
      <c r="B227" s="18">
        <v>2020</v>
      </c>
      <c r="C227" s="16">
        <v>8</v>
      </c>
      <c r="D227" s="16" t="s">
        <v>14</v>
      </c>
      <c r="E227" s="148" t="s">
        <v>1778</v>
      </c>
      <c r="F227" s="237" t="s">
        <v>1758</v>
      </c>
      <c r="G227" s="81" t="s">
        <v>16</v>
      </c>
      <c r="H227" s="46" t="s">
        <v>67</v>
      </c>
      <c r="I227" s="57">
        <v>268420000</v>
      </c>
      <c r="J227" s="58">
        <v>0</v>
      </c>
      <c r="K227" s="58">
        <v>0</v>
      </c>
      <c r="L227" s="59">
        <f>I227+J227+K227</f>
        <v>268420000</v>
      </c>
      <c r="M227" s="57">
        <v>268420000</v>
      </c>
      <c r="N227" s="58">
        <v>0</v>
      </c>
      <c r="O227" s="14"/>
      <c r="P227" s="241" t="s">
        <v>1768</v>
      </c>
      <c r="Q227" s="16" t="s">
        <v>1776</v>
      </c>
      <c r="R227" s="46" t="s">
        <v>1777</v>
      </c>
      <c r="S227" s="26" t="s">
        <v>24</v>
      </c>
      <c r="T227" s="206"/>
      <c r="U227" s="207"/>
    </row>
    <row r="228" spans="2:21" ht="17.25" customHeight="1" x14ac:dyDescent="0.15">
      <c r="B228" s="18">
        <v>2020</v>
      </c>
      <c r="C228" s="16">
        <v>8</v>
      </c>
      <c r="D228" s="16" t="s">
        <v>14</v>
      </c>
      <c r="E228" s="148" t="s">
        <v>1779</v>
      </c>
      <c r="F228" s="237" t="s">
        <v>1758</v>
      </c>
      <c r="G228" s="81" t="s">
        <v>16</v>
      </c>
      <c r="H228" s="46" t="s">
        <v>67</v>
      </c>
      <c r="I228" s="57">
        <v>425290000</v>
      </c>
      <c r="J228" s="58">
        <v>0</v>
      </c>
      <c r="K228" s="58">
        <v>0</v>
      </c>
      <c r="L228" s="59">
        <f>I228+J228+K228</f>
        <v>425290000</v>
      </c>
      <c r="M228" s="57">
        <v>425290000</v>
      </c>
      <c r="N228" s="58">
        <v>0</v>
      </c>
      <c r="O228" s="14"/>
      <c r="P228" s="241" t="s">
        <v>1768</v>
      </c>
      <c r="Q228" s="16" t="s">
        <v>1776</v>
      </c>
      <c r="R228" s="46" t="s">
        <v>1777</v>
      </c>
      <c r="S228" s="26" t="s">
        <v>24</v>
      </c>
      <c r="T228" s="206"/>
      <c r="U228" s="207"/>
    </row>
    <row r="229" spans="2:21" ht="17.25" customHeight="1" x14ac:dyDescent="0.15">
      <c r="B229" s="18">
        <v>2020</v>
      </c>
      <c r="C229" s="16">
        <v>9</v>
      </c>
      <c r="D229" s="16" t="s">
        <v>15</v>
      </c>
      <c r="E229" s="148" t="s">
        <v>220</v>
      </c>
      <c r="F229" s="237" t="s">
        <v>215</v>
      </c>
      <c r="G229" s="81" t="s">
        <v>216</v>
      </c>
      <c r="H229" s="46" t="s">
        <v>66</v>
      </c>
      <c r="I229" s="57">
        <v>22000000</v>
      </c>
      <c r="J229" s="58"/>
      <c r="K229" s="58"/>
      <c r="L229" s="59">
        <v>22000000</v>
      </c>
      <c r="M229" s="57"/>
      <c r="N229" s="58"/>
      <c r="O229" s="14"/>
      <c r="P229" s="241" t="s">
        <v>217</v>
      </c>
      <c r="Q229" s="16" t="s">
        <v>218</v>
      </c>
      <c r="R229" s="46" t="s">
        <v>219</v>
      </c>
      <c r="S229" s="26" t="s">
        <v>24</v>
      </c>
      <c r="T229" s="30"/>
      <c r="U229" s="250"/>
    </row>
    <row r="230" spans="2:21" ht="17.25" customHeight="1" x14ac:dyDescent="0.15">
      <c r="B230" s="18">
        <v>2020</v>
      </c>
      <c r="C230" s="16">
        <v>9</v>
      </c>
      <c r="D230" s="16" t="s">
        <v>14</v>
      </c>
      <c r="E230" s="148" t="s">
        <v>288</v>
      </c>
      <c r="F230" s="237" t="s">
        <v>215</v>
      </c>
      <c r="G230" s="81" t="s">
        <v>16</v>
      </c>
      <c r="H230" s="46" t="s">
        <v>67</v>
      </c>
      <c r="I230" s="57">
        <v>2321815000</v>
      </c>
      <c r="J230" s="58">
        <v>533533000</v>
      </c>
      <c r="K230" s="58" t="s">
        <v>289</v>
      </c>
      <c r="L230" s="59">
        <v>2855348000</v>
      </c>
      <c r="M230" s="57">
        <v>2062070000</v>
      </c>
      <c r="N230" s="58">
        <v>2284278400</v>
      </c>
      <c r="O230" s="14" t="s">
        <v>284</v>
      </c>
      <c r="P230" s="241" t="s">
        <v>284</v>
      </c>
      <c r="Q230" s="16" t="s">
        <v>290</v>
      </c>
      <c r="R230" s="46" t="s">
        <v>291</v>
      </c>
      <c r="S230" s="26" t="s">
        <v>24</v>
      </c>
      <c r="T230" s="30"/>
      <c r="U230" s="250"/>
    </row>
    <row r="231" spans="2:21" ht="17.25" customHeight="1" x14ac:dyDescent="0.15">
      <c r="B231" s="26">
        <v>2020</v>
      </c>
      <c r="C231" s="30">
        <v>9</v>
      </c>
      <c r="D231" s="30" t="s">
        <v>14</v>
      </c>
      <c r="E231" s="107" t="s">
        <v>752</v>
      </c>
      <c r="F231" s="237" t="s">
        <v>430</v>
      </c>
      <c r="G231" s="114" t="s">
        <v>216</v>
      </c>
      <c r="H231" s="121" t="s">
        <v>66</v>
      </c>
      <c r="I231" s="119">
        <v>15000000</v>
      </c>
      <c r="J231" s="109">
        <v>0</v>
      </c>
      <c r="K231" s="109">
        <v>0</v>
      </c>
      <c r="L231" s="120">
        <v>15000000</v>
      </c>
      <c r="M231" s="119">
        <v>15000000</v>
      </c>
      <c r="N231" s="109">
        <v>150000000</v>
      </c>
      <c r="O231" s="317"/>
      <c r="P231" s="241" t="s">
        <v>753</v>
      </c>
      <c r="Q231" s="30" t="s">
        <v>754</v>
      </c>
      <c r="R231" s="121" t="s">
        <v>755</v>
      </c>
      <c r="S231" s="26" t="s">
        <v>24</v>
      </c>
      <c r="T231" s="206"/>
      <c r="U231" s="252"/>
    </row>
    <row r="232" spans="2:21" ht="17.25" customHeight="1" x14ac:dyDescent="0.15">
      <c r="B232" s="26">
        <v>2020</v>
      </c>
      <c r="C232" s="30">
        <v>9</v>
      </c>
      <c r="D232" s="30" t="s">
        <v>14</v>
      </c>
      <c r="E232" s="107" t="s">
        <v>756</v>
      </c>
      <c r="F232" s="237" t="s">
        <v>430</v>
      </c>
      <c r="G232" s="114" t="s">
        <v>39</v>
      </c>
      <c r="H232" s="121" t="s">
        <v>67</v>
      </c>
      <c r="I232" s="119">
        <v>683000000</v>
      </c>
      <c r="J232" s="109">
        <v>58000000</v>
      </c>
      <c r="K232" s="109">
        <v>0</v>
      </c>
      <c r="L232" s="120">
        <v>741000000</v>
      </c>
      <c r="M232" s="119">
        <v>200000000</v>
      </c>
      <c r="N232" s="109">
        <v>340860000</v>
      </c>
      <c r="O232" s="317"/>
      <c r="P232" s="241" t="s">
        <v>757</v>
      </c>
      <c r="Q232" s="30" t="s">
        <v>758</v>
      </c>
      <c r="R232" s="121" t="s">
        <v>759</v>
      </c>
      <c r="S232" s="26" t="s">
        <v>24</v>
      </c>
      <c r="T232" s="206"/>
      <c r="U232" s="252"/>
    </row>
    <row r="233" spans="2:21" ht="17.25" customHeight="1" x14ac:dyDescent="0.15">
      <c r="B233" s="26">
        <v>2020</v>
      </c>
      <c r="C233" s="30">
        <v>9</v>
      </c>
      <c r="D233" s="30" t="s">
        <v>14</v>
      </c>
      <c r="E233" s="107" t="s">
        <v>760</v>
      </c>
      <c r="F233" s="237" t="s">
        <v>430</v>
      </c>
      <c r="G233" s="114" t="s">
        <v>40</v>
      </c>
      <c r="H233" s="121" t="s">
        <v>67</v>
      </c>
      <c r="I233" s="119">
        <v>218000000</v>
      </c>
      <c r="J233" s="109">
        <v>0</v>
      </c>
      <c r="K233" s="109">
        <v>0</v>
      </c>
      <c r="L233" s="120">
        <v>218000000</v>
      </c>
      <c r="M233" s="119">
        <v>50000000</v>
      </c>
      <c r="N233" s="109">
        <v>100280000</v>
      </c>
      <c r="O233" s="317"/>
      <c r="P233" s="241" t="s">
        <v>757</v>
      </c>
      <c r="Q233" s="30" t="s">
        <v>758</v>
      </c>
      <c r="R233" s="121" t="s">
        <v>759</v>
      </c>
      <c r="S233" s="26" t="s">
        <v>24</v>
      </c>
      <c r="T233" s="206"/>
      <c r="U233" s="252"/>
    </row>
    <row r="234" spans="2:21" ht="17.25" customHeight="1" x14ac:dyDescent="0.15">
      <c r="B234" s="26">
        <v>2020</v>
      </c>
      <c r="C234" s="30">
        <v>9</v>
      </c>
      <c r="D234" s="30" t="s">
        <v>14</v>
      </c>
      <c r="E234" s="107" t="s">
        <v>762</v>
      </c>
      <c r="F234" s="237" t="s">
        <v>430</v>
      </c>
      <c r="G234" s="114" t="s">
        <v>16</v>
      </c>
      <c r="H234" s="121" t="s">
        <v>67</v>
      </c>
      <c r="I234" s="119">
        <v>2500000000</v>
      </c>
      <c r="J234" s="109">
        <v>550000000</v>
      </c>
      <c r="K234" s="109">
        <v>0</v>
      </c>
      <c r="L234" s="120">
        <v>3050000000</v>
      </c>
      <c r="M234" s="119">
        <v>1000000</v>
      </c>
      <c r="N234" s="109">
        <v>3050000000</v>
      </c>
      <c r="O234" s="317"/>
      <c r="P234" s="241" t="s">
        <v>763</v>
      </c>
      <c r="Q234" s="30" t="s">
        <v>764</v>
      </c>
      <c r="R234" s="121" t="s">
        <v>765</v>
      </c>
      <c r="S234" s="26" t="s">
        <v>24</v>
      </c>
      <c r="T234" s="206"/>
      <c r="U234" s="252"/>
    </row>
    <row r="235" spans="2:21" ht="17.25" customHeight="1" x14ac:dyDescent="0.15">
      <c r="B235" s="26">
        <v>2020</v>
      </c>
      <c r="C235" s="30">
        <v>9</v>
      </c>
      <c r="D235" s="30" t="s">
        <v>14</v>
      </c>
      <c r="E235" s="107" t="s">
        <v>766</v>
      </c>
      <c r="F235" s="237" t="s">
        <v>430</v>
      </c>
      <c r="G235" s="114" t="s">
        <v>16</v>
      </c>
      <c r="H235" s="121" t="s">
        <v>67</v>
      </c>
      <c r="I235" s="119">
        <v>1800000000</v>
      </c>
      <c r="J235" s="109">
        <v>200000000</v>
      </c>
      <c r="K235" s="109">
        <v>0</v>
      </c>
      <c r="L235" s="120">
        <v>2000000000</v>
      </c>
      <c r="M235" s="119">
        <v>1000000</v>
      </c>
      <c r="N235" s="109">
        <v>2000000000</v>
      </c>
      <c r="O235" s="317"/>
      <c r="P235" s="241" t="s">
        <v>763</v>
      </c>
      <c r="Q235" s="30" t="s">
        <v>764</v>
      </c>
      <c r="R235" s="121" t="s">
        <v>765</v>
      </c>
      <c r="S235" s="26" t="s">
        <v>24</v>
      </c>
      <c r="T235" s="206"/>
      <c r="U235" s="252"/>
    </row>
    <row r="236" spans="2:21" ht="17.25" customHeight="1" x14ac:dyDescent="0.15">
      <c r="B236" s="26">
        <v>2020</v>
      </c>
      <c r="C236" s="30">
        <v>9</v>
      </c>
      <c r="D236" s="30" t="s">
        <v>14</v>
      </c>
      <c r="E236" s="107" t="s">
        <v>767</v>
      </c>
      <c r="F236" s="237" t="s">
        <v>430</v>
      </c>
      <c r="G236" s="114" t="s">
        <v>16</v>
      </c>
      <c r="H236" s="121" t="s">
        <v>66</v>
      </c>
      <c r="I236" s="119">
        <v>7286763000</v>
      </c>
      <c r="J236" s="109">
        <v>3965919000</v>
      </c>
      <c r="K236" s="109">
        <v>102635000</v>
      </c>
      <c r="L236" s="120">
        <v>11355317000</v>
      </c>
      <c r="M236" s="119">
        <v>700000000</v>
      </c>
      <c r="N236" s="109">
        <v>700000000</v>
      </c>
      <c r="O236" s="317"/>
      <c r="P236" s="241" t="s">
        <v>768</v>
      </c>
      <c r="Q236" s="30" t="s">
        <v>769</v>
      </c>
      <c r="R236" s="121" t="s">
        <v>770</v>
      </c>
      <c r="S236" s="26" t="s">
        <v>24</v>
      </c>
      <c r="T236" s="206"/>
      <c r="U236" s="252"/>
    </row>
    <row r="237" spans="2:21" ht="17.25" customHeight="1" x14ac:dyDescent="0.15">
      <c r="B237" s="26">
        <v>2020</v>
      </c>
      <c r="C237" s="30">
        <v>9</v>
      </c>
      <c r="D237" s="30" t="s">
        <v>14</v>
      </c>
      <c r="E237" s="107" t="s">
        <v>792</v>
      </c>
      <c r="F237" s="237" t="s">
        <v>430</v>
      </c>
      <c r="G237" s="114" t="s">
        <v>16</v>
      </c>
      <c r="H237" s="121" t="s">
        <v>66</v>
      </c>
      <c r="I237" s="119">
        <v>294858000</v>
      </c>
      <c r="J237" s="109"/>
      <c r="K237" s="109"/>
      <c r="L237" s="120">
        <v>294858000</v>
      </c>
      <c r="M237" s="119">
        <v>40000000</v>
      </c>
      <c r="N237" s="109">
        <v>294858000</v>
      </c>
      <c r="O237" s="317"/>
      <c r="P237" s="241" t="s">
        <v>789</v>
      </c>
      <c r="Q237" s="30" t="s">
        <v>793</v>
      </c>
      <c r="R237" s="121" t="s">
        <v>794</v>
      </c>
      <c r="S237" s="26" t="s">
        <v>24</v>
      </c>
      <c r="T237" s="206"/>
      <c r="U237" s="252"/>
    </row>
    <row r="238" spans="2:21" ht="17.25" customHeight="1" x14ac:dyDescent="0.15">
      <c r="B238" s="26">
        <v>2020</v>
      </c>
      <c r="C238" s="30">
        <v>9</v>
      </c>
      <c r="D238" s="30" t="s">
        <v>14</v>
      </c>
      <c r="E238" s="107" t="s">
        <v>795</v>
      </c>
      <c r="F238" s="237" t="s">
        <v>430</v>
      </c>
      <c r="G238" s="114" t="s">
        <v>16</v>
      </c>
      <c r="H238" s="121" t="s">
        <v>66</v>
      </c>
      <c r="I238" s="119">
        <v>551889000</v>
      </c>
      <c r="J238" s="109"/>
      <c r="K238" s="109"/>
      <c r="L238" s="120">
        <v>551889000</v>
      </c>
      <c r="M238" s="119">
        <v>70000000</v>
      </c>
      <c r="N238" s="109">
        <v>551889000</v>
      </c>
      <c r="O238" s="317"/>
      <c r="P238" s="241" t="s">
        <v>789</v>
      </c>
      <c r="Q238" s="30" t="s">
        <v>790</v>
      </c>
      <c r="R238" s="121" t="s">
        <v>791</v>
      </c>
      <c r="S238" s="26" t="s">
        <v>24</v>
      </c>
      <c r="T238" s="206"/>
      <c r="U238" s="252"/>
    </row>
    <row r="239" spans="2:21" ht="17.25" customHeight="1" x14ac:dyDescent="0.15">
      <c r="B239" s="26">
        <v>2020</v>
      </c>
      <c r="C239" s="30">
        <v>9</v>
      </c>
      <c r="D239" s="30" t="s">
        <v>15</v>
      </c>
      <c r="E239" s="107" t="s">
        <v>796</v>
      </c>
      <c r="F239" s="237" t="s">
        <v>430</v>
      </c>
      <c r="G239" s="114" t="s">
        <v>16</v>
      </c>
      <c r="H239" s="121" t="s">
        <v>66</v>
      </c>
      <c r="I239" s="119">
        <v>6817494000</v>
      </c>
      <c r="J239" s="109">
        <v>1358195000</v>
      </c>
      <c r="K239" s="108" t="s">
        <v>797</v>
      </c>
      <c r="L239" s="120">
        <v>8175689000</v>
      </c>
      <c r="M239" s="119">
        <v>15000000</v>
      </c>
      <c r="N239" s="109">
        <v>8175689000</v>
      </c>
      <c r="O239" s="317"/>
      <c r="P239" s="241" t="s">
        <v>798</v>
      </c>
      <c r="Q239" s="30" t="s">
        <v>799</v>
      </c>
      <c r="R239" s="121" t="s">
        <v>800</v>
      </c>
      <c r="S239" s="26" t="s">
        <v>24</v>
      </c>
      <c r="T239" s="206"/>
      <c r="U239" s="252"/>
    </row>
    <row r="240" spans="2:21" ht="17.25" customHeight="1" x14ac:dyDescent="0.15">
      <c r="B240" s="26">
        <v>2020</v>
      </c>
      <c r="C240" s="30">
        <v>9</v>
      </c>
      <c r="D240" s="30" t="s">
        <v>14</v>
      </c>
      <c r="E240" s="107" t="s">
        <v>808</v>
      </c>
      <c r="F240" s="237" t="s">
        <v>430</v>
      </c>
      <c r="G240" s="114" t="s">
        <v>16</v>
      </c>
      <c r="H240" s="121" t="s">
        <v>67</v>
      </c>
      <c r="I240" s="129">
        <v>4000000000</v>
      </c>
      <c r="J240" s="108">
        <v>400000000</v>
      </c>
      <c r="K240" s="108">
        <v>100000000</v>
      </c>
      <c r="L240" s="130">
        <v>4500000000</v>
      </c>
      <c r="M240" s="129">
        <v>1500000000</v>
      </c>
      <c r="N240" s="108">
        <v>1500000000</v>
      </c>
      <c r="O240" s="317"/>
      <c r="P240" s="241" t="s">
        <v>809</v>
      </c>
      <c r="Q240" s="30" t="s">
        <v>810</v>
      </c>
      <c r="R240" s="121" t="s">
        <v>811</v>
      </c>
      <c r="S240" s="26" t="s">
        <v>24</v>
      </c>
      <c r="T240" s="206"/>
      <c r="U240" s="252"/>
    </row>
    <row r="241" spans="2:21" ht="17.25" customHeight="1" x14ac:dyDescent="0.15">
      <c r="B241" s="26">
        <v>2020</v>
      </c>
      <c r="C241" s="30">
        <v>9</v>
      </c>
      <c r="D241" s="30" t="s">
        <v>14</v>
      </c>
      <c r="E241" s="107" t="s">
        <v>812</v>
      </c>
      <c r="F241" s="237" t="s">
        <v>430</v>
      </c>
      <c r="G241" s="114" t="s">
        <v>233</v>
      </c>
      <c r="H241" s="121" t="s">
        <v>67</v>
      </c>
      <c r="I241" s="129">
        <v>250000000</v>
      </c>
      <c r="J241" s="108">
        <v>50000000</v>
      </c>
      <c r="K241" s="108" t="s">
        <v>237</v>
      </c>
      <c r="L241" s="130">
        <v>300000000</v>
      </c>
      <c r="M241" s="129">
        <v>250000000</v>
      </c>
      <c r="N241" s="108">
        <v>250000000</v>
      </c>
      <c r="O241" s="121"/>
      <c r="P241" s="241" t="s">
        <v>809</v>
      </c>
      <c r="Q241" s="30" t="s">
        <v>813</v>
      </c>
      <c r="R241" s="121" t="s">
        <v>814</v>
      </c>
      <c r="S241" s="26" t="s">
        <v>24</v>
      </c>
      <c r="T241" s="206"/>
      <c r="U241" s="252"/>
    </row>
    <row r="242" spans="2:21" ht="17.25" customHeight="1" x14ac:dyDescent="0.15">
      <c r="B242" s="26">
        <v>2020</v>
      </c>
      <c r="C242" s="30">
        <v>9</v>
      </c>
      <c r="D242" s="30" t="s">
        <v>14</v>
      </c>
      <c r="E242" s="107" t="s">
        <v>815</v>
      </c>
      <c r="F242" s="237" t="s">
        <v>430</v>
      </c>
      <c r="G242" s="114" t="s">
        <v>16</v>
      </c>
      <c r="H242" s="121" t="s">
        <v>67</v>
      </c>
      <c r="I242" s="119">
        <v>220000000</v>
      </c>
      <c r="J242" s="109">
        <v>80000000</v>
      </c>
      <c r="K242" s="109">
        <v>0</v>
      </c>
      <c r="L242" s="120">
        <v>300000000</v>
      </c>
      <c r="M242" s="119">
        <v>220000000</v>
      </c>
      <c r="N242" s="109">
        <v>0</v>
      </c>
      <c r="O242" s="317"/>
      <c r="P242" s="241" t="s">
        <v>816</v>
      </c>
      <c r="Q242" s="30" t="s">
        <v>817</v>
      </c>
      <c r="R242" s="121" t="s">
        <v>818</v>
      </c>
      <c r="S242" s="26" t="s">
        <v>24</v>
      </c>
      <c r="T242" s="206"/>
      <c r="U242" s="252"/>
    </row>
    <row r="243" spans="2:21" ht="17.25" customHeight="1" x14ac:dyDescent="0.15">
      <c r="B243" s="18">
        <v>2020</v>
      </c>
      <c r="C243" s="16">
        <v>9</v>
      </c>
      <c r="D243" s="16" t="s">
        <v>14</v>
      </c>
      <c r="E243" s="148" t="s">
        <v>1000</v>
      </c>
      <c r="F243" s="237" t="s">
        <v>965</v>
      </c>
      <c r="G243" s="81" t="s">
        <v>216</v>
      </c>
      <c r="H243" s="46" t="s">
        <v>67</v>
      </c>
      <c r="I243" s="57">
        <v>40000000</v>
      </c>
      <c r="J243" s="58" t="s">
        <v>1001</v>
      </c>
      <c r="K243" s="58" t="s">
        <v>1001</v>
      </c>
      <c r="L243" s="59">
        <v>40000000</v>
      </c>
      <c r="M243" s="57">
        <v>40000000</v>
      </c>
      <c r="N243" s="58">
        <v>40000000</v>
      </c>
      <c r="O243" s="14" t="s">
        <v>994</v>
      </c>
      <c r="P243" s="241"/>
      <c r="Q243" s="16" t="s">
        <v>995</v>
      </c>
      <c r="R243" s="46" t="s">
        <v>1002</v>
      </c>
      <c r="S243" s="18" t="s">
        <v>24</v>
      </c>
      <c r="T243" s="30"/>
      <c r="U243" s="250"/>
    </row>
    <row r="244" spans="2:21" ht="17.25" customHeight="1" x14ac:dyDescent="0.15">
      <c r="B244" s="18">
        <v>2020</v>
      </c>
      <c r="C244" s="16">
        <v>9</v>
      </c>
      <c r="D244" s="16" t="s">
        <v>14</v>
      </c>
      <c r="E244" s="148" t="s">
        <v>1015</v>
      </c>
      <c r="F244" s="237" t="s">
        <v>965</v>
      </c>
      <c r="G244" s="81" t="s">
        <v>233</v>
      </c>
      <c r="H244" s="46" t="s">
        <v>67</v>
      </c>
      <c r="I244" s="57">
        <v>1500000000</v>
      </c>
      <c r="J244" s="58">
        <v>75000000</v>
      </c>
      <c r="K244" s="58"/>
      <c r="L244" s="59">
        <v>1575000000</v>
      </c>
      <c r="M244" s="57">
        <v>500000000</v>
      </c>
      <c r="N244" s="58">
        <v>1050000000</v>
      </c>
      <c r="O244" s="321" t="s">
        <v>1012</v>
      </c>
      <c r="P244" s="241"/>
      <c r="Q244" s="16" t="s">
        <v>1016</v>
      </c>
      <c r="R244" s="205" t="s">
        <v>1017</v>
      </c>
      <c r="S244" s="18" t="s">
        <v>24</v>
      </c>
      <c r="T244" s="30"/>
      <c r="U244" s="250"/>
    </row>
    <row r="245" spans="2:21" ht="17.25" customHeight="1" x14ac:dyDescent="0.15">
      <c r="B245" s="18">
        <v>2020</v>
      </c>
      <c r="C245" s="16">
        <v>9</v>
      </c>
      <c r="D245" s="16" t="s">
        <v>14</v>
      </c>
      <c r="E245" s="148" t="s">
        <v>1018</v>
      </c>
      <c r="F245" s="237" t="s">
        <v>965</v>
      </c>
      <c r="G245" s="81" t="s">
        <v>233</v>
      </c>
      <c r="H245" s="46" t="s">
        <v>67</v>
      </c>
      <c r="I245" s="57">
        <v>1000000000</v>
      </c>
      <c r="J245" s="58">
        <v>50000000</v>
      </c>
      <c r="K245" s="58"/>
      <c r="L245" s="59">
        <v>1050000000</v>
      </c>
      <c r="M245" s="57">
        <v>500000000</v>
      </c>
      <c r="N245" s="58">
        <v>700000000</v>
      </c>
      <c r="O245" s="321" t="s">
        <v>1012</v>
      </c>
      <c r="P245" s="241"/>
      <c r="Q245" s="16" t="s">
        <v>1016</v>
      </c>
      <c r="R245" s="205" t="s">
        <v>1017</v>
      </c>
      <c r="S245" s="18" t="s">
        <v>24</v>
      </c>
      <c r="T245" s="30"/>
      <c r="U245" s="250"/>
    </row>
    <row r="246" spans="2:21" ht="17.25" customHeight="1" x14ac:dyDescent="0.15">
      <c r="B246" s="18">
        <v>2020</v>
      </c>
      <c r="C246" s="16">
        <v>9</v>
      </c>
      <c r="D246" s="16" t="s">
        <v>14</v>
      </c>
      <c r="E246" s="148" t="s">
        <v>1019</v>
      </c>
      <c r="F246" s="237" t="s">
        <v>965</v>
      </c>
      <c r="G246" s="81" t="s">
        <v>16</v>
      </c>
      <c r="H246" s="46" t="s">
        <v>66</v>
      </c>
      <c r="I246" s="57">
        <v>2749978000</v>
      </c>
      <c r="J246" s="58">
        <v>846836000</v>
      </c>
      <c r="K246" s="58" t="s">
        <v>966</v>
      </c>
      <c r="L246" s="59">
        <v>3596814000</v>
      </c>
      <c r="M246" s="57">
        <v>500000000</v>
      </c>
      <c r="N246" s="58">
        <v>3596814000</v>
      </c>
      <c r="O246" s="14" t="s">
        <v>1012</v>
      </c>
      <c r="P246" s="241"/>
      <c r="Q246" s="16" t="s">
        <v>1020</v>
      </c>
      <c r="R246" s="46" t="s">
        <v>1021</v>
      </c>
      <c r="S246" s="18" t="s">
        <v>24</v>
      </c>
      <c r="T246" s="30"/>
      <c r="U246" s="250"/>
    </row>
    <row r="247" spans="2:21" ht="17.25" customHeight="1" x14ac:dyDescent="0.15">
      <c r="B247" s="18">
        <v>2020</v>
      </c>
      <c r="C247" s="16">
        <v>9</v>
      </c>
      <c r="D247" s="16" t="s">
        <v>14</v>
      </c>
      <c r="E247" s="148" t="s">
        <v>1022</v>
      </c>
      <c r="F247" s="237" t="s">
        <v>965</v>
      </c>
      <c r="G247" s="81" t="s">
        <v>16</v>
      </c>
      <c r="H247" s="46" t="s">
        <v>67</v>
      </c>
      <c r="I247" s="57">
        <v>820000000</v>
      </c>
      <c r="J247" s="58">
        <v>730000000</v>
      </c>
      <c r="K247" s="58"/>
      <c r="L247" s="59">
        <v>1550000000</v>
      </c>
      <c r="M247" s="57">
        <v>1550000000</v>
      </c>
      <c r="N247" s="58">
        <v>1550000000</v>
      </c>
      <c r="O247" s="14" t="s">
        <v>1023</v>
      </c>
      <c r="P247" s="241"/>
      <c r="Q247" s="16" t="s">
        <v>1024</v>
      </c>
      <c r="R247" s="46" t="s">
        <v>1025</v>
      </c>
      <c r="S247" s="18" t="s">
        <v>24</v>
      </c>
      <c r="T247" s="30"/>
      <c r="U247" s="250"/>
    </row>
    <row r="248" spans="2:21" ht="17.25" customHeight="1" x14ac:dyDescent="0.15">
      <c r="B248" s="18">
        <v>2020</v>
      </c>
      <c r="C248" s="16">
        <v>9</v>
      </c>
      <c r="D248" s="16" t="s">
        <v>14</v>
      </c>
      <c r="E248" s="148" t="s">
        <v>1036</v>
      </c>
      <c r="F248" s="237" t="s">
        <v>965</v>
      </c>
      <c r="G248" s="81" t="s">
        <v>39</v>
      </c>
      <c r="H248" s="46" t="s">
        <v>67</v>
      </c>
      <c r="I248" s="57">
        <v>429116000</v>
      </c>
      <c r="J248" s="58">
        <v>108039000</v>
      </c>
      <c r="K248" s="58"/>
      <c r="L248" s="59">
        <v>537155000</v>
      </c>
      <c r="M248" s="57">
        <v>50000000</v>
      </c>
      <c r="N248" s="58">
        <v>376008500</v>
      </c>
      <c r="O248" s="14" t="s">
        <v>1027</v>
      </c>
      <c r="P248" s="241"/>
      <c r="Q248" s="16" t="s">
        <v>1034</v>
      </c>
      <c r="R248" s="46" t="s">
        <v>1037</v>
      </c>
      <c r="S248" s="18" t="s">
        <v>24</v>
      </c>
      <c r="T248" s="30"/>
      <c r="U248" s="250"/>
    </row>
    <row r="249" spans="2:21" ht="17.25" customHeight="1" x14ac:dyDescent="0.15">
      <c r="B249" s="18">
        <v>2020</v>
      </c>
      <c r="C249" s="16">
        <v>9</v>
      </c>
      <c r="D249" s="16" t="s">
        <v>14</v>
      </c>
      <c r="E249" s="148" t="s">
        <v>1038</v>
      </c>
      <c r="F249" s="237" t="s">
        <v>965</v>
      </c>
      <c r="G249" s="81" t="s">
        <v>16</v>
      </c>
      <c r="H249" s="46" t="s">
        <v>67</v>
      </c>
      <c r="I249" s="57">
        <v>1200000000</v>
      </c>
      <c r="J249" s="58">
        <v>380000000</v>
      </c>
      <c r="K249" s="58">
        <v>30000000</v>
      </c>
      <c r="L249" s="59">
        <v>1610000000</v>
      </c>
      <c r="M249" s="57">
        <v>650000000</v>
      </c>
      <c r="N249" s="58"/>
      <c r="O249" s="14" t="s">
        <v>1027</v>
      </c>
      <c r="P249" s="241"/>
      <c r="Q249" s="16" t="s">
        <v>1034</v>
      </c>
      <c r="R249" s="46" t="s">
        <v>1037</v>
      </c>
      <c r="S249" s="18" t="s">
        <v>24</v>
      </c>
      <c r="T249" s="30"/>
      <c r="U249" s="250"/>
    </row>
    <row r="250" spans="2:21" ht="17.25" customHeight="1" x14ac:dyDescent="0.15">
      <c r="B250" s="18">
        <v>2020</v>
      </c>
      <c r="C250" s="16">
        <v>9</v>
      </c>
      <c r="D250" s="16" t="s">
        <v>14</v>
      </c>
      <c r="E250" s="148" t="s">
        <v>1039</v>
      </c>
      <c r="F250" s="237" t="s">
        <v>965</v>
      </c>
      <c r="G250" s="81" t="s">
        <v>16</v>
      </c>
      <c r="H250" s="46" t="s">
        <v>67</v>
      </c>
      <c r="I250" s="57">
        <v>1267000000</v>
      </c>
      <c r="J250" s="58">
        <v>280000000</v>
      </c>
      <c r="K250" s="58"/>
      <c r="L250" s="59">
        <v>1547000000</v>
      </c>
      <c r="M250" s="57">
        <v>610000000</v>
      </c>
      <c r="N250" s="58">
        <v>887000000</v>
      </c>
      <c r="O250" s="14" t="s">
        <v>1027</v>
      </c>
      <c r="P250" s="241"/>
      <c r="Q250" s="16" t="s">
        <v>1028</v>
      </c>
      <c r="R250" s="46" t="s">
        <v>1029</v>
      </c>
      <c r="S250" s="18" t="s">
        <v>24</v>
      </c>
      <c r="T250" s="30"/>
      <c r="U250" s="250"/>
    </row>
    <row r="251" spans="2:21" ht="17.25" customHeight="1" x14ac:dyDescent="0.15">
      <c r="B251" s="18">
        <v>2020</v>
      </c>
      <c r="C251" s="16">
        <v>9</v>
      </c>
      <c r="D251" s="16" t="s">
        <v>14</v>
      </c>
      <c r="E251" s="148" t="s">
        <v>1194</v>
      </c>
      <c r="F251" s="237" t="s">
        <v>1191</v>
      </c>
      <c r="G251" s="81" t="s">
        <v>16</v>
      </c>
      <c r="H251" s="46" t="s">
        <v>66</v>
      </c>
      <c r="I251" s="57">
        <v>240000000</v>
      </c>
      <c r="J251" s="58">
        <v>40000000</v>
      </c>
      <c r="K251" s="58"/>
      <c r="L251" s="59">
        <v>280000000</v>
      </c>
      <c r="M251" s="57">
        <v>100000000</v>
      </c>
      <c r="N251" s="58">
        <v>280000000</v>
      </c>
      <c r="O251" s="14"/>
      <c r="P251" s="241" t="s">
        <v>1192</v>
      </c>
      <c r="Q251" s="16" t="s">
        <v>1193</v>
      </c>
      <c r="R251" s="46" t="s">
        <v>1195</v>
      </c>
      <c r="S251" s="26" t="s">
        <v>24</v>
      </c>
      <c r="T251" s="206"/>
      <c r="U251" s="252"/>
    </row>
    <row r="252" spans="2:21" ht="17.25" customHeight="1" x14ac:dyDescent="0.15">
      <c r="B252" s="18">
        <v>2020</v>
      </c>
      <c r="C252" s="16">
        <v>9</v>
      </c>
      <c r="D252" s="81" t="s">
        <v>14</v>
      </c>
      <c r="E252" s="148" t="s">
        <v>1203</v>
      </c>
      <c r="F252" s="237" t="s">
        <v>1191</v>
      </c>
      <c r="G252" s="81" t="s">
        <v>17</v>
      </c>
      <c r="H252" s="46" t="s">
        <v>66</v>
      </c>
      <c r="I252" s="57">
        <v>550000000</v>
      </c>
      <c r="J252" s="58">
        <v>150000000</v>
      </c>
      <c r="K252" s="58"/>
      <c r="L252" s="59">
        <v>700000000</v>
      </c>
      <c r="M252" s="57">
        <v>490000000</v>
      </c>
      <c r="N252" s="58">
        <v>210000000</v>
      </c>
      <c r="O252" s="14"/>
      <c r="P252" s="241" t="s">
        <v>1197</v>
      </c>
      <c r="Q252" s="16" t="s">
        <v>1198</v>
      </c>
      <c r="R252" s="46" t="s">
        <v>1199</v>
      </c>
      <c r="S252" s="26" t="s">
        <v>24</v>
      </c>
      <c r="T252" s="206"/>
      <c r="U252" s="252"/>
    </row>
    <row r="253" spans="2:21" ht="17.25" customHeight="1" x14ac:dyDescent="0.15">
      <c r="B253" s="18">
        <v>2020</v>
      </c>
      <c r="C253" s="16">
        <v>9</v>
      </c>
      <c r="D253" s="81" t="s">
        <v>14</v>
      </c>
      <c r="E253" s="148" t="s">
        <v>1204</v>
      </c>
      <c r="F253" s="237" t="s">
        <v>1191</v>
      </c>
      <c r="G253" s="81" t="s">
        <v>16</v>
      </c>
      <c r="H253" s="46" t="s">
        <v>67</v>
      </c>
      <c r="I253" s="57">
        <v>2370000000</v>
      </c>
      <c r="J253" s="58">
        <v>420000000</v>
      </c>
      <c r="K253" s="58">
        <v>10000000</v>
      </c>
      <c r="L253" s="59">
        <v>2800000000</v>
      </c>
      <c r="M253" s="57">
        <v>1000000000</v>
      </c>
      <c r="N253" s="58">
        <v>1000000000</v>
      </c>
      <c r="O253" s="14"/>
      <c r="P253" s="241" t="s">
        <v>1205</v>
      </c>
      <c r="Q253" s="16" t="s">
        <v>1206</v>
      </c>
      <c r="R253" s="46" t="s">
        <v>1207</v>
      </c>
      <c r="S253" s="26" t="s">
        <v>24</v>
      </c>
      <c r="T253" s="206"/>
      <c r="U253" s="252"/>
    </row>
    <row r="254" spans="2:21" ht="17.25" customHeight="1" x14ac:dyDescent="0.15">
      <c r="B254" s="18">
        <v>2020</v>
      </c>
      <c r="C254" s="16">
        <v>9</v>
      </c>
      <c r="D254" s="16" t="s">
        <v>14</v>
      </c>
      <c r="E254" s="148" t="s">
        <v>1215</v>
      </c>
      <c r="F254" s="237" t="s">
        <v>1191</v>
      </c>
      <c r="G254" s="81" t="s">
        <v>16</v>
      </c>
      <c r="H254" s="28" t="s">
        <v>67</v>
      </c>
      <c r="I254" s="57">
        <v>200000000</v>
      </c>
      <c r="J254" s="58">
        <v>40000000</v>
      </c>
      <c r="K254" s="58"/>
      <c r="L254" s="218">
        <v>240000000</v>
      </c>
      <c r="M254" s="57">
        <v>200000000</v>
      </c>
      <c r="N254" s="59"/>
      <c r="O254" s="186"/>
      <c r="P254" s="241" t="s">
        <v>1188</v>
      </c>
      <c r="Q254" s="16" t="s">
        <v>1189</v>
      </c>
      <c r="R254" s="46" t="s">
        <v>1190</v>
      </c>
      <c r="S254" s="26" t="s">
        <v>24</v>
      </c>
      <c r="T254" s="206"/>
      <c r="U254" s="252"/>
    </row>
    <row r="255" spans="2:21" ht="17.25" customHeight="1" x14ac:dyDescent="0.15">
      <c r="B255" s="18">
        <v>2020</v>
      </c>
      <c r="C255" s="16">
        <v>9</v>
      </c>
      <c r="D255" s="16" t="s">
        <v>14</v>
      </c>
      <c r="E255" s="148" t="s">
        <v>1301</v>
      </c>
      <c r="F255" s="237" t="s">
        <v>1245</v>
      </c>
      <c r="G255" s="81" t="s">
        <v>1285</v>
      </c>
      <c r="H255" s="28" t="s">
        <v>67</v>
      </c>
      <c r="I255" s="201">
        <v>1000000000</v>
      </c>
      <c r="J255" s="153">
        <v>300000000</v>
      </c>
      <c r="K255" s="153">
        <v>391000000</v>
      </c>
      <c r="L255" s="202">
        <v>1691000000</v>
      </c>
      <c r="M255" s="201">
        <v>300000000</v>
      </c>
      <c r="N255" s="203">
        <v>1183700000</v>
      </c>
      <c r="O255" s="204"/>
      <c r="P255" s="241" t="s">
        <v>1298</v>
      </c>
      <c r="Q255" s="16" t="s">
        <v>1299</v>
      </c>
      <c r="R255" s="46" t="s">
        <v>1300</v>
      </c>
      <c r="S255" s="26" t="s">
        <v>24</v>
      </c>
      <c r="T255" s="30"/>
      <c r="U255" s="250"/>
    </row>
    <row r="256" spans="2:21" ht="17.25" customHeight="1" x14ac:dyDescent="0.15">
      <c r="B256" s="18">
        <v>2020</v>
      </c>
      <c r="C256" s="16">
        <v>9</v>
      </c>
      <c r="D256" s="16" t="s">
        <v>14</v>
      </c>
      <c r="E256" s="148" t="s">
        <v>1317</v>
      </c>
      <c r="F256" s="237" t="s">
        <v>1245</v>
      </c>
      <c r="G256" s="81" t="s">
        <v>16</v>
      </c>
      <c r="H256" s="28" t="s">
        <v>67</v>
      </c>
      <c r="I256" s="201">
        <v>300000000</v>
      </c>
      <c r="J256" s="153">
        <v>50000000</v>
      </c>
      <c r="K256" s="153">
        <v>0</v>
      </c>
      <c r="L256" s="202">
        <v>350000000</v>
      </c>
      <c r="M256" s="201">
        <v>150000000</v>
      </c>
      <c r="N256" s="203">
        <v>0</v>
      </c>
      <c r="O256" s="204"/>
      <c r="P256" s="241" t="s">
        <v>1307</v>
      </c>
      <c r="Q256" s="16" t="s">
        <v>1312</v>
      </c>
      <c r="R256" s="46" t="s">
        <v>1313</v>
      </c>
      <c r="S256" s="26" t="s">
        <v>24</v>
      </c>
      <c r="T256" s="30"/>
      <c r="U256" s="250"/>
    </row>
    <row r="257" spans="2:21" ht="17.25" customHeight="1" x14ac:dyDescent="0.15">
      <c r="B257" s="18">
        <v>2020</v>
      </c>
      <c r="C257" s="16">
        <v>9</v>
      </c>
      <c r="D257" s="16" t="s">
        <v>14</v>
      </c>
      <c r="E257" s="148" t="s">
        <v>1325</v>
      </c>
      <c r="F257" s="237" t="s">
        <v>1245</v>
      </c>
      <c r="G257" s="81" t="s">
        <v>216</v>
      </c>
      <c r="H257" s="28" t="s">
        <v>67</v>
      </c>
      <c r="I257" s="201">
        <v>2035000000</v>
      </c>
      <c r="J257" s="153">
        <v>200000000</v>
      </c>
      <c r="K257" s="153">
        <v>100000000</v>
      </c>
      <c r="L257" s="202">
        <f>SUM(I257:K257)</f>
        <v>2335000000</v>
      </c>
      <c r="M257" s="201">
        <v>30000000</v>
      </c>
      <c r="N257" s="203">
        <v>2335000000</v>
      </c>
      <c r="O257" s="204"/>
      <c r="P257" s="241" t="s">
        <v>1319</v>
      </c>
      <c r="Q257" s="16" t="s">
        <v>1320</v>
      </c>
      <c r="R257" s="46" t="s">
        <v>1321</v>
      </c>
      <c r="S257" s="26" t="s">
        <v>24</v>
      </c>
      <c r="T257" s="30"/>
      <c r="U257" s="250"/>
    </row>
    <row r="258" spans="2:21" ht="17.25" customHeight="1" x14ac:dyDescent="0.15">
      <c r="B258" s="18">
        <v>2020</v>
      </c>
      <c r="C258" s="16">
        <v>9</v>
      </c>
      <c r="D258" s="16" t="s">
        <v>14</v>
      </c>
      <c r="E258" s="148" t="s">
        <v>1330</v>
      </c>
      <c r="F258" s="237" t="s">
        <v>1245</v>
      </c>
      <c r="G258" s="81" t="s">
        <v>16</v>
      </c>
      <c r="H258" s="28" t="s">
        <v>67</v>
      </c>
      <c r="I258" s="201">
        <v>700000000</v>
      </c>
      <c r="J258" s="153">
        <v>300000000</v>
      </c>
      <c r="K258" s="153">
        <v>0</v>
      </c>
      <c r="L258" s="202">
        <v>1000000000</v>
      </c>
      <c r="M258" s="201">
        <v>200000000</v>
      </c>
      <c r="N258" s="203">
        <v>0</v>
      </c>
      <c r="O258" s="204"/>
      <c r="P258" s="241" t="s">
        <v>1331</v>
      </c>
      <c r="Q258" s="16" t="s">
        <v>1332</v>
      </c>
      <c r="R258" s="46" t="s">
        <v>1333</v>
      </c>
      <c r="S258" s="26" t="s">
        <v>1225</v>
      </c>
      <c r="T258" s="30"/>
      <c r="U258" s="250"/>
    </row>
    <row r="259" spans="2:21" ht="17.25" customHeight="1" x14ac:dyDescent="0.15">
      <c r="B259" s="18">
        <v>2020</v>
      </c>
      <c r="C259" s="16">
        <v>9</v>
      </c>
      <c r="D259" s="16" t="s">
        <v>499</v>
      </c>
      <c r="E259" s="148" t="s">
        <v>1334</v>
      </c>
      <c r="F259" s="237" t="s">
        <v>1219</v>
      </c>
      <c r="G259" s="81" t="s">
        <v>1335</v>
      </c>
      <c r="H259" s="28" t="s">
        <v>67</v>
      </c>
      <c r="I259" s="201">
        <v>300000000</v>
      </c>
      <c r="J259" s="153">
        <v>100000000</v>
      </c>
      <c r="K259" s="153">
        <v>0</v>
      </c>
      <c r="L259" s="202">
        <v>400000000</v>
      </c>
      <c r="M259" s="201">
        <v>100000000</v>
      </c>
      <c r="N259" s="203">
        <v>0</v>
      </c>
      <c r="O259" s="204"/>
      <c r="P259" s="241" t="s">
        <v>1331</v>
      </c>
      <c r="Q259" s="16" t="s">
        <v>1332</v>
      </c>
      <c r="R259" s="46" t="s">
        <v>1333</v>
      </c>
      <c r="S259" s="26" t="s">
        <v>1225</v>
      </c>
      <c r="T259" s="30"/>
      <c r="U259" s="250"/>
    </row>
    <row r="260" spans="2:21" ht="17.25" customHeight="1" x14ac:dyDescent="0.15">
      <c r="B260" s="18">
        <v>2020</v>
      </c>
      <c r="C260" s="16">
        <v>9</v>
      </c>
      <c r="D260" s="81" t="s">
        <v>15</v>
      </c>
      <c r="E260" s="148" t="s">
        <v>1336</v>
      </c>
      <c r="F260" s="237" t="s">
        <v>1245</v>
      </c>
      <c r="G260" s="81" t="s">
        <v>16</v>
      </c>
      <c r="H260" s="28" t="s">
        <v>67</v>
      </c>
      <c r="I260" s="201">
        <v>3880844000</v>
      </c>
      <c r="J260" s="153">
        <v>741400000</v>
      </c>
      <c r="K260" s="153">
        <v>0</v>
      </c>
      <c r="L260" s="202">
        <f>SUM(I260:K260)</f>
        <v>4622244000</v>
      </c>
      <c r="M260" s="201">
        <v>300000000</v>
      </c>
      <c r="N260" s="203">
        <v>1386673000</v>
      </c>
      <c r="O260" s="204"/>
      <c r="P260" s="241" t="s">
        <v>1331</v>
      </c>
      <c r="Q260" s="16" t="s">
        <v>1337</v>
      </c>
      <c r="R260" s="46" t="s">
        <v>1338</v>
      </c>
      <c r="S260" s="26" t="s">
        <v>24</v>
      </c>
      <c r="T260" s="30"/>
      <c r="U260" s="250"/>
    </row>
    <row r="261" spans="2:21" ht="17.25" customHeight="1" x14ac:dyDescent="0.15">
      <c r="B261" s="18">
        <v>2020</v>
      </c>
      <c r="C261" s="16">
        <v>9</v>
      </c>
      <c r="D261" s="81" t="s">
        <v>14</v>
      </c>
      <c r="E261" s="148" t="s">
        <v>1339</v>
      </c>
      <c r="F261" s="237" t="s">
        <v>1245</v>
      </c>
      <c r="G261" s="81" t="s">
        <v>16</v>
      </c>
      <c r="H261" s="28" t="s">
        <v>66</v>
      </c>
      <c r="I261" s="201">
        <v>5294305000</v>
      </c>
      <c r="J261" s="153">
        <v>707440000</v>
      </c>
      <c r="K261" s="153">
        <v>255413000</v>
      </c>
      <c r="L261" s="202">
        <v>6257158000</v>
      </c>
      <c r="M261" s="201">
        <v>1040000000</v>
      </c>
      <c r="N261" s="203">
        <v>520000000</v>
      </c>
      <c r="O261" s="204"/>
      <c r="P261" s="241" t="s">
        <v>1340</v>
      </c>
      <c r="Q261" s="16" t="s">
        <v>1341</v>
      </c>
      <c r="R261" s="46" t="s">
        <v>1342</v>
      </c>
      <c r="S261" s="26" t="s">
        <v>24</v>
      </c>
      <c r="T261" s="30"/>
      <c r="U261" s="250"/>
    </row>
    <row r="262" spans="2:21" ht="17.25" customHeight="1" x14ac:dyDescent="0.15">
      <c r="B262" s="158">
        <v>2020</v>
      </c>
      <c r="C262" s="159">
        <v>9</v>
      </c>
      <c r="D262" s="160" t="s">
        <v>14</v>
      </c>
      <c r="E262" s="235" t="s">
        <v>1343</v>
      </c>
      <c r="F262" s="260" t="s">
        <v>1245</v>
      </c>
      <c r="G262" s="160" t="s">
        <v>16</v>
      </c>
      <c r="H262" s="307" t="s">
        <v>68</v>
      </c>
      <c r="I262" s="223">
        <v>55000000</v>
      </c>
      <c r="J262" s="161">
        <v>0</v>
      </c>
      <c r="K262" s="153">
        <v>0</v>
      </c>
      <c r="L262" s="311">
        <f>SUM(I262:K262)</f>
        <v>55000000</v>
      </c>
      <c r="M262" s="223">
        <v>55000000</v>
      </c>
      <c r="N262" s="226">
        <v>38500000</v>
      </c>
      <c r="O262" s="319"/>
      <c r="P262" s="247" t="s">
        <v>1344</v>
      </c>
      <c r="Q262" s="159" t="s">
        <v>1345</v>
      </c>
      <c r="R262" s="214" t="s">
        <v>1346</v>
      </c>
      <c r="S262" s="168" t="s">
        <v>24</v>
      </c>
      <c r="T262" s="162"/>
      <c r="U262" s="250" t="s">
        <v>1347</v>
      </c>
    </row>
    <row r="263" spans="2:21" ht="17.25" customHeight="1" x14ac:dyDescent="0.15">
      <c r="B263" s="94">
        <v>2020</v>
      </c>
      <c r="C263" s="81">
        <v>9</v>
      </c>
      <c r="D263" s="81" t="s">
        <v>15</v>
      </c>
      <c r="E263" s="231" t="s">
        <v>1361</v>
      </c>
      <c r="F263" s="259" t="s">
        <v>1362</v>
      </c>
      <c r="G263" s="81" t="s">
        <v>16</v>
      </c>
      <c r="H263" s="101" t="s">
        <v>67</v>
      </c>
      <c r="I263" s="221">
        <v>5388042000</v>
      </c>
      <c r="J263" s="154">
        <v>3415484000</v>
      </c>
      <c r="K263" s="153">
        <v>0</v>
      </c>
      <c r="L263" s="313">
        <f>SUM(I263:K263)</f>
        <v>8803526000</v>
      </c>
      <c r="M263" s="221">
        <v>300000000</v>
      </c>
      <c r="N263" s="227">
        <v>8803526000</v>
      </c>
      <c r="O263" s="323"/>
      <c r="P263" s="245" t="s">
        <v>1358</v>
      </c>
      <c r="Q263" s="81" t="s">
        <v>1363</v>
      </c>
      <c r="R263" s="212" t="s">
        <v>1364</v>
      </c>
      <c r="S263" s="93" t="s">
        <v>24</v>
      </c>
      <c r="T263" s="114"/>
      <c r="U263" s="254"/>
    </row>
    <row r="264" spans="2:21" ht="17.25" customHeight="1" x14ac:dyDescent="0.15">
      <c r="B264" s="94">
        <v>2020</v>
      </c>
      <c r="C264" s="81">
        <v>9</v>
      </c>
      <c r="D264" s="81" t="s">
        <v>15</v>
      </c>
      <c r="E264" s="231" t="s">
        <v>1676</v>
      </c>
      <c r="F264" s="259" t="s">
        <v>1677</v>
      </c>
      <c r="G264" s="81" t="s">
        <v>16</v>
      </c>
      <c r="H264" s="101" t="s">
        <v>67</v>
      </c>
      <c r="I264" s="172" t="s">
        <v>1678</v>
      </c>
      <c r="J264" s="97"/>
      <c r="K264" s="97"/>
      <c r="L264" s="312">
        <v>47700000000</v>
      </c>
      <c r="M264" s="96"/>
      <c r="N264" s="98"/>
      <c r="O264" s="320" t="s">
        <v>1679</v>
      </c>
      <c r="P264" s="245" t="s">
        <v>1680</v>
      </c>
      <c r="Q264" s="81" t="s">
        <v>1674</v>
      </c>
      <c r="R264" s="212" t="s">
        <v>1675</v>
      </c>
      <c r="S264" s="100"/>
      <c r="T264" s="206"/>
      <c r="U264" s="252"/>
    </row>
    <row r="265" spans="2:21" ht="17.25" customHeight="1" x14ac:dyDescent="0.15">
      <c r="B265" s="18">
        <v>2020</v>
      </c>
      <c r="C265" s="81">
        <v>9</v>
      </c>
      <c r="D265" s="81" t="s">
        <v>14</v>
      </c>
      <c r="E265" s="148" t="s">
        <v>1707</v>
      </c>
      <c r="F265" s="237" t="s">
        <v>1689</v>
      </c>
      <c r="G265" s="81" t="s">
        <v>1690</v>
      </c>
      <c r="H265" s="28" t="s">
        <v>1216</v>
      </c>
      <c r="I265" s="57">
        <v>12000000</v>
      </c>
      <c r="J265" s="97"/>
      <c r="K265" s="97"/>
      <c r="L265" s="218">
        <f>SUM(I265:K265)</f>
        <v>12000000</v>
      </c>
      <c r="M265" s="96"/>
      <c r="N265" s="98"/>
      <c r="O265" s="186"/>
      <c r="P265" s="241" t="s">
        <v>1691</v>
      </c>
      <c r="Q265" s="16" t="s">
        <v>1692</v>
      </c>
      <c r="R265" s="46" t="s">
        <v>1693</v>
      </c>
      <c r="S265" s="93" t="s">
        <v>24</v>
      </c>
      <c r="T265" s="114"/>
      <c r="U265" s="254" t="s">
        <v>1708</v>
      </c>
    </row>
    <row r="266" spans="2:21" ht="17.25" customHeight="1" thickBot="1" x14ac:dyDescent="0.2">
      <c r="B266" s="19">
        <v>2020</v>
      </c>
      <c r="C266" s="131">
        <v>9</v>
      </c>
      <c r="D266" s="131" t="s">
        <v>14</v>
      </c>
      <c r="E266" s="236" t="s">
        <v>1709</v>
      </c>
      <c r="F266" s="261" t="s">
        <v>1689</v>
      </c>
      <c r="G266" s="131" t="s">
        <v>1690</v>
      </c>
      <c r="H266" s="29" t="s">
        <v>1216</v>
      </c>
      <c r="I266" s="60">
        <v>8000000</v>
      </c>
      <c r="J266" s="310"/>
      <c r="K266" s="310"/>
      <c r="L266" s="219">
        <f>SUM(I266:K266)</f>
        <v>8000000</v>
      </c>
      <c r="M266" s="314"/>
      <c r="N266" s="316"/>
      <c r="O266" s="187"/>
      <c r="P266" s="248" t="s">
        <v>1691</v>
      </c>
      <c r="Q266" s="17" t="s">
        <v>1692</v>
      </c>
      <c r="R266" s="249" t="s">
        <v>1693</v>
      </c>
      <c r="S266" s="281" t="s">
        <v>24</v>
      </c>
      <c r="T266" s="163"/>
      <c r="U266" s="333" t="s">
        <v>1710</v>
      </c>
    </row>
  </sheetData>
  <autoFilter ref="B2:U266">
    <sortState ref="B3:U266">
      <sortCondition ref="C2:C266"/>
    </sortState>
  </autoFilter>
  <phoneticPr fontId="2" type="noConversion"/>
  <dataValidations count="6">
    <dataValidation type="list" showInputMessage="1" showErrorMessage="1" sqref="F196:F243 F246:F266 F3:F189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196:G243 G246:G266 G3:G189">
      <formula1>"토건,토목,건축,전문,전기,통신,소방,기타"</formula1>
    </dataValidation>
    <dataValidation type="list" allowBlank="1" showInputMessage="1" showErrorMessage="1" sqref="S196:S243 T147:T182 S246:S266 S183:S188 S3:S146">
      <formula1>"비협정,협정"</formula1>
    </dataValidation>
    <dataValidation type="list" allowBlank="1" showInputMessage="1" showErrorMessage="1" sqref="H196:H243 H246:H266 H3:H188">
      <formula1>"일반경쟁,제한경쟁,지명경쟁,수의계약,턴키,기술제안,대안"</formula1>
    </dataValidation>
    <dataValidation type="list" allowBlank="1" showInputMessage="1" showErrorMessage="1" sqref="D196:D243 D246:D266 D3:D189">
      <formula1>"자체조달,중앙조달"</formula1>
    </dataValidation>
    <dataValidation type="list" allowBlank="1" showInputMessage="1" showErrorMessage="1" sqref="H189">
      <formula1>"대안,턴키,일반,PQ,수의,실적"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6"/>
  <sheetViews>
    <sheetView zoomScale="85" zoomScaleNormal="85" workbookViewId="0">
      <selection activeCell="E4" sqref="E4"/>
    </sheetView>
  </sheetViews>
  <sheetFormatPr defaultRowHeight="13.5" x14ac:dyDescent="0.15"/>
  <cols>
    <col min="1" max="1" width="1.88671875" customWidth="1"/>
    <col min="2" max="2" width="15.109375" customWidth="1"/>
    <col min="3" max="3" width="9.77734375" customWidth="1"/>
    <col min="4" max="4" width="21" customWidth="1"/>
    <col min="5" max="5" width="40.44140625" customWidth="1"/>
    <col min="6" max="6" width="4.88671875" bestFit="1" customWidth="1"/>
    <col min="7" max="7" width="14.33203125" customWidth="1"/>
    <col min="8" max="8" width="15.44140625" bestFit="1" customWidth="1"/>
    <col min="9" max="9" width="14.33203125" customWidth="1"/>
    <col min="10" max="10" width="15.44140625" customWidth="1"/>
    <col min="11" max="11" width="15.6640625" style="64" customWidth="1"/>
    <col min="12" max="12" width="22.88671875" style="65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 x14ac:dyDescent="0.2">
      <c r="B1" s="8" t="s">
        <v>34</v>
      </c>
      <c r="G1" s="20" t="s">
        <v>74</v>
      </c>
      <c r="J1" s="70"/>
    </row>
    <row r="2" spans="2:17" ht="43.5" customHeight="1" x14ac:dyDescent="0.15">
      <c r="B2" s="40" t="s">
        <v>57</v>
      </c>
      <c r="C2" s="21" t="s">
        <v>58</v>
      </c>
      <c r="D2" s="41" t="s">
        <v>59</v>
      </c>
      <c r="E2" s="24" t="s">
        <v>60</v>
      </c>
      <c r="F2" s="21" t="s">
        <v>7</v>
      </c>
      <c r="G2" s="22" t="s">
        <v>75</v>
      </c>
      <c r="H2" s="22" t="s">
        <v>76</v>
      </c>
      <c r="I2" s="22" t="s">
        <v>79</v>
      </c>
      <c r="J2" s="22" t="s">
        <v>84</v>
      </c>
      <c r="K2" s="21" t="s">
        <v>85</v>
      </c>
      <c r="L2" s="23" t="s">
        <v>8</v>
      </c>
      <c r="M2" s="21" t="s">
        <v>9</v>
      </c>
      <c r="N2" s="24" t="s">
        <v>10</v>
      </c>
      <c r="O2" s="24" t="s">
        <v>11</v>
      </c>
      <c r="P2" s="24" t="s">
        <v>12</v>
      </c>
      <c r="Q2" s="25" t="s">
        <v>13</v>
      </c>
    </row>
    <row r="3" spans="2:17" ht="18.75" customHeight="1" x14ac:dyDescent="0.15">
      <c r="B3" s="18"/>
      <c r="C3" s="16"/>
      <c r="D3" s="61"/>
      <c r="E3" s="148"/>
      <c r="F3" s="61"/>
      <c r="G3" s="66"/>
      <c r="H3" s="66"/>
      <c r="I3" s="66"/>
      <c r="J3" s="66"/>
      <c r="K3" s="66"/>
      <c r="L3" s="67"/>
      <c r="M3" s="12"/>
      <c r="N3" s="16"/>
      <c r="O3" s="16"/>
      <c r="P3" s="16"/>
      <c r="Q3" s="13"/>
    </row>
    <row r="4" spans="2:17" ht="18.75" customHeight="1" x14ac:dyDescent="0.15">
      <c r="B4" s="18"/>
      <c r="C4" s="16"/>
      <c r="D4" s="61"/>
      <c r="E4" s="148"/>
      <c r="F4" s="61"/>
      <c r="G4" s="66"/>
      <c r="H4" s="66"/>
      <c r="I4" s="66"/>
      <c r="J4" s="66"/>
      <c r="K4" s="66"/>
      <c r="L4" s="67"/>
      <c r="M4" s="12"/>
      <c r="N4" s="16"/>
      <c r="O4" s="16"/>
      <c r="P4" s="16"/>
      <c r="Q4" s="13"/>
    </row>
    <row r="5" spans="2:17" ht="18.75" customHeight="1" x14ac:dyDescent="0.15">
      <c r="B5" s="149"/>
      <c r="C5" s="150"/>
      <c r="D5" s="176"/>
      <c r="E5" s="262"/>
      <c r="F5" s="176"/>
      <c r="G5" s="152"/>
      <c r="H5" s="152"/>
      <c r="I5" s="152"/>
      <c r="J5" s="152"/>
      <c r="K5" s="152"/>
      <c r="L5" s="177"/>
      <c r="M5" s="151"/>
      <c r="N5" s="150"/>
      <c r="O5" s="150"/>
      <c r="P5" s="150"/>
      <c r="Q5" s="207"/>
    </row>
    <row r="6" spans="2:17" ht="18.75" customHeight="1" thickBot="1" x14ac:dyDescent="0.2">
      <c r="B6" s="19"/>
      <c r="C6" s="17"/>
      <c r="D6" s="178"/>
      <c r="E6" s="236"/>
      <c r="F6" s="178"/>
      <c r="G6" s="179"/>
      <c r="H6" s="179"/>
      <c r="I6" s="179"/>
      <c r="J6" s="179"/>
      <c r="K6" s="179"/>
      <c r="L6" s="180"/>
      <c r="M6" s="15"/>
      <c r="N6" s="15"/>
      <c r="O6" s="17"/>
      <c r="P6" s="17"/>
      <c r="Q6" s="208"/>
    </row>
  </sheetData>
  <autoFilter ref="B2:Q6"/>
  <phoneticPr fontId="2" type="noConversion"/>
  <dataValidations count="3">
    <dataValidation type="list" allowBlank="1" showInputMessage="1" showErrorMessage="1" sqref="M3:M6">
      <formula1>"전환,미전환"</formula1>
    </dataValidation>
    <dataValidation type="list" allowBlank="1" showInputMessage="1" showErrorMessage="1" sqref="F3:F6">
      <formula1>"토건,토목,건축,전문,전기,통신,소방,기타"</formula1>
    </dataValidation>
    <dataValidation type="list" allowBlank="1" showInputMessage="1" showErrorMessage="1" sqref="D3:D6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2"/>
  <sheetViews>
    <sheetView zoomScale="85" zoomScaleNormal="85" workbookViewId="0">
      <selection activeCell="K75" sqref="K75"/>
    </sheetView>
  </sheetViews>
  <sheetFormatPr defaultRowHeight="13.5" x14ac:dyDescent="0.15"/>
  <cols>
    <col min="1" max="1" width="1.5546875" customWidth="1"/>
    <col min="2" max="2" width="12.88671875" customWidth="1"/>
    <col min="3" max="3" width="7.88671875" bestFit="1" customWidth="1"/>
    <col min="4" max="4" width="14.44140625" customWidth="1"/>
    <col min="5" max="5" width="39.5546875" customWidth="1"/>
    <col min="6" max="6" width="8.21875" bestFit="1" customWidth="1"/>
    <col min="7" max="7" width="11.77734375" customWidth="1"/>
    <col min="8" max="8" width="13.5546875" bestFit="1" customWidth="1"/>
    <col min="9" max="9" width="8.21875" bestFit="1" customWidth="1"/>
    <col min="10" max="11" width="6.6640625" bestFit="1" customWidth="1"/>
    <col min="12" max="12" width="4.6640625" bestFit="1" customWidth="1"/>
    <col min="13" max="13" width="10.88671875" customWidth="1"/>
    <col min="14" max="14" width="32.21875" customWidth="1"/>
    <col min="15" max="15" width="9.88671875" bestFit="1" customWidth="1"/>
    <col min="16" max="16" width="13.6640625" bestFit="1" customWidth="1"/>
    <col min="17" max="17" width="8.21875" bestFit="1" customWidth="1"/>
    <col min="18" max="18" width="8.6640625" bestFit="1" customWidth="1"/>
    <col min="19" max="19" width="4.6640625" bestFit="1" customWidth="1"/>
  </cols>
  <sheetData>
    <row r="1" spans="2:20" ht="22.5" customHeight="1" thickBot="1" x14ac:dyDescent="0.2">
      <c r="B1" s="8" t="s">
        <v>47</v>
      </c>
      <c r="C1" s="7"/>
      <c r="G1" s="70" t="s">
        <v>80</v>
      </c>
      <c r="M1" s="20" t="s">
        <v>74</v>
      </c>
      <c r="Q1" s="1"/>
    </row>
    <row r="2" spans="2:20" s="3" customFormat="1" ht="41.25" thickBot="1" x14ac:dyDescent="0.2">
      <c r="B2" s="47" t="s">
        <v>1832</v>
      </c>
      <c r="C2" s="31" t="s">
        <v>1833</v>
      </c>
      <c r="D2" s="38" t="s">
        <v>1834</v>
      </c>
      <c r="E2" s="33" t="s">
        <v>1835</v>
      </c>
      <c r="F2" s="31" t="s">
        <v>25</v>
      </c>
      <c r="G2" s="31" t="s">
        <v>1836</v>
      </c>
      <c r="H2" s="31" t="s">
        <v>26</v>
      </c>
      <c r="I2" s="31" t="s">
        <v>27</v>
      </c>
      <c r="J2" s="31" t="s">
        <v>28</v>
      </c>
      <c r="K2" s="31" t="s">
        <v>29</v>
      </c>
      <c r="L2" s="31" t="s">
        <v>30</v>
      </c>
      <c r="M2" s="31" t="s">
        <v>77</v>
      </c>
      <c r="N2" s="33" t="s">
        <v>2</v>
      </c>
      <c r="O2" s="33" t="s">
        <v>3</v>
      </c>
      <c r="P2" s="33" t="s">
        <v>12</v>
      </c>
      <c r="Q2" s="33" t="s">
        <v>31</v>
      </c>
      <c r="R2" s="36" t="s">
        <v>32</v>
      </c>
    </row>
    <row r="3" spans="2:20" s="10" customFormat="1" ht="18" customHeight="1" thickTop="1" x14ac:dyDescent="0.15">
      <c r="B3" s="75">
        <v>2020</v>
      </c>
      <c r="C3" s="110">
        <v>7</v>
      </c>
      <c r="D3" s="110" t="s">
        <v>14</v>
      </c>
      <c r="E3" s="263" t="s">
        <v>92</v>
      </c>
      <c r="F3" s="110" t="s">
        <v>119</v>
      </c>
      <c r="G3" s="110">
        <v>4014178203</v>
      </c>
      <c r="H3" s="263" t="s">
        <v>120</v>
      </c>
      <c r="I3" s="263" t="s">
        <v>121</v>
      </c>
      <c r="J3" s="264" t="s">
        <v>122</v>
      </c>
      <c r="K3" s="265">
        <v>338</v>
      </c>
      <c r="L3" s="264" t="s">
        <v>123</v>
      </c>
      <c r="M3" s="265">
        <v>100342060</v>
      </c>
      <c r="N3" s="228" t="s">
        <v>124</v>
      </c>
      <c r="O3" s="74" t="s">
        <v>93</v>
      </c>
      <c r="P3" s="74" t="s">
        <v>94</v>
      </c>
      <c r="Q3" s="110" t="s">
        <v>24</v>
      </c>
      <c r="R3" s="266"/>
    </row>
    <row r="4" spans="2:20" s="10" customFormat="1" ht="18" customHeight="1" x14ac:dyDescent="0.15">
      <c r="B4" s="26">
        <v>2020</v>
      </c>
      <c r="C4" s="30">
        <v>7</v>
      </c>
      <c r="D4" s="30" t="s">
        <v>14</v>
      </c>
      <c r="E4" s="9" t="s">
        <v>92</v>
      </c>
      <c r="F4" s="30" t="s">
        <v>119</v>
      </c>
      <c r="G4" s="30">
        <v>4014178203</v>
      </c>
      <c r="H4" s="9" t="s">
        <v>120</v>
      </c>
      <c r="I4" s="9" t="s">
        <v>125</v>
      </c>
      <c r="J4" s="69" t="s">
        <v>122</v>
      </c>
      <c r="K4" s="39">
        <v>62</v>
      </c>
      <c r="L4" s="69" t="s">
        <v>123</v>
      </c>
      <c r="M4" s="39">
        <v>27803280</v>
      </c>
      <c r="N4" s="148" t="s">
        <v>124</v>
      </c>
      <c r="O4" s="16" t="s">
        <v>93</v>
      </c>
      <c r="P4" s="16" t="s">
        <v>94</v>
      </c>
      <c r="Q4" s="30" t="s">
        <v>24</v>
      </c>
      <c r="R4" s="11"/>
    </row>
    <row r="5" spans="2:20" s="10" customFormat="1" ht="18" customHeight="1" x14ac:dyDescent="0.15">
      <c r="B5" s="26">
        <v>2020</v>
      </c>
      <c r="C5" s="30">
        <v>7</v>
      </c>
      <c r="D5" s="30" t="s">
        <v>14</v>
      </c>
      <c r="E5" s="9" t="s">
        <v>95</v>
      </c>
      <c r="F5" s="30" t="s">
        <v>119</v>
      </c>
      <c r="G5" s="30">
        <v>4014178203</v>
      </c>
      <c r="H5" s="9" t="s">
        <v>120</v>
      </c>
      <c r="I5" s="9" t="s">
        <v>126</v>
      </c>
      <c r="J5" s="69" t="s">
        <v>122</v>
      </c>
      <c r="K5" s="39">
        <v>261</v>
      </c>
      <c r="L5" s="69" t="s">
        <v>123</v>
      </c>
      <c r="M5" s="39">
        <v>71320860</v>
      </c>
      <c r="N5" s="148" t="s">
        <v>124</v>
      </c>
      <c r="O5" s="16" t="s">
        <v>93</v>
      </c>
      <c r="P5" s="16" t="s">
        <v>94</v>
      </c>
      <c r="Q5" s="30" t="s">
        <v>24</v>
      </c>
      <c r="R5" s="11"/>
    </row>
    <row r="6" spans="2:20" s="10" customFormat="1" ht="18" customHeight="1" x14ac:dyDescent="0.15">
      <c r="B6" s="26">
        <v>2020</v>
      </c>
      <c r="C6" s="30">
        <v>7</v>
      </c>
      <c r="D6" s="30" t="s">
        <v>14</v>
      </c>
      <c r="E6" s="9" t="s">
        <v>95</v>
      </c>
      <c r="F6" s="30" t="s">
        <v>119</v>
      </c>
      <c r="G6" s="30">
        <v>4014178203</v>
      </c>
      <c r="H6" s="9" t="s">
        <v>120</v>
      </c>
      <c r="I6" s="9" t="s">
        <v>127</v>
      </c>
      <c r="J6" s="69" t="s">
        <v>122</v>
      </c>
      <c r="K6" s="39">
        <v>21</v>
      </c>
      <c r="L6" s="69" t="s">
        <v>123</v>
      </c>
      <c r="M6" s="39">
        <v>7062930</v>
      </c>
      <c r="N6" s="148" t="s">
        <v>124</v>
      </c>
      <c r="O6" s="16" t="s">
        <v>93</v>
      </c>
      <c r="P6" s="16" t="s">
        <v>94</v>
      </c>
      <c r="Q6" s="30" t="s">
        <v>24</v>
      </c>
      <c r="R6" s="11"/>
    </row>
    <row r="7" spans="2:20" s="10" customFormat="1" ht="18" customHeight="1" x14ac:dyDescent="0.15">
      <c r="B7" s="26">
        <v>2020</v>
      </c>
      <c r="C7" s="30">
        <v>7</v>
      </c>
      <c r="D7" s="30" t="s">
        <v>14</v>
      </c>
      <c r="E7" s="9" t="s">
        <v>128</v>
      </c>
      <c r="F7" s="30" t="s">
        <v>119</v>
      </c>
      <c r="G7" s="30">
        <v>3011150501</v>
      </c>
      <c r="H7" s="9" t="s">
        <v>129</v>
      </c>
      <c r="I7" s="9" t="s">
        <v>130</v>
      </c>
      <c r="J7" s="69" t="s">
        <v>131</v>
      </c>
      <c r="K7" s="39">
        <v>318</v>
      </c>
      <c r="L7" s="69" t="s">
        <v>132</v>
      </c>
      <c r="M7" s="39">
        <v>19444800</v>
      </c>
      <c r="N7" s="148" t="s">
        <v>124</v>
      </c>
      <c r="O7" s="16" t="s">
        <v>93</v>
      </c>
      <c r="P7" s="16" t="s">
        <v>94</v>
      </c>
      <c r="Q7" s="30" t="s">
        <v>24</v>
      </c>
      <c r="R7" s="11"/>
    </row>
    <row r="8" spans="2:20" s="10" customFormat="1" ht="18" customHeight="1" x14ac:dyDescent="0.15">
      <c r="B8" s="26">
        <v>2020</v>
      </c>
      <c r="C8" s="30">
        <v>7</v>
      </c>
      <c r="D8" s="30" t="s">
        <v>14</v>
      </c>
      <c r="E8" s="9" t="s">
        <v>128</v>
      </c>
      <c r="F8" s="30" t="s">
        <v>119</v>
      </c>
      <c r="G8" s="30">
        <v>3011150501</v>
      </c>
      <c r="H8" s="9" t="s">
        <v>129</v>
      </c>
      <c r="I8" s="9" t="s">
        <v>133</v>
      </c>
      <c r="J8" s="69" t="s">
        <v>131</v>
      </c>
      <c r="K8" s="39">
        <v>1119</v>
      </c>
      <c r="L8" s="69" t="s">
        <v>132</v>
      </c>
      <c r="M8" s="39">
        <v>76619800</v>
      </c>
      <c r="N8" s="148" t="s">
        <v>124</v>
      </c>
      <c r="O8" s="16" t="s">
        <v>93</v>
      </c>
      <c r="P8" s="16" t="s">
        <v>94</v>
      </c>
      <c r="Q8" s="30" t="s">
        <v>24</v>
      </c>
      <c r="R8" s="11"/>
    </row>
    <row r="9" spans="2:20" s="10" customFormat="1" ht="18" customHeight="1" x14ac:dyDescent="0.15">
      <c r="B9" s="26">
        <v>2020</v>
      </c>
      <c r="C9" s="30">
        <v>7</v>
      </c>
      <c r="D9" s="30" t="s">
        <v>14</v>
      </c>
      <c r="E9" s="9" t="s">
        <v>128</v>
      </c>
      <c r="F9" s="30" t="s">
        <v>119</v>
      </c>
      <c r="G9" s="30">
        <v>3010161901</v>
      </c>
      <c r="H9" s="9" t="s">
        <v>134</v>
      </c>
      <c r="I9" s="9" t="s">
        <v>135</v>
      </c>
      <c r="J9" s="69" t="s">
        <v>131</v>
      </c>
      <c r="K9" s="39">
        <v>78</v>
      </c>
      <c r="L9" s="69" t="s">
        <v>136</v>
      </c>
      <c r="M9" s="39">
        <v>53880500</v>
      </c>
      <c r="N9" s="148" t="s">
        <v>124</v>
      </c>
      <c r="O9" s="16" t="s">
        <v>93</v>
      </c>
      <c r="P9" s="16" t="s">
        <v>94</v>
      </c>
      <c r="Q9" s="30" t="s">
        <v>24</v>
      </c>
      <c r="R9" s="11"/>
    </row>
    <row r="10" spans="2:20" ht="18" customHeight="1" x14ac:dyDescent="0.15">
      <c r="B10" s="26">
        <v>2020</v>
      </c>
      <c r="C10" s="30">
        <v>7</v>
      </c>
      <c r="D10" s="30" t="s">
        <v>14</v>
      </c>
      <c r="E10" s="9" t="s">
        <v>128</v>
      </c>
      <c r="F10" s="30" t="s">
        <v>119</v>
      </c>
      <c r="G10" s="30">
        <v>3013150202</v>
      </c>
      <c r="H10" s="9" t="s">
        <v>137</v>
      </c>
      <c r="I10" s="9" t="s">
        <v>138</v>
      </c>
      <c r="J10" s="69" t="s">
        <v>131</v>
      </c>
      <c r="K10" s="39">
        <v>3920</v>
      </c>
      <c r="L10" s="69" t="s">
        <v>139</v>
      </c>
      <c r="M10" s="39">
        <v>100579000</v>
      </c>
      <c r="N10" s="148" t="s">
        <v>124</v>
      </c>
      <c r="O10" s="16" t="s">
        <v>93</v>
      </c>
      <c r="P10" s="16" t="s">
        <v>94</v>
      </c>
      <c r="Q10" s="30" t="s">
        <v>24</v>
      </c>
      <c r="R10" s="207"/>
    </row>
    <row r="11" spans="2:20" ht="18" customHeight="1" x14ac:dyDescent="0.15">
      <c r="B11" s="26">
        <v>2020</v>
      </c>
      <c r="C11" s="30">
        <v>7</v>
      </c>
      <c r="D11" s="30" t="s">
        <v>14</v>
      </c>
      <c r="E11" s="9" t="s">
        <v>159</v>
      </c>
      <c r="F11" s="30" t="s">
        <v>119</v>
      </c>
      <c r="G11" s="30">
        <v>3011150501</v>
      </c>
      <c r="H11" s="9" t="s">
        <v>129</v>
      </c>
      <c r="I11" s="9" t="s">
        <v>160</v>
      </c>
      <c r="J11" s="69" t="s">
        <v>161</v>
      </c>
      <c r="K11" s="39">
        <v>1450</v>
      </c>
      <c r="L11" s="69" t="s">
        <v>132</v>
      </c>
      <c r="M11" s="39">
        <v>145620600</v>
      </c>
      <c r="N11" s="148" t="s">
        <v>162</v>
      </c>
      <c r="O11" s="16" t="s">
        <v>163</v>
      </c>
      <c r="P11" s="16" t="s">
        <v>164</v>
      </c>
      <c r="Q11" s="30" t="s">
        <v>24</v>
      </c>
      <c r="R11" s="207"/>
    </row>
    <row r="12" spans="2:20" ht="18" customHeight="1" x14ac:dyDescent="0.15">
      <c r="B12" s="26">
        <v>2020</v>
      </c>
      <c r="C12" s="30">
        <v>7</v>
      </c>
      <c r="D12" s="30" t="s">
        <v>14</v>
      </c>
      <c r="E12" s="9" t="s">
        <v>159</v>
      </c>
      <c r="F12" s="30" t="s">
        <v>119</v>
      </c>
      <c r="G12" s="30">
        <v>3010161901</v>
      </c>
      <c r="H12" s="9" t="s">
        <v>167</v>
      </c>
      <c r="I12" s="9" t="s">
        <v>168</v>
      </c>
      <c r="J12" s="69" t="s">
        <v>161</v>
      </c>
      <c r="K12" s="39">
        <v>150</v>
      </c>
      <c r="L12" s="69" t="s">
        <v>169</v>
      </c>
      <c r="M12" s="39">
        <v>101604600</v>
      </c>
      <c r="N12" s="148" t="s">
        <v>162</v>
      </c>
      <c r="O12" s="16" t="s">
        <v>163</v>
      </c>
      <c r="P12" s="16" t="s">
        <v>164</v>
      </c>
      <c r="Q12" s="30" t="s">
        <v>24</v>
      </c>
      <c r="R12" s="13"/>
    </row>
    <row r="13" spans="2:20" ht="18" customHeight="1" x14ac:dyDescent="0.15">
      <c r="B13" s="18">
        <v>2020</v>
      </c>
      <c r="C13" s="16">
        <v>7</v>
      </c>
      <c r="D13" s="16" t="s">
        <v>14</v>
      </c>
      <c r="E13" s="12" t="s">
        <v>178</v>
      </c>
      <c r="F13" s="30" t="s">
        <v>68</v>
      </c>
      <c r="G13" s="30">
        <v>3023160202</v>
      </c>
      <c r="H13" s="9" t="s">
        <v>179</v>
      </c>
      <c r="I13" s="9" t="s">
        <v>180</v>
      </c>
      <c r="J13" s="69" t="s">
        <v>181</v>
      </c>
      <c r="K13" s="69">
        <v>1</v>
      </c>
      <c r="L13" s="69" t="s">
        <v>144</v>
      </c>
      <c r="M13" s="69">
        <v>45000000</v>
      </c>
      <c r="N13" s="268" t="s">
        <v>110</v>
      </c>
      <c r="O13" s="30" t="s">
        <v>182</v>
      </c>
      <c r="P13" s="30" t="s">
        <v>183</v>
      </c>
      <c r="Q13" s="30" t="s">
        <v>24</v>
      </c>
      <c r="R13" s="207"/>
      <c r="T13" s="64"/>
    </row>
    <row r="14" spans="2:20" ht="18" customHeight="1" x14ac:dyDescent="0.15">
      <c r="B14" s="18">
        <v>2020</v>
      </c>
      <c r="C14" s="16">
        <v>7</v>
      </c>
      <c r="D14" s="16" t="s">
        <v>14</v>
      </c>
      <c r="E14" s="12" t="s">
        <v>178</v>
      </c>
      <c r="F14" s="30" t="s">
        <v>68</v>
      </c>
      <c r="G14" s="30">
        <v>4924151101</v>
      </c>
      <c r="H14" s="9" t="s">
        <v>184</v>
      </c>
      <c r="I14" s="9" t="s">
        <v>185</v>
      </c>
      <c r="J14" s="69" t="s">
        <v>181</v>
      </c>
      <c r="K14" s="69">
        <v>1</v>
      </c>
      <c r="L14" s="69" t="s">
        <v>144</v>
      </c>
      <c r="M14" s="69">
        <v>17380000</v>
      </c>
      <c r="N14" s="268" t="s">
        <v>110</v>
      </c>
      <c r="O14" s="30" t="s">
        <v>182</v>
      </c>
      <c r="P14" s="30" t="s">
        <v>183</v>
      </c>
      <c r="Q14" s="30" t="s">
        <v>24</v>
      </c>
      <c r="R14" s="207"/>
    </row>
    <row r="15" spans="2:20" ht="18" customHeight="1" x14ac:dyDescent="0.15">
      <c r="B15" s="26">
        <v>2020</v>
      </c>
      <c r="C15" s="30">
        <v>7</v>
      </c>
      <c r="D15" s="30" t="s">
        <v>14</v>
      </c>
      <c r="E15" s="9" t="s">
        <v>307</v>
      </c>
      <c r="F15" s="30" t="s">
        <v>66</v>
      </c>
      <c r="G15" s="30">
        <v>3010290301</v>
      </c>
      <c r="H15" s="9" t="s">
        <v>308</v>
      </c>
      <c r="I15" s="9" t="s">
        <v>309</v>
      </c>
      <c r="J15" s="39" t="s">
        <v>310</v>
      </c>
      <c r="K15" s="39">
        <v>84</v>
      </c>
      <c r="L15" s="69" t="s">
        <v>144</v>
      </c>
      <c r="M15" s="39">
        <v>93500000</v>
      </c>
      <c r="N15" s="148" t="s">
        <v>228</v>
      </c>
      <c r="O15" s="16" t="s">
        <v>311</v>
      </c>
      <c r="P15" s="16" t="s">
        <v>312</v>
      </c>
      <c r="Q15" s="30" t="s">
        <v>24</v>
      </c>
      <c r="R15" s="207"/>
      <c r="T15" s="68"/>
    </row>
    <row r="16" spans="2:20" ht="18" customHeight="1" x14ac:dyDescent="0.15">
      <c r="B16" s="26">
        <v>2020</v>
      </c>
      <c r="C16" s="30">
        <v>7</v>
      </c>
      <c r="D16" s="30" t="s">
        <v>15</v>
      </c>
      <c r="E16" s="9" t="s">
        <v>318</v>
      </c>
      <c r="F16" s="30" t="s">
        <v>119</v>
      </c>
      <c r="G16" s="30">
        <v>4323260801</v>
      </c>
      <c r="H16" s="9" t="s">
        <v>319</v>
      </c>
      <c r="I16" s="9" t="s">
        <v>320</v>
      </c>
      <c r="J16" s="39" t="s">
        <v>321</v>
      </c>
      <c r="K16" s="39">
        <v>5</v>
      </c>
      <c r="L16" s="69" t="s">
        <v>144</v>
      </c>
      <c r="M16" s="39">
        <v>32607000</v>
      </c>
      <c r="N16" s="148" t="s">
        <v>228</v>
      </c>
      <c r="O16" s="16" t="s">
        <v>311</v>
      </c>
      <c r="P16" s="16" t="s">
        <v>322</v>
      </c>
      <c r="Q16" s="30" t="s">
        <v>24</v>
      </c>
      <c r="R16" s="207"/>
      <c r="T16" s="64"/>
    </row>
    <row r="17" spans="2:20" ht="18" customHeight="1" x14ac:dyDescent="0.15">
      <c r="B17" s="26">
        <v>2020</v>
      </c>
      <c r="C17" s="30">
        <v>7</v>
      </c>
      <c r="D17" s="30" t="s">
        <v>15</v>
      </c>
      <c r="E17" s="9" t="s">
        <v>251</v>
      </c>
      <c r="F17" s="30" t="s">
        <v>119</v>
      </c>
      <c r="G17" s="30">
        <v>3011150501</v>
      </c>
      <c r="H17" s="9" t="s">
        <v>129</v>
      </c>
      <c r="I17" s="9" t="s">
        <v>323</v>
      </c>
      <c r="J17" s="39" t="s">
        <v>16</v>
      </c>
      <c r="K17" s="39">
        <v>2486</v>
      </c>
      <c r="L17" s="69" t="s">
        <v>132</v>
      </c>
      <c r="M17" s="39">
        <v>179884000</v>
      </c>
      <c r="N17" s="148" t="s">
        <v>234</v>
      </c>
      <c r="O17" s="16" t="s">
        <v>249</v>
      </c>
      <c r="P17" s="16" t="s">
        <v>250</v>
      </c>
      <c r="Q17" s="30" t="s">
        <v>24</v>
      </c>
      <c r="R17" s="207"/>
      <c r="T17" s="64"/>
    </row>
    <row r="18" spans="2:20" ht="18" customHeight="1" x14ac:dyDescent="0.15">
      <c r="B18" s="26">
        <v>2020</v>
      </c>
      <c r="C18" s="30">
        <v>7</v>
      </c>
      <c r="D18" s="30" t="s">
        <v>15</v>
      </c>
      <c r="E18" s="9" t="s">
        <v>251</v>
      </c>
      <c r="F18" s="30" t="s">
        <v>119</v>
      </c>
      <c r="G18" s="30">
        <v>3013151401</v>
      </c>
      <c r="H18" s="9" t="s">
        <v>324</v>
      </c>
      <c r="I18" s="9" t="s">
        <v>325</v>
      </c>
      <c r="J18" s="39" t="s">
        <v>16</v>
      </c>
      <c r="K18" s="39">
        <v>31</v>
      </c>
      <c r="L18" s="69" t="s">
        <v>123</v>
      </c>
      <c r="M18" s="39">
        <v>60554000</v>
      </c>
      <c r="N18" s="148" t="s">
        <v>234</v>
      </c>
      <c r="O18" s="16" t="s">
        <v>249</v>
      </c>
      <c r="P18" s="16" t="s">
        <v>250</v>
      </c>
      <c r="Q18" s="30" t="s">
        <v>24</v>
      </c>
      <c r="R18" s="207"/>
      <c r="T18" s="64"/>
    </row>
    <row r="19" spans="2:20" s="3" customFormat="1" ht="18" customHeight="1" x14ac:dyDescent="0.15">
      <c r="B19" s="26">
        <v>2020</v>
      </c>
      <c r="C19" s="30">
        <v>7</v>
      </c>
      <c r="D19" s="30" t="s">
        <v>15</v>
      </c>
      <c r="E19" s="9" t="s">
        <v>251</v>
      </c>
      <c r="F19" s="30" t="s">
        <v>119</v>
      </c>
      <c r="G19" s="30">
        <v>3011180101</v>
      </c>
      <c r="H19" s="9" t="s">
        <v>326</v>
      </c>
      <c r="I19" s="9" t="s">
        <v>327</v>
      </c>
      <c r="J19" s="39" t="s">
        <v>16</v>
      </c>
      <c r="K19" s="39">
        <v>12458</v>
      </c>
      <c r="L19" s="69" t="s">
        <v>139</v>
      </c>
      <c r="M19" s="39">
        <v>21293000</v>
      </c>
      <c r="N19" s="148" t="s">
        <v>234</v>
      </c>
      <c r="O19" s="16" t="s">
        <v>249</v>
      </c>
      <c r="P19" s="16" t="s">
        <v>250</v>
      </c>
      <c r="Q19" s="30" t="s">
        <v>24</v>
      </c>
      <c r="R19" s="207"/>
      <c r="T19" s="64"/>
    </row>
    <row r="20" spans="2:20" s="3" customFormat="1" ht="18" customHeight="1" x14ac:dyDescent="0.15">
      <c r="B20" s="26">
        <v>2020</v>
      </c>
      <c r="C20" s="30">
        <v>7</v>
      </c>
      <c r="D20" s="30" t="s">
        <v>15</v>
      </c>
      <c r="E20" s="9" t="s">
        <v>252</v>
      </c>
      <c r="F20" s="30" t="s">
        <v>119</v>
      </c>
      <c r="G20" s="30">
        <v>3011150501</v>
      </c>
      <c r="H20" s="9" t="s">
        <v>129</v>
      </c>
      <c r="I20" s="9" t="s">
        <v>302</v>
      </c>
      <c r="J20" s="39" t="s">
        <v>16</v>
      </c>
      <c r="K20" s="39">
        <v>1069</v>
      </c>
      <c r="L20" s="69" t="s">
        <v>132</v>
      </c>
      <c r="M20" s="39">
        <v>81661000</v>
      </c>
      <c r="N20" s="148" t="s">
        <v>234</v>
      </c>
      <c r="O20" s="16" t="s">
        <v>249</v>
      </c>
      <c r="P20" s="16" t="s">
        <v>250</v>
      </c>
      <c r="Q20" s="30" t="s">
        <v>24</v>
      </c>
      <c r="R20" s="207"/>
      <c r="T20"/>
    </row>
    <row r="21" spans="2:20" ht="18" customHeight="1" x14ac:dyDescent="0.15">
      <c r="B21" s="26">
        <v>2020</v>
      </c>
      <c r="C21" s="30">
        <v>7</v>
      </c>
      <c r="D21" s="30" t="s">
        <v>15</v>
      </c>
      <c r="E21" s="9" t="s">
        <v>252</v>
      </c>
      <c r="F21" s="30" t="s">
        <v>119</v>
      </c>
      <c r="G21" s="30">
        <v>3011150501</v>
      </c>
      <c r="H21" s="9" t="s">
        <v>129</v>
      </c>
      <c r="I21" s="9" t="s">
        <v>328</v>
      </c>
      <c r="J21" s="39" t="s">
        <v>16</v>
      </c>
      <c r="K21" s="39">
        <v>397</v>
      </c>
      <c r="L21" s="69" t="s">
        <v>132</v>
      </c>
      <c r="M21" s="39">
        <v>28727000</v>
      </c>
      <c r="N21" s="148" t="s">
        <v>234</v>
      </c>
      <c r="O21" s="16" t="s">
        <v>249</v>
      </c>
      <c r="P21" s="16" t="s">
        <v>250</v>
      </c>
      <c r="Q21" s="30" t="s">
        <v>24</v>
      </c>
      <c r="R21" s="207"/>
      <c r="T21" s="64"/>
    </row>
    <row r="22" spans="2:20" ht="18" customHeight="1" x14ac:dyDescent="0.15">
      <c r="B22" s="26">
        <v>2020</v>
      </c>
      <c r="C22" s="30">
        <v>7</v>
      </c>
      <c r="D22" s="30" t="s">
        <v>15</v>
      </c>
      <c r="E22" s="9" t="s">
        <v>252</v>
      </c>
      <c r="F22" s="30" t="s">
        <v>119</v>
      </c>
      <c r="G22" s="30">
        <v>3011150501</v>
      </c>
      <c r="H22" s="9" t="s">
        <v>129</v>
      </c>
      <c r="I22" s="9" t="s">
        <v>130</v>
      </c>
      <c r="J22" s="39" t="s">
        <v>16</v>
      </c>
      <c r="K22" s="39">
        <v>171</v>
      </c>
      <c r="L22" s="69" t="s">
        <v>132</v>
      </c>
      <c r="M22" s="39">
        <v>11316000</v>
      </c>
      <c r="N22" s="148" t="s">
        <v>234</v>
      </c>
      <c r="O22" s="16" t="s">
        <v>249</v>
      </c>
      <c r="P22" s="16" t="s">
        <v>250</v>
      </c>
      <c r="Q22" s="30" t="s">
        <v>24</v>
      </c>
      <c r="R22" s="207"/>
      <c r="T22" s="64"/>
    </row>
    <row r="23" spans="2:20" ht="18" customHeight="1" x14ac:dyDescent="0.15">
      <c r="B23" s="26">
        <v>2020</v>
      </c>
      <c r="C23" s="30">
        <v>7</v>
      </c>
      <c r="D23" s="30" t="s">
        <v>15</v>
      </c>
      <c r="E23" s="9" t="s">
        <v>252</v>
      </c>
      <c r="F23" s="30" t="s">
        <v>119</v>
      </c>
      <c r="G23" s="30">
        <v>3010161901</v>
      </c>
      <c r="H23" s="9" t="s">
        <v>134</v>
      </c>
      <c r="I23" s="9" t="s">
        <v>329</v>
      </c>
      <c r="J23" s="39" t="s">
        <v>16</v>
      </c>
      <c r="K23" s="39">
        <v>83.805999999999997</v>
      </c>
      <c r="L23" s="69" t="s">
        <v>305</v>
      </c>
      <c r="M23" s="39">
        <v>57792000</v>
      </c>
      <c r="N23" s="148" t="s">
        <v>234</v>
      </c>
      <c r="O23" s="16" t="s">
        <v>249</v>
      </c>
      <c r="P23" s="16" t="s">
        <v>250</v>
      </c>
      <c r="Q23" s="30" t="s">
        <v>24</v>
      </c>
      <c r="R23" s="207"/>
      <c r="T23" s="64"/>
    </row>
    <row r="24" spans="2:20" ht="18" customHeight="1" x14ac:dyDescent="0.15">
      <c r="B24" s="26">
        <v>2020</v>
      </c>
      <c r="C24" s="30">
        <v>7</v>
      </c>
      <c r="D24" s="30" t="s">
        <v>15</v>
      </c>
      <c r="E24" s="9" t="s">
        <v>252</v>
      </c>
      <c r="F24" s="30" t="s">
        <v>119</v>
      </c>
      <c r="G24" s="30">
        <v>3019160101</v>
      </c>
      <c r="H24" s="9" t="s">
        <v>330</v>
      </c>
      <c r="I24" s="9" t="s">
        <v>331</v>
      </c>
      <c r="J24" s="39" t="s">
        <v>16</v>
      </c>
      <c r="K24" s="39">
        <v>838.15</v>
      </c>
      <c r="L24" s="69" t="s">
        <v>175</v>
      </c>
      <c r="M24" s="39">
        <v>107863000</v>
      </c>
      <c r="N24" s="148" t="s">
        <v>234</v>
      </c>
      <c r="O24" s="16" t="s">
        <v>249</v>
      </c>
      <c r="P24" s="16" t="s">
        <v>250</v>
      </c>
      <c r="Q24" s="30" t="s">
        <v>24</v>
      </c>
      <c r="R24" s="207"/>
      <c r="T24" s="64"/>
    </row>
    <row r="25" spans="2:20" ht="18" customHeight="1" x14ac:dyDescent="0.15">
      <c r="B25" s="26">
        <v>2020</v>
      </c>
      <c r="C25" s="30">
        <v>7</v>
      </c>
      <c r="D25" s="30" t="s">
        <v>15</v>
      </c>
      <c r="E25" s="9" t="s">
        <v>332</v>
      </c>
      <c r="F25" s="30" t="s">
        <v>119</v>
      </c>
      <c r="G25" s="30"/>
      <c r="H25" s="9" t="s">
        <v>333</v>
      </c>
      <c r="I25" s="9" t="s">
        <v>334</v>
      </c>
      <c r="J25" s="39" t="s">
        <v>16</v>
      </c>
      <c r="K25" s="39">
        <v>1864</v>
      </c>
      <c r="L25" s="69" t="s">
        <v>335</v>
      </c>
      <c r="M25" s="39">
        <v>54000000</v>
      </c>
      <c r="N25" s="148" t="s">
        <v>262</v>
      </c>
      <c r="O25" s="16" t="s">
        <v>336</v>
      </c>
      <c r="P25" s="16" t="s">
        <v>337</v>
      </c>
      <c r="Q25" s="30" t="s">
        <v>24</v>
      </c>
      <c r="R25" s="207"/>
    </row>
    <row r="26" spans="2:20" ht="18" customHeight="1" x14ac:dyDescent="0.15">
      <c r="B26" s="26">
        <v>2020</v>
      </c>
      <c r="C26" s="30">
        <v>7</v>
      </c>
      <c r="D26" s="30" t="s">
        <v>15</v>
      </c>
      <c r="E26" s="9" t="s">
        <v>338</v>
      </c>
      <c r="F26" s="30"/>
      <c r="G26" s="30"/>
      <c r="H26" s="9" t="s">
        <v>339</v>
      </c>
      <c r="I26" s="9" t="s">
        <v>339</v>
      </c>
      <c r="J26" s="39" t="s">
        <v>39</v>
      </c>
      <c r="K26" s="39">
        <v>1</v>
      </c>
      <c r="L26" s="69" t="s">
        <v>340</v>
      </c>
      <c r="M26" s="39">
        <v>76373500</v>
      </c>
      <c r="N26" s="148" t="s">
        <v>262</v>
      </c>
      <c r="O26" s="16" t="s">
        <v>341</v>
      </c>
      <c r="P26" s="16" t="s">
        <v>342</v>
      </c>
      <c r="Q26" s="30" t="s">
        <v>24</v>
      </c>
      <c r="R26" s="207"/>
    </row>
    <row r="27" spans="2:20" ht="18" customHeight="1" x14ac:dyDescent="0.15">
      <c r="B27" s="26">
        <v>2020</v>
      </c>
      <c r="C27" s="30">
        <v>7</v>
      </c>
      <c r="D27" s="30" t="s">
        <v>15</v>
      </c>
      <c r="E27" s="9" t="s">
        <v>338</v>
      </c>
      <c r="F27" s="30"/>
      <c r="G27" s="30"/>
      <c r="H27" s="9" t="s">
        <v>343</v>
      </c>
      <c r="I27" s="9" t="s">
        <v>344</v>
      </c>
      <c r="J27" s="39" t="s">
        <v>39</v>
      </c>
      <c r="K27" s="39">
        <v>1</v>
      </c>
      <c r="L27" s="69" t="s">
        <v>340</v>
      </c>
      <c r="M27" s="39">
        <v>26458640</v>
      </c>
      <c r="N27" s="148" t="s">
        <v>262</v>
      </c>
      <c r="O27" s="16" t="s">
        <v>341</v>
      </c>
      <c r="P27" s="16" t="s">
        <v>342</v>
      </c>
      <c r="Q27" s="30" t="s">
        <v>24</v>
      </c>
      <c r="R27" s="207"/>
    </row>
    <row r="28" spans="2:20" ht="18" customHeight="1" x14ac:dyDescent="0.15">
      <c r="B28" s="26">
        <v>2020</v>
      </c>
      <c r="C28" s="30">
        <v>7</v>
      </c>
      <c r="D28" s="30" t="s">
        <v>15</v>
      </c>
      <c r="E28" s="9" t="s">
        <v>338</v>
      </c>
      <c r="F28" s="30"/>
      <c r="G28" s="30"/>
      <c r="H28" s="9" t="s">
        <v>345</v>
      </c>
      <c r="I28" s="9" t="s">
        <v>346</v>
      </c>
      <c r="J28" s="39" t="s">
        <v>347</v>
      </c>
      <c r="K28" s="39">
        <v>1</v>
      </c>
      <c r="L28" s="69" t="s">
        <v>340</v>
      </c>
      <c r="M28" s="39">
        <v>86091054</v>
      </c>
      <c r="N28" s="148" t="s">
        <v>262</v>
      </c>
      <c r="O28" s="16" t="s">
        <v>341</v>
      </c>
      <c r="P28" s="16" t="s">
        <v>342</v>
      </c>
      <c r="Q28" s="30" t="s">
        <v>24</v>
      </c>
      <c r="R28" s="207"/>
    </row>
    <row r="29" spans="2:20" ht="18" customHeight="1" x14ac:dyDescent="0.15">
      <c r="B29" s="26">
        <v>2020</v>
      </c>
      <c r="C29" s="30">
        <v>7</v>
      </c>
      <c r="D29" s="30" t="s">
        <v>15</v>
      </c>
      <c r="E29" s="9" t="s">
        <v>265</v>
      </c>
      <c r="F29" s="30" t="s">
        <v>119</v>
      </c>
      <c r="G29" s="30"/>
      <c r="H29" s="9" t="s">
        <v>129</v>
      </c>
      <c r="I29" s="9" t="s">
        <v>348</v>
      </c>
      <c r="J29" s="39" t="s">
        <v>16</v>
      </c>
      <c r="K29" s="39">
        <v>152</v>
      </c>
      <c r="L29" s="69" t="s">
        <v>139</v>
      </c>
      <c r="M29" s="39">
        <v>10612640</v>
      </c>
      <c r="N29" s="148" t="s">
        <v>262</v>
      </c>
      <c r="O29" s="16" t="s">
        <v>263</v>
      </c>
      <c r="P29" s="16" t="s">
        <v>264</v>
      </c>
      <c r="Q29" s="30" t="s">
        <v>24</v>
      </c>
      <c r="R29" s="207"/>
    </row>
    <row r="30" spans="2:20" ht="18" customHeight="1" x14ac:dyDescent="0.15">
      <c r="B30" s="26">
        <v>2020</v>
      </c>
      <c r="C30" s="30">
        <v>7</v>
      </c>
      <c r="D30" s="30" t="s">
        <v>15</v>
      </c>
      <c r="E30" s="9" t="s">
        <v>265</v>
      </c>
      <c r="F30" s="30" t="s">
        <v>119</v>
      </c>
      <c r="G30" s="30"/>
      <c r="H30" s="9" t="s">
        <v>349</v>
      </c>
      <c r="I30" s="9" t="s">
        <v>350</v>
      </c>
      <c r="J30" s="39" t="s">
        <v>16</v>
      </c>
      <c r="K30" s="39">
        <v>400</v>
      </c>
      <c r="L30" s="69" t="s">
        <v>139</v>
      </c>
      <c r="M30" s="39">
        <v>25740000</v>
      </c>
      <c r="N30" s="148" t="s">
        <v>262</v>
      </c>
      <c r="O30" s="16" t="s">
        <v>263</v>
      </c>
      <c r="P30" s="16" t="s">
        <v>264</v>
      </c>
      <c r="Q30" s="30" t="s">
        <v>24</v>
      </c>
      <c r="R30" s="207"/>
    </row>
    <row r="31" spans="2:20" ht="18" customHeight="1" x14ac:dyDescent="0.15">
      <c r="B31" s="26">
        <v>2020</v>
      </c>
      <c r="C31" s="30">
        <v>7</v>
      </c>
      <c r="D31" s="30" t="s">
        <v>15</v>
      </c>
      <c r="E31" s="9" t="s">
        <v>265</v>
      </c>
      <c r="F31" s="30" t="s">
        <v>119</v>
      </c>
      <c r="G31" s="30"/>
      <c r="H31" s="9" t="s">
        <v>351</v>
      </c>
      <c r="I31" s="9" t="s">
        <v>352</v>
      </c>
      <c r="J31" s="39" t="s">
        <v>16</v>
      </c>
      <c r="K31" s="39">
        <v>1</v>
      </c>
      <c r="L31" s="69" t="s">
        <v>353</v>
      </c>
      <c r="M31" s="39">
        <v>29690000</v>
      </c>
      <c r="N31" s="148" t="s">
        <v>262</v>
      </c>
      <c r="O31" s="16" t="s">
        <v>263</v>
      </c>
      <c r="P31" s="16" t="s">
        <v>264</v>
      </c>
      <c r="Q31" s="30" t="s">
        <v>24</v>
      </c>
      <c r="R31" s="207"/>
    </row>
    <row r="32" spans="2:20" ht="18" customHeight="1" x14ac:dyDescent="0.15">
      <c r="B32" s="26">
        <v>2020</v>
      </c>
      <c r="C32" s="30">
        <v>7</v>
      </c>
      <c r="D32" s="30" t="s">
        <v>15</v>
      </c>
      <c r="E32" s="9" t="s">
        <v>265</v>
      </c>
      <c r="F32" s="30" t="s">
        <v>119</v>
      </c>
      <c r="G32" s="30"/>
      <c r="H32" s="9" t="s">
        <v>354</v>
      </c>
      <c r="I32" s="9" t="s">
        <v>355</v>
      </c>
      <c r="J32" s="39" t="s">
        <v>16</v>
      </c>
      <c r="K32" s="39">
        <v>156</v>
      </c>
      <c r="L32" s="69" t="s">
        <v>356</v>
      </c>
      <c r="M32" s="39">
        <v>47840000</v>
      </c>
      <c r="N32" s="148" t="s">
        <v>262</v>
      </c>
      <c r="O32" s="16" t="s">
        <v>263</v>
      </c>
      <c r="P32" s="16" t="s">
        <v>264</v>
      </c>
      <c r="Q32" s="30" t="s">
        <v>24</v>
      </c>
      <c r="R32" s="207"/>
    </row>
    <row r="33" spans="2:18" ht="18" customHeight="1" x14ac:dyDescent="0.15">
      <c r="B33" s="26">
        <v>2020</v>
      </c>
      <c r="C33" s="30">
        <v>7</v>
      </c>
      <c r="D33" s="30" t="s">
        <v>15</v>
      </c>
      <c r="E33" s="9" t="s">
        <v>265</v>
      </c>
      <c r="F33" s="30" t="s">
        <v>119</v>
      </c>
      <c r="G33" s="30"/>
      <c r="H33" s="9" t="s">
        <v>354</v>
      </c>
      <c r="I33" s="9" t="s">
        <v>355</v>
      </c>
      <c r="J33" s="39" t="s">
        <v>16</v>
      </c>
      <c r="K33" s="39">
        <v>156</v>
      </c>
      <c r="L33" s="69" t="s">
        <v>356</v>
      </c>
      <c r="M33" s="39">
        <v>47840000</v>
      </c>
      <c r="N33" s="148" t="s">
        <v>262</v>
      </c>
      <c r="O33" s="16" t="s">
        <v>263</v>
      </c>
      <c r="P33" s="16" t="s">
        <v>264</v>
      </c>
      <c r="Q33" s="30" t="s">
        <v>24</v>
      </c>
      <c r="R33" s="207"/>
    </row>
    <row r="34" spans="2:18" ht="18" customHeight="1" x14ac:dyDescent="0.15">
      <c r="B34" s="26">
        <v>2020</v>
      </c>
      <c r="C34" s="30">
        <v>7</v>
      </c>
      <c r="D34" s="30" t="s">
        <v>15</v>
      </c>
      <c r="E34" s="9" t="s">
        <v>357</v>
      </c>
      <c r="F34" s="30" t="s">
        <v>119</v>
      </c>
      <c r="G34" s="30"/>
      <c r="H34" s="9" t="s">
        <v>354</v>
      </c>
      <c r="I34" s="9" t="s">
        <v>358</v>
      </c>
      <c r="J34" s="39" t="s">
        <v>16</v>
      </c>
      <c r="K34" s="39">
        <v>177</v>
      </c>
      <c r="L34" s="69" t="s">
        <v>356</v>
      </c>
      <c r="M34" s="39">
        <v>29736000</v>
      </c>
      <c r="N34" s="148" t="s">
        <v>262</v>
      </c>
      <c r="O34" s="16" t="s">
        <v>266</v>
      </c>
      <c r="P34" s="16" t="s">
        <v>267</v>
      </c>
      <c r="Q34" s="30" t="s">
        <v>24</v>
      </c>
      <c r="R34" s="207"/>
    </row>
    <row r="35" spans="2:18" ht="18" customHeight="1" x14ac:dyDescent="0.15">
      <c r="B35" s="26">
        <v>2020</v>
      </c>
      <c r="C35" s="30">
        <v>7</v>
      </c>
      <c r="D35" s="30" t="s">
        <v>15</v>
      </c>
      <c r="E35" s="9" t="s">
        <v>357</v>
      </c>
      <c r="F35" s="30" t="s">
        <v>119</v>
      </c>
      <c r="G35" s="30"/>
      <c r="H35" s="9" t="s">
        <v>359</v>
      </c>
      <c r="I35" s="9" t="s">
        <v>360</v>
      </c>
      <c r="J35" s="39" t="s">
        <v>16</v>
      </c>
      <c r="K35" s="39">
        <v>194</v>
      </c>
      <c r="L35" s="69" t="s">
        <v>361</v>
      </c>
      <c r="M35" s="39">
        <v>14314000</v>
      </c>
      <c r="N35" s="148" t="s">
        <v>262</v>
      </c>
      <c r="O35" s="16" t="s">
        <v>266</v>
      </c>
      <c r="P35" s="16" t="s">
        <v>267</v>
      </c>
      <c r="Q35" s="30" t="s">
        <v>24</v>
      </c>
      <c r="R35" s="207"/>
    </row>
    <row r="36" spans="2:18" ht="18" customHeight="1" x14ac:dyDescent="0.15">
      <c r="B36" s="26">
        <v>2020</v>
      </c>
      <c r="C36" s="30">
        <v>7</v>
      </c>
      <c r="D36" s="30" t="s">
        <v>15</v>
      </c>
      <c r="E36" s="9" t="s">
        <v>357</v>
      </c>
      <c r="F36" s="30" t="s">
        <v>119</v>
      </c>
      <c r="G36" s="30"/>
      <c r="H36" s="9" t="s">
        <v>359</v>
      </c>
      <c r="I36" s="9" t="s">
        <v>362</v>
      </c>
      <c r="J36" s="39" t="s">
        <v>16</v>
      </c>
      <c r="K36" s="39">
        <v>174</v>
      </c>
      <c r="L36" s="69" t="s">
        <v>361</v>
      </c>
      <c r="M36" s="39">
        <v>10768000</v>
      </c>
      <c r="N36" s="148" t="s">
        <v>262</v>
      </c>
      <c r="O36" s="16" t="s">
        <v>266</v>
      </c>
      <c r="P36" s="16" t="s">
        <v>267</v>
      </c>
      <c r="Q36" s="30" t="s">
        <v>24</v>
      </c>
      <c r="R36" s="207"/>
    </row>
    <row r="37" spans="2:18" ht="18" customHeight="1" x14ac:dyDescent="0.15">
      <c r="B37" s="26">
        <v>2020</v>
      </c>
      <c r="C37" s="30">
        <v>7</v>
      </c>
      <c r="D37" s="30" t="s">
        <v>15</v>
      </c>
      <c r="E37" s="9" t="s">
        <v>363</v>
      </c>
      <c r="F37" s="30" t="s">
        <v>119</v>
      </c>
      <c r="G37" s="30">
        <v>3011150501</v>
      </c>
      <c r="H37" s="9" t="s">
        <v>129</v>
      </c>
      <c r="I37" s="9" t="s">
        <v>364</v>
      </c>
      <c r="J37" s="39" t="s">
        <v>17</v>
      </c>
      <c r="K37" s="39">
        <v>785</v>
      </c>
      <c r="L37" s="69" t="s">
        <v>132</v>
      </c>
      <c r="M37" s="39">
        <v>57603000</v>
      </c>
      <c r="N37" s="148" t="s">
        <v>273</v>
      </c>
      <c r="O37" s="16" t="s">
        <v>365</v>
      </c>
      <c r="P37" s="16" t="s">
        <v>366</v>
      </c>
      <c r="Q37" s="30" t="s">
        <v>24</v>
      </c>
      <c r="R37" s="207"/>
    </row>
    <row r="38" spans="2:18" ht="18" customHeight="1" x14ac:dyDescent="0.15">
      <c r="B38" s="26">
        <v>2020</v>
      </c>
      <c r="C38" s="30">
        <v>7</v>
      </c>
      <c r="D38" s="30" t="s">
        <v>15</v>
      </c>
      <c r="E38" s="9" t="s">
        <v>363</v>
      </c>
      <c r="F38" s="30" t="s">
        <v>119</v>
      </c>
      <c r="G38" s="30">
        <v>3010161901</v>
      </c>
      <c r="H38" s="9" t="s">
        <v>134</v>
      </c>
      <c r="I38" s="9" t="s">
        <v>367</v>
      </c>
      <c r="J38" s="39" t="s">
        <v>17</v>
      </c>
      <c r="K38" s="39">
        <v>92.319000000000003</v>
      </c>
      <c r="L38" s="69" t="s">
        <v>361</v>
      </c>
      <c r="M38" s="39">
        <v>63554000</v>
      </c>
      <c r="N38" s="148" t="s">
        <v>273</v>
      </c>
      <c r="O38" s="16" t="s">
        <v>365</v>
      </c>
      <c r="P38" s="16" t="s">
        <v>366</v>
      </c>
      <c r="Q38" s="30" t="s">
        <v>24</v>
      </c>
      <c r="R38" s="207"/>
    </row>
    <row r="39" spans="2:18" ht="18" customHeight="1" x14ac:dyDescent="0.15">
      <c r="B39" s="26">
        <v>2020</v>
      </c>
      <c r="C39" s="30">
        <v>7</v>
      </c>
      <c r="D39" s="30" t="s">
        <v>15</v>
      </c>
      <c r="E39" s="9" t="s">
        <v>368</v>
      </c>
      <c r="F39" s="30" t="s">
        <v>119</v>
      </c>
      <c r="G39" s="30">
        <v>3011150501</v>
      </c>
      <c r="H39" s="9" t="s">
        <v>129</v>
      </c>
      <c r="I39" s="9" t="s">
        <v>369</v>
      </c>
      <c r="J39" s="39" t="s">
        <v>17</v>
      </c>
      <c r="K39" s="39">
        <v>698</v>
      </c>
      <c r="L39" s="69" t="s">
        <v>132</v>
      </c>
      <c r="M39" s="39">
        <v>50360000</v>
      </c>
      <c r="N39" s="148" t="s">
        <v>273</v>
      </c>
      <c r="O39" s="16" t="s">
        <v>365</v>
      </c>
      <c r="P39" s="16" t="s">
        <v>366</v>
      </c>
      <c r="Q39" s="30" t="s">
        <v>24</v>
      </c>
      <c r="R39" s="207"/>
    </row>
    <row r="40" spans="2:18" ht="18" customHeight="1" x14ac:dyDescent="0.15">
      <c r="B40" s="26">
        <v>2020</v>
      </c>
      <c r="C40" s="30">
        <v>7</v>
      </c>
      <c r="D40" s="30" t="s">
        <v>15</v>
      </c>
      <c r="E40" s="9" t="s">
        <v>368</v>
      </c>
      <c r="F40" s="30" t="s">
        <v>119</v>
      </c>
      <c r="G40" s="30">
        <v>3010161901</v>
      </c>
      <c r="H40" s="9" t="s">
        <v>134</v>
      </c>
      <c r="I40" s="9" t="s">
        <v>329</v>
      </c>
      <c r="J40" s="39" t="s">
        <v>17</v>
      </c>
      <c r="K40" s="39">
        <v>80.28</v>
      </c>
      <c r="L40" s="69" t="s">
        <v>361</v>
      </c>
      <c r="M40" s="39">
        <v>59936000</v>
      </c>
      <c r="N40" s="148" t="s">
        <v>273</v>
      </c>
      <c r="O40" s="16" t="s">
        <v>365</v>
      </c>
      <c r="P40" s="16" t="s">
        <v>366</v>
      </c>
      <c r="Q40" s="30" t="s">
        <v>24</v>
      </c>
      <c r="R40" s="207"/>
    </row>
    <row r="41" spans="2:18" ht="18" customHeight="1" x14ac:dyDescent="0.15">
      <c r="B41" s="26">
        <v>2020</v>
      </c>
      <c r="C41" s="30">
        <v>7</v>
      </c>
      <c r="D41" s="30" t="s">
        <v>14</v>
      </c>
      <c r="E41" s="9" t="s">
        <v>392</v>
      </c>
      <c r="F41" s="30" t="s">
        <v>119</v>
      </c>
      <c r="G41" s="30">
        <v>4617162201</v>
      </c>
      <c r="H41" s="9" t="s">
        <v>393</v>
      </c>
      <c r="I41" s="9" t="s">
        <v>394</v>
      </c>
      <c r="J41" s="39" t="s">
        <v>395</v>
      </c>
      <c r="K41" s="39">
        <v>1</v>
      </c>
      <c r="L41" s="69" t="s">
        <v>340</v>
      </c>
      <c r="M41" s="39">
        <v>26359074</v>
      </c>
      <c r="N41" s="148" t="s">
        <v>293</v>
      </c>
      <c r="O41" s="16" t="s">
        <v>396</v>
      </c>
      <c r="P41" s="16" t="s">
        <v>397</v>
      </c>
      <c r="Q41" s="30" t="s">
        <v>24</v>
      </c>
      <c r="R41" s="207"/>
    </row>
    <row r="42" spans="2:18" ht="18" customHeight="1" x14ac:dyDescent="0.15">
      <c r="B42" s="26">
        <v>2020</v>
      </c>
      <c r="C42" s="30">
        <v>7</v>
      </c>
      <c r="D42" s="30" t="s">
        <v>14</v>
      </c>
      <c r="E42" s="9" t="s">
        <v>398</v>
      </c>
      <c r="F42" s="30" t="s">
        <v>119</v>
      </c>
      <c r="G42" s="30">
        <v>4924151101</v>
      </c>
      <c r="H42" s="9" t="s">
        <v>399</v>
      </c>
      <c r="I42" s="9" t="s">
        <v>400</v>
      </c>
      <c r="J42" s="39" t="s">
        <v>395</v>
      </c>
      <c r="K42" s="39">
        <v>3</v>
      </c>
      <c r="L42" s="69" t="s">
        <v>353</v>
      </c>
      <c r="M42" s="39">
        <v>50000000</v>
      </c>
      <c r="N42" s="148" t="s">
        <v>293</v>
      </c>
      <c r="O42" s="16" t="s">
        <v>401</v>
      </c>
      <c r="P42" s="16" t="s">
        <v>402</v>
      </c>
      <c r="Q42" s="30" t="s">
        <v>24</v>
      </c>
      <c r="R42" s="207"/>
    </row>
    <row r="43" spans="2:18" ht="18" customHeight="1" x14ac:dyDescent="0.15">
      <c r="B43" s="26">
        <v>2020</v>
      </c>
      <c r="C43" s="30">
        <v>7</v>
      </c>
      <c r="D43" s="30" t="s">
        <v>15</v>
      </c>
      <c r="E43" s="9" t="s">
        <v>435</v>
      </c>
      <c r="F43" s="30" t="s">
        <v>119</v>
      </c>
      <c r="G43" s="30">
        <v>3011150501</v>
      </c>
      <c r="H43" s="9" t="s">
        <v>436</v>
      </c>
      <c r="I43" s="9" t="s">
        <v>437</v>
      </c>
      <c r="J43" s="69" t="s">
        <v>438</v>
      </c>
      <c r="K43" s="39">
        <v>3826</v>
      </c>
      <c r="L43" s="69" t="s">
        <v>439</v>
      </c>
      <c r="M43" s="39">
        <v>263060600</v>
      </c>
      <c r="N43" s="148" t="s">
        <v>431</v>
      </c>
      <c r="O43" s="16" t="s">
        <v>440</v>
      </c>
      <c r="P43" s="16" t="s">
        <v>441</v>
      </c>
      <c r="Q43" s="30" t="s">
        <v>24</v>
      </c>
      <c r="R43" s="207"/>
    </row>
    <row r="44" spans="2:18" ht="18" customHeight="1" x14ac:dyDescent="0.15">
      <c r="B44" s="26">
        <v>2020</v>
      </c>
      <c r="C44" s="30">
        <v>7</v>
      </c>
      <c r="D44" s="30" t="s">
        <v>15</v>
      </c>
      <c r="E44" s="9" t="s">
        <v>435</v>
      </c>
      <c r="F44" s="30" t="s">
        <v>119</v>
      </c>
      <c r="G44" s="30">
        <v>3010161901</v>
      </c>
      <c r="H44" s="9" t="s">
        <v>442</v>
      </c>
      <c r="I44" s="9" t="s">
        <v>443</v>
      </c>
      <c r="J44" s="69" t="s">
        <v>438</v>
      </c>
      <c r="K44" s="39">
        <v>186.005</v>
      </c>
      <c r="L44" s="69" t="s">
        <v>444</v>
      </c>
      <c r="M44" s="39">
        <v>126337543</v>
      </c>
      <c r="N44" s="148" t="s">
        <v>431</v>
      </c>
      <c r="O44" s="16" t="s">
        <v>440</v>
      </c>
      <c r="P44" s="16" t="s">
        <v>441</v>
      </c>
      <c r="Q44" s="30" t="s">
        <v>24</v>
      </c>
      <c r="R44" s="207"/>
    </row>
    <row r="45" spans="2:18" ht="18" customHeight="1" x14ac:dyDescent="0.15">
      <c r="B45" s="26">
        <v>2020</v>
      </c>
      <c r="C45" s="30">
        <v>7</v>
      </c>
      <c r="D45" s="30" t="s">
        <v>15</v>
      </c>
      <c r="E45" s="9" t="s">
        <v>435</v>
      </c>
      <c r="F45" s="30" t="s">
        <v>119</v>
      </c>
      <c r="G45" s="30">
        <v>4014210901</v>
      </c>
      <c r="H45" s="9" t="s">
        <v>445</v>
      </c>
      <c r="I45" s="9" t="s">
        <v>446</v>
      </c>
      <c r="J45" s="69" t="s">
        <v>438</v>
      </c>
      <c r="K45" s="39">
        <v>61</v>
      </c>
      <c r="L45" s="69" t="s">
        <v>447</v>
      </c>
      <c r="M45" s="39">
        <v>8649500</v>
      </c>
      <c r="N45" s="148" t="s">
        <v>431</v>
      </c>
      <c r="O45" s="16" t="s">
        <v>440</v>
      </c>
      <c r="P45" s="16" t="s">
        <v>441</v>
      </c>
      <c r="Q45" s="30" t="s">
        <v>24</v>
      </c>
      <c r="R45" s="207"/>
    </row>
    <row r="46" spans="2:18" ht="18" customHeight="1" x14ac:dyDescent="0.15">
      <c r="B46" s="26">
        <v>2020</v>
      </c>
      <c r="C46" s="30">
        <v>7</v>
      </c>
      <c r="D46" s="30" t="s">
        <v>15</v>
      </c>
      <c r="E46" s="9" t="s">
        <v>435</v>
      </c>
      <c r="F46" s="30" t="s">
        <v>119</v>
      </c>
      <c r="G46" s="30">
        <v>4014219702</v>
      </c>
      <c r="H46" s="9" t="s">
        <v>448</v>
      </c>
      <c r="I46" s="9" t="s">
        <v>449</v>
      </c>
      <c r="J46" s="69" t="s">
        <v>438</v>
      </c>
      <c r="K46" s="39">
        <v>4061</v>
      </c>
      <c r="L46" s="69" t="s">
        <v>450</v>
      </c>
      <c r="M46" s="39">
        <v>337363140</v>
      </c>
      <c r="N46" s="148" t="s">
        <v>431</v>
      </c>
      <c r="O46" s="16" t="s">
        <v>440</v>
      </c>
      <c r="P46" s="16" t="s">
        <v>441</v>
      </c>
      <c r="Q46" s="30" t="s">
        <v>24</v>
      </c>
      <c r="R46" s="207"/>
    </row>
    <row r="47" spans="2:18" ht="18" customHeight="1" x14ac:dyDescent="0.15">
      <c r="B47" s="26">
        <v>2020</v>
      </c>
      <c r="C47" s="30">
        <v>7</v>
      </c>
      <c r="D47" s="30" t="s">
        <v>15</v>
      </c>
      <c r="E47" s="9" t="s">
        <v>435</v>
      </c>
      <c r="F47" s="30" t="s">
        <v>119</v>
      </c>
      <c r="G47" s="30">
        <v>4014178201</v>
      </c>
      <c r="H47" s="9" t="s">
        <v>451</v>
      </c>
      <c r="I47" s="9" t="s">
        <v>452</v>
      </c>
      <c r="J47" s="69" t="s">
        <v>438</v>
      </c>
      <c r="K47" s="39">
        <v>2494</v>
      </c>
      <c r="L47" s="69" t="s">
        <v>447</v>
      </c>
      <c r="M47" s="39">
        <v>449756980</v>
      </c>
      <c r="N47" s="148" t="s">
        <v>431</v>
      </c>
      <c r="O47" s="16" t="s">
        <v>440</v>
      </c>
      <c r="P47" s="16" t="s">
        <v>441</v>
      </c>
      <c r="Q47" s="30" t="s">
        <v>24</v>
      </c>
      <c r="R47" s="207"/>
    </row>
    <row r="48" spans="2:18" ht="18" customHeight="1" x14ac:dyDescent="0.15">
      <c r="B48" s="26">
        <v>2020</v>
      </c>
      <c r="C48" s="30">
        <v>7</v>
      </c>
      <c r="D48" s="30" t="s">
        <v>15</v>
      </c>
      <c r="E48" s="9" t="s">
        <v>435</v>
      </c>
      <c r="F48" s="30" t="s">
        <v>119</v>
      </c>
      <c r="G48" s="30">
        <v>4014169401</v>
      </c>
      <c r="H48" s="9" t="s">
        <v>453</v>
      </c>
      <c r="I48" s="9" t="s">
        <v>454</v>
      </c>
      <c r="J48" s="69" t="s">
        <v>438</v>
      </c>
      <c r="K48" s="39">
        <v>1</v>
      </c>
      <c r="L48" s="69" t="s">
        <v>455</v>
      </c>
      <c r="M48" s="39">
        <v>9343190</v>
      </c>
      <c r="N48" s="148" t="s">
        <v>431</v>
      </c>
      <c r="O48" s="16" t="s">
        <v>440</v>
      </c>
      <c r="P48" s="16" t="s">
        <v>456</v>
      </c>
      <c r="Q48" s="30" t="s">
        <v>24</v>
      </c>
      <c r="R48" s="207"/>
    </row>
    <row r="49" spans="2:18" ht="18" customHeight="1" x14ac:dyDescent="0.15">
      <c r="B49" s="26">
        <v>2020</v>
      </c>
      <c r="C49" s="30">
        <v>7</v>
      </c>
      <c r="D49" s="30" t="s">
        <v>15</v>
      </c>
      <c r="E49" s="9" t="s">
        <v>435</v>
      </c>
      <c r="F49" s="30" t="s">
        <v>119</v>
      </c>
      <c r="G49" s="30">
        <v>4111250101</v>
      </c>
      <c r="H49" s="9" t="s">
        <v>457</v>
      </c>
      <c r="I49" s="9" t="s">
        <v>454</v>
      </c>
      <c r="J49" s="69" t="s">
        <v>438</v>
      </c>
      <c r="K49" s="39">
        <v>2</v>
      </c>
      <c r="L49" s="69" t="s">
        <v>455</v>
      </c>
      <c r="M49" s="39">
        <v>12974690</v>
      </c>
      <c r="N49" s="148" t="s">
        <v>431</v>
      </c>
      <c r="O49" s="16" t="s">
        <v>440</v>
      </c>
      <c r="P49" s="16" t="s">
        <v>456</v>
      </c>
      <c r="Q49" s="30" t="s">
        <v>24</v>
      </c>
      <c r="R49" s="207"/>
    </row>
    <row r="50" spans="2:18" ht="18" customHeight="1" x14ac:dyDescent="0.15">
      <c r="B50" s="26">
        <v>2020</v>
      </c>
      <c r="C50" s="30">
        <v>7</v>
      </c>
      <c r="D50" s="30" t="s">
        <v>15</v>
      </c>
      <c r="E50" s="9" t="s">
        <v>435</v>
      </c>
      <c r="F50" s="30" t="s">
        <v>119</v>
      </c>
      <c r="G50" s="30">
        <v>4014231201</v>
      </c>
      <c r="H50" s="9" t="s">
        <v>458</v>
      </c>
      <c r="I50" s="9" t="s">
        <v>454</v>
      </c>
      <c r="J50" s="69" t="s">
        <v>438</v>
      </c>
      <c r="K50" s="39">
        <v>1</v>
      </c>
      <c r="L50" s="69" t="s">
        <v>459</v>
      </c>
      <c r="M50" s="39">
        <v>1457830</v>
      </c>
      <c r="N50" s="148" t="s">
        <v>431</v>
      </c>
      <c r="O50" s="16" t="s">
        <v>440</v>
      </c>
      <c r="P50" s="16" t="s">
        <v>456</v>
      </c>
      <c r="Q50" s="30" t="s">
        <v>24</v>
      </c>
      <c r="R50" s="207"/>
    </row>
    <row r="51" spans="2:18" ht="18" customHeight="1" x14ac:dyDescent="0.15">
      <c r="B51" s="26">
        <v>2020</v>
      </c>
      <c r="C51" s="30">
        <v>7</v>
      </c>
      <c r="D51" s="30" t="s">
        <v>14</v>
      </c>
      <c r="E51" s="30" t="s">
        <v>508</v>
      </c>
      <c r="F51" s="30" t="s">
        <v>66</v>
      </c>
      <c r="G51" s="30">
        <v>3012170201</v>
      </c>
      <c r="H51" s="30" t="s">
        <v>509</v>
      </c>
      <c r="I51" s="30" t="s">
        <v>510</v>
      </c>
      <c r="J51" s="69" t="s">
        <v>511</v>
      </c>
      <c r="K51" s="39">
        <v>300000</v>
      </c>
      <c r="L51" s="69" t="s">
        <v>512</v>
      </c>
      <c r="M51" s="39">
        <v>280000000</v>
      </c>
      <c r="N51" s="269" t="s">
        <v>513</v>
      </c>
      <c r="O51" s="16" t="s">
        <v>514</v>
      </c>
      <c r="P51" s="16" t="s">
        <v>515</v>
      </c>
      <c r="Q51" s="30" t="s">
        <v>24</v>
      </c>
      <c r="R51" s="207"/>
    </row>
    <row r="52" spans="2:18" ht="18" customHeight="1" x14ac:dyDescent="0.15">
      <c r="B52" s="26">
        <v>2020</v>
      </c>
      <c r="C52" s="30">
        <v>7</v>
      </c>
      <c r="D52" s="30" t="s">
        <v>14</v>
      </c>
      <c r="E52" s="9" t="s">
        <v>524</v>
      </c>
      <c r="F52" s="30" t="s">
        <v>525</v>
      </c>
      <c r="G52" s="76">
        <v>10063090</v>
      </c>
      <c r="H52" s="77" t="s">
        <v>526</v>
      </c>
      <c r="I52" s="77" t="s">
        <v>130</v>
      </c>
      <c r="J52" s="69" t="s">
        <v>527</v>
      </c>
      <c r="K52" s="39">
        <v>31</v>
      </c>
      <c r="L52" s="69" t="s">
        <v>439</v>
      </c>
      <c r="M52" s="39">
        <v>2084784</v>
      </c>
      <c r="N52" s="148" t="s">
        <v>528</v>
      </c>
      <c r="O52" s="16" t="s">
        <v>529</v>
      </c>
      <c r="P52" s="16" t="s">
        <v>530</v>
      </c>
      <c r="Q52" s="30" t="s">
        <v>24</v>
      </c>
      <c r="R52" s="207"/>
    </row>
    <row r="53" spans="2:18" ht="18" customHeight="1" x14ac:dyDescent="0.15">
      <c r="B53" s="26">
        <v>2020</v>
      </c>
      <c r="C53" s="30">
        <v>7</v>
      </c>
      <c r="D53" s="30" t="s">
        <v>14</v>
      </c>
      <c r="E53" s="9" t="s">
        <v>524</v>
      </c>
      <c r="F53" s="30" t="s">
        <v>525</v>
      </c>
      <c r="G53" s="76">
        <v>10063091</v>
      </c>
      <c r="H53" s="77" t="s">
        <v>526</v>
      </c>
      <c r="I53" s="77" t="s">
        <v>531</v>
      </c>
      <c r="J53" s="69" t="s">
        <v>527</v>
      </c>
      <c r="K53" s="39">
        <v>807</v>
      </c>
      <c r="L53" s="69" t="s">
        <v>439</v>
      </c>
      <c r="M53" s="39">
        <v>54515292</v>
      </c>
      <c r="N53" s="148" t="s">
        <v>528</v>
      </c>
      <c r="O53" s="16" t="s">
        <v>529</v>
      </c>
      <c r="P53" s="16" t="s">
        <v>530</v>
      </c>
      <c r="Q53" s="30" t="s">
        <v>24</v>
      </c>
      <c r="R53" s="207"/>
    </row>
    <row r="54" spans="2:18" ht="18" customHeight="1" x14ac:dyDescent="0.15">
      <c r="B54" s="26">
        <v>2020</v>
      </c>
      <c r="C54" s="30">
        <v>7</v>
      </c>
      <c r="D54" s="30" t="s">
        <v>14</v>
      </c>
      <c r="E54" s="9" t="s">
        <v>524</v>
      </c>
      <c r="F54" s="30" t="s">
        <v>525</v>
      </c>
      <c r="G54" s="76">
        <v>10063101</v>
      </c>
      <c r="H54" s="77" t="s">
        <v>526</v>
      </c>
      <c r="I54" s="77" t="s">
        <v>532</v>
      </c>
      <c r="J54" s="69" t="s">
        <v>527</v>
      </c>
      <c r="K54" s="39">
        <v>159</v>
      </c>
      <c r="L54" s="69" t="s">
        <v>439</v>
      </c>
      <c r="M54" s="39">
        <v>11747992</v>
      </c>
      <c r="N54" s="148" t="s">
        <v>528</v>
      </c>
      <c r="O54" s="16" t="s">
        <v>529</v>
      </c>
      <c r="P54" s="16" t="s">
        <v>530</v>
      </c>
      <c r="Q54" s="30" t="s">
        <v>24</v>
      </c>
      <c r="R54" s="207"/>
    </row>
    <row r="55" spans="2:18" ht="18" customHeight="1" x14ac:dyDescent="0.15">
      <c r="B55" s="26">
        <v>2020</v>
      </c>
      <c r="C55" s="30">
        <v>7</v>
      </c>
      <c r="D55" s="30" t="s">
        <v>14</v>
      </c>
      <c r="E55" s="9" t="s">
        <v>524</v>
      </c>
      <c r="F55" s="30" t="s">
        <v>525</v>
      </c>
      <c r="G55" s="76">
        <v>10063102</v>
      </c>
      <c r="H55" s="77" t="s">
        <v>526</v>
      </c>
      <c r="I55" s="77" t="s">
        <v>533</v>
      </c>
      <c r="J55" s="69" t="s">
        <v>527</v>
      </c>
      <c r="K55" s="39">
        <v>87</v>
      </c>
      <c r="L55" s="69" t="s">
        <v>439</v>
      </c>
      <c r="M55" s="39">
        <v>6454414</v>
      </c>
      <c r="N55" s="148" t="s">
        <v>528</v>
      </c>
      <c r="O55" s="16" t="s">
        <v>529</v>
      </c>
      <c r="P55" s="16" t="s">
        <v>530</v>
      </c>
      <c r="Q55" s="30" t="s">
        <v>24</v>
      </c>
      <c r="R55" s="207"/>
    </row>
    <row r="56" spans="2:18" ht="18" customHeight="1" x14ac:dyDescent="0.15">
      <c r="B56" s="26">
        <v>2020</v>
      </c>
      <c r="C56" s="30">
        <v>7</v>
      </c>
      <c r="D56" s="30" t="s">
        <v>14</v>
      </c>
      <c r="E56" s="9" t="s">
        <v>524</v>
      </c>
      <c r="F56" s="30" t="s">
        <v>525</v>
      </c>
      <c r="G56" s="76">
        <v>20160901</v>
      </c>
      <c r="H56" s="78" t="s">
        <v>534</v>
      </c>
      <c r="I56" s="78" t="s">
        <v>535</v>
      </c>
      <c r="J56" s="69" t="s">
        <v>527</v>
      </c>
      <c r="K56" s="79">
        <v>1.2309999999999994</v>
      </c>
      <c r="L56" s="69" t="s">
        <v>536</v>
      </c>
      <c r="M56" s="39">
        <v>844571.08399999968</v>
      </c>
      <c r="N56" s="148" t="s">
        <v>528</v>
      </c>
      <c r="O56" s="16" t="s">
        <v>529</v>
      </c>
      <c r="P56" s="16" t="s">
        <v>530</v>
      </c>
      <c r="Q56" s="30" t="s">
        <v>24</v>
      </c>
      <c r="R56" s="207"/>
    </row>
    <row r="57" spans="2:18" ht="18" customHeight="1" x14ac:dyDescent="0.15">
      <c r="B57" s="26">
        <v>2020</v>
      </c>
      <c r="C57" s="30">
        <v>7</v>
      </c>
      <c r="D57" s="30" t="s">
        <v>14</v>
      </c>
      <c r="E57" s="9" t="s">
        <v>524</v>
      </c>
      <c r="F57" s="30" t="s">
        <v>525</v>
      </c>
      <c r="G57" s="76">
        <v>20160900</v>
      </c>
      <c r="H57" s="78" t="s">
        <v>534</v>
      </c>
      <c r="I57" s="78" t="s">
        <v>537</v>
      </c>
      <c r="J57" s="69" t="s">
        <v>527</v>
      </c>
      <c r="K57" s="79">
        <v>15.354000000000006</v>
      </c>
      <c r="L57" s="69" t="s">
        <v>536</v>
      </c>
      <c r="M57" s="39">
        <v>10534154.856000004</v>
      </c>
      <c r="N57" s="148" t="s">
        <v>528</v>
      </c>
      <c r="O57" s="16" t="s">
        <v>529</v>
      </c>
      <c r="P57" s="16" t="s">
        <v>530</v>
      </c>
      <c r="Q57" s="30" t="s">
        <v>24</v>
      </c>
      <c r="R57" s="207"/>
    </row>
    <row r="58" spans="2:18" ht="18" customHeight="1" x14ac:dyDescent="0.15">
      <c r="B58" s="26">
        <v>2020</v>
      </c>
      <c r="C58" s="30">
        <v>7</v>
      </c>
      <c r="D58" s="30" t="s">
        <v>14</v>
      </c>
      <c r="E58" s="9" t="s">
        <v>524</v>
      </c>
      <c r="F58" s="30" t="s">
        <v>525</v>
      </c>
      <c r="G58" s="76">
        <v>20160899</v>
      </c>
      <c r="H58" s="78" t="s">
        <v>534</v>
      </c>
      <c r="I58" s="78" t="s">
        <v>538</v>
      </c>
      <c r="J58" s="69" t="s">
        <v>527</v>
      </c>
      <c r="K58" s="79">
        <v>2.0839999999999979</v>
      </c>
      <c r="L58" s="69" t="s">
        <v>536</v>
      </c>
      <c r="M58" s="39">
        <v>1440738.1559999986</v>
      </c>
      <c r="N58" s="148" t="s">
        <v>528</v>
      </c>
      <c r="O58" s="16" t="s">
        <v>529</v>
      </c>
      <c r="P58" s="16" t="s">
        <v>530</v>
      </c>
      <c r="Q58" s="30" t="s">
        <v>24</v>
      </c>
      <c r="R58" s="207"/>
    </row>
    <row r="59" spans="2:18" ht="18" customHeight="1" x14ac:dyDescent="0.15">
      <c r="B59" s="26">
        <v>2020</v>
      </c>
      <c r="C59" s="30">
        <v>7</v>
      </c>
      <c r="D59" s="30" t="s">
        <v>14</v>
      </c>
      <c r="E59" s="9" t="s">
        <v>524</v>
      </c>
      <c r="F59" s="30" t="s">
        <v>525</v>
      </c>
      <c r="G59" s="76">
        <v>20160898</v>
      </c>
      <c r="H59" s="78" t="s">
        <v>534</v>
      </c>
      <c r="I59" s="78" t="s">
        <v>539</v>
      </c>
      <c r="J59" s="69" t="s">
        <v>527</v>
      </c>
      <c r="K59" s="79">
        <v>1.0430000000000001</v>
      </c>
      <c r="L59" s="69" t="s">
        <v>536</v>
      </c>
      <c r="M59" s="39">
        <v>732019.18700000015</v>
      </c>
      <c r="N59" s="148" t="s">
        <v>528</v>
      </c>
      <c r="O59" s="16" t="s">
        <v>529</v>
      </c>
      <c r="P59" s="16" t="s">
        <v>530</v>
      </c>
      <c r="Q59" s="30" t="s">
        <v>24</v>
      </c>
      <c r="R59" s="207"/>
    </row>
    <row r="60" spans="2:18" ht="18" customHeight="1" x14ac:dyDescent="0.15">
      <c r="B60" s="26">
        <v>2020</v>
      </c>
      <c r="C60" s="30">
        <v>7</v>
      </c>
      <c r="D60" s="30" t="s">
        <v>14</v>
      </c>
      <c r="E60" s="9" t="s">
        <v>524</v>
      </c>
      <c r="F60" s="30" t="s">
        <v>525</v>
      </c>
      <c r="G60" s="76">
        <v>20736959</v>
      </c>
      <c r="H60" s="78" t="s">
        <v>540</v>
      </c>
      <c r="I60" s="78" t="s">
        <v>541</v>
      </c>
      <c r="J60" s="69" t="s">
        <v>527</v>
      </c>
      <c r="K60" s="39">
        <v>2</v>
      </c>
      <c r="L60" s="69" t="s">
        <v>542</v>
      </c>
      <c r="M60" s="39">
        <v>750229</v>
      </c>
      <c r="N60" s="148" t="s">
        <v>528</v>
      </c>
      <c r="O60" s="16" t="s">
        <v>529</v>
      </c>
      <c r="P60" s="16" t="s">
        <v>530</v>
      </c>
      <c r="Q60" s="30" t="s">
        <v>24</v>
      </c>
      <c r="R60" s="207"/>
    </row>
    <row r="61" spans="2:18" ht="18" customHeight="1" x14ac:dyDescent="0.15">
      <c r="B61" s="26">
        <v>2020</v>
      </c>
      <c r="C61" s="30">
        <v>7</v>
      </c>
      <c r="D61" s="30" t="s">
        <v>14</v>
      </c>
      <c r="E61" s="9" t="s">
        <v>524</v>
      </c>
      <c r="F61" s="30" t="s">
        <v>525</v>
      </c>
      <c r="G61" s="76">
        <v>21143422</v>
      </c>
      <c r="H61" s="78" t="s">
        <v>543</v>
      </c>
      <c r="I61" s="78" t="s">
        <v>541</v>
      </c>
      <c r="J61" s="69" t="s">
        <v>527</v>
      </c>
      <c r="K61" s="39">
        <f>8+12</f>
        <v>20</v>
      </c>
      <c r="L61" s="69" t="s">
        <v>542</v>
      </c>
      <c r="M61" s="39">
        <v>7502299</v>
      </c>
      <c r="N61" s="148" t="s">
        <v>528</v>
      </c>
      <c r="O61" s="16" t="s">
        <v>529</v>
      </c>
      <c r="P61" s="16" t="s">
        <v>530</v>
      </c>
      <c r="Q61" s="30" t="s">
        <v>24</v>
      </c>
      <c r="R61" s="207"/>
    </row>
    <row r="62" spans="2:18" ht="18" customHeight="1" x14ac:dyDescent="0.15">
      <c r="B62" s="26">
        <v>2020</v>
      </c>
      <c r="C62" s="30">
        <v>7</v>
      </c>
      <c r="D62" s="30" t="s">
        <v>14</v>
      </c>
      <c r="E62" s="9" t="s">
        <v>524</v>
      </c>
      <c r="F62" s="30" t="s">
        <v>525</v>
      </c>
      <c r="G62" s="76">
        <v>21143421</v>
      </c>
      <c r="H62" s="78" t="s">
        <v>543</v>
      </c>
      <c r="I62" s="78" t="s">
        <v>544</v>
      </c>
      <c r="J62" s="69" t="s">
        <v>527</v>
      </c>
      <c r="K62" s="39">
        <v>33</v>
      </c>
      <c r="L62" s="69" t="s">
        <v>542</v>
      </c>
      <c r="M62" s="39">
        <v>6277315</v>
      </c>
      <c r="N62" s="148" t="s">
        <v>528</v>
      </c>
      <c r="O62" s="16" t="s">
        <v>529</v>
      </c>
      <c r="P62" s="16" t="s">
        <v>530</v>
      </c>
      <c r="Q62" s="30" t="s">
        <v>24</v>
      </c>
      <c r="R62" s="207"/>
    </row>
    <row r="63" spans="2:18" ht="18" customHeight="1" x14ac:dyDescent="0.15">
      <c r="B63" s="26">
        <v>2020</v>
      </c>
      <c r="C63" s="30">
        <v>7</v>
      </c>
      <c r="D63" s="30" t="s">
        <v>14</v>
      </c>
      <c r="E63" s="9" t="s">
        <v>524</v>
      </c>
      <c r="F63" s="30" t="s">
        <v>525</v>
      </c>
      <c r="G63" s="76">
        <v>20479878</v>
      </c>
      <c r="H63" s="78" t="s">
        <v>545</v>
      </c>
      <c r="I63" s="78" t="s">
        <v>541</v>
      </c>
      <c r="J63" s="69" t="s">
        <v>527</v>
      </c>
      <c r="K63" s="39">
        <f>8+6</f>
        <v>14</v>
      </c>
      <c r="L63" s="69" t="s">
        <v>542</v>
      </c>
      <c r="M63" s="39">
        <v>7741580</v>
      </c>
      <c r="N63" s="148" t="s">
        <v>528</v>
      </c>
      <c r="O63" s="16" t="s">
        <v>529</v>
      </c>
      <c r="P63" s="16" t="s">
        <v>530</v>
      </c>
      <c r="Q63" s="30" t="s">
        <v>24</v>
      </c>
      <c r="R63" s="207"/>
    </row>
    <row r="64" spans="2:18" ht="18" customHeight="1" x14ac:dyDescent="0.15">
      <c r="B64" s="26">
        <v>2020</v>
      </c>
      <c r="C64" s="30">
        <v>7</v>
      </c>
      <c r="D64" s="30" t="s">
        <v>14</v>
      </c>
      <c r="E64" s="9" t="s">
        <v>524</v>
      </c>
      <c r="F64" s="30" t="s">
        <v>525</v>
      </c>
      <c r="G64" s="76">
        <v>20479953</v>
      </c>
      <c r="H64" s="78" t="s">
        <v>545</v>
      </c>
      <c r="I64" s="78" t="s">
        <v>544</v>
      </c>
      <c r="J64" s="69" t="s">
        <v>527</v>
      </c>
      <c r="K64" s="39">
        <v>33</v>
      </c>
      <c r="L64" s="69" t="s">
        <v>542</v>
      </c>
      <c r="M64" s="39">
        <v>7664164</v>
      </c>
      <c r="N64" s="148" t="s">
        <v>528</v>
      </c>
      <c r="O64" s="16" t="s">
        <v>529</v>
      </c>
      <c r="P64" s="16" t="s">
        <v>530</v>
      </c>
      <c r="Q64" s="30" t="s">
        <v>24</v>
      </c>
      <c r="R64" s="207"/>
    </row>
    <row r="65" spans="2:18" ht="18" customHeight="1" x14ac:dyDescent="0.15">
      <c r="B65" s="26">
        <v>2020</v>
      </c>
      <c r="C65" s="30">
        <v>7</v>
      </c>
      <c r="D65" s="30" t="s">
        <v>14</v>
      </c>
      <c r="E65" s="9" t="s">
        <v>524</v>
      </c>
      <c r="F65" s="30" t="s">
        <v>525</v>
      </c>
      <c r="G65" s="76" t="s">
        <v>546</v>
      </c>
      <c r="H65" s="78" t="s">
        <v>547</v>
      </c>
      <c r="I65" s="78" t="s">
        <v>548</v>
      </c>
      <c r="J65" s="69" t="s">
        <v>527</v>
      </c>
      <c r="K65" s="39">
        <v>3</v>
      </c>
      <c r="L65" s="69" t="s">
        <v>542</v>
      </c>
      <c r="M65" s="39">
        <v>7238879</v>
      </c>
      <c r="N65" s="148" t="s">
        <v>528</v>
      </c>
      <c r="O65" s="16" t="s">
        <v>529</v>
      </c>
      <c r="P65" s="16" t="s">
        <v>530</v>
      </c>
      <c r="Q65" s="30" t="s">
        <v>24</v>
      </c>
      <c r="R65" s="207"/>
    </row>
    <row r="66" spans="2:18" ht="18" customHeight="1" x14ac:dyDescent="0.15">
      <c r="B66" s="26">
        <v>2020</v>
      </c>
      <c r="C66" s="30">
        <v>7</v>
      </c>
      <c r="D66" s="30" t="s">
        <v>14</v>
      </c>
      <c r="E66" s="9" t="s">
        <v>524</v>
      </c>
      <c r="F66" s="30" t="s">
        <v>525</v>
      </c>
      <c r="G66" s="76" t="s">
        <v>546</v>
      </c>
      <c r="H66" s="80" t="s">
        <v>549</v>
      </c>
      <c r="I66" s="80" t="s">
        <v>550</v>
      </c>
      <c r="J66" s="69" t="s">
        <v>527</v>
      </c>
      <c r="K66" s="39">
        <v>1</v>
      </c>
      <c r="L66" s="69" t="s">
        <v>542</v>
      </c>
      <c r="M66" s="39">
        <v>804320</v>
      </c>
      <c r="N66" s="148" t="s">
        <v>528</v>
      </c>
      <c r="O66" s="16" t="s">
        <v>529</v>
      </c>
      <c r="P66" s="16" t="s">
        <v>530</v>
      </c>
      <c r="Q66" s="30" t="s">
        <v>24</v>
      </c>
      <c r="R66" s="207"/>
    </row>
    <row r="67" spans="2:18" ht="18" customHeight="1" x14ac:dyDescent="0.15">
      <c r="B67" s="26">
        <v>2020</v>
      </c>
      <c r="C67" s="30">
        <v>7</v>
      </c>
      <c r="D67" s="30" t="s">
        <v>14</v>
      </c>
      <c r="E67" s="9" t="s">
        <v>711</v>
      </c>
      <c r="F67" s="30" t="s">
        <v>525</v>
      </c>
      <c r="G67" s="30">
        <v>2510198301</v>
      </c>
      <c r="H67" s="9" t="s">
        <v>712</v>
      </c>
      <c r="I67" s="9" t="s">
        <v>708</v>
      </c>
      <c r="J67" s="39" t="s">
        <v>694</v>
      </c>
      <c r="K67" s="39">
        <v>1</v>
      </c>
      <c r="L67" s="69" t="s">
        <v>542</v>
      </c>
      <c r="M67" s="39">
        <v>350000000</v>
      </c>
      <c r="N67" s="148" t="s">
        <v>713</v>
      </c>
      <c r="O67" s="16" t="s">
        <v>714</v>
      </c>
      <c r="P67" s="16" t="s">
        <v>715</v>
      </c>
      <c r="Q67" s="30" t="s">
        <v>24</v>
      </c>
      <c r="R67" s="207"/>
    </row>
    <row r="68" spans="2:18" ht="18" customHeight="1" x14ac:dyDescent="0.15">
      <c r="B68" s="26">
        <v>2020</v>
      </c>
      <c r="C68" s="30">
        <v>7</v>
      </c>
      <c r="D68" s="30" t="s">
        <v>15</v>
      </c>
      <c r="E68" s="30" t="s">
        <v>771</v>
      </c>
      <c r="F68" s="30" t="s">
        <v>119</v>
      </c>
      <c r="G68" s="30">
        <v>4617162201</v>
      </c>
      <c r="H68" s="30" t="s">
        <v>829</v>
      </c>
      <c r="I68" s="30"/>
      <c r="J68" s="109"/>
      <c r="K68" s="109">
        <v>1</v>
      </c>
      <c r="L68" s="108" t="s">
        <v>340</v>
      </c>
      <c r="M68" s="109">
        <v>31755000</v>
      </c>
      <c r="N68" s="148" t="s">
        <v>830</v>
      </c>
      <c r="O68" s="30" t="s">
        <v>773</v>
      </c>
      <c r="P68" s="30" t="s">
        <v>831</v>
      </c>
      <c r="Q68" s="30" t="s">
        <v>24</v>
      </c>
      <c r="R68" s="207"/>
    </row>
    <row r="69" spans="2:18" ht="18" customHeight="1" x14ac:dyDescent="0.15">
      <c r="B69" s="26">
        <v>2020</v>
      </c>
      <c r="C69" s="30">
        <v>7</v>
      </c>
      <c r="D69" s="30" t="s">
        <v>15</v>
      </c>
      <c r="E69" s="30" t="s">
        <v>771</v>
      </c>
      <c r="F69" s="30" t="s">
        <v>119</v>
      </c>
      <c r="G69" s="30">
        <v>2611160701</v>
      </c>
      <c r="H69" s="30" t="s">
        <v>832</v>
      </c>
      <c r="I69" s="30"/>
      <c r="J69" s="109"/>
      <c r="K69" s="109">
        <v>1</v>
      </c>
      <c r="L69" s="108" t="s">
        <v>340</v>
      </c>
      <c r="M69" s="109">
        <v>47027000</v>
      </c>
      <c r="N69" s="148" t="s">
        <v>830</v>
      </c>
      <c r="O69" s="30" t="s">
        <v>773</v>
      </c>
      <c r="P69" s="30" t="s">
        <v>831</v>
      </c>
      <c r="Q69" s="30" t="s">
        <v>24</v>
      </c>
      <c r="R69" s="207"/>
    </row>
    <row r="70" spans="2:18" ht="18" customHeight="1" x14ac:dyDescent="0.15">
      <c r="B70" s="26">
        <v>2020</v>
      </c>
      <c r="C70" s="30">
        <v>7</v>
      </c>
      <c r="D70" s="30" t="s">
        <v>15</v>
      </c>
      <c r="E70" s="30" t="s">
        <v>833</v>
      </c>
      <c r="F70" s="30" t="s">
        <v>119</v>
      </c>
      <c r="G70" s="30">
        <v>2611160701</v>
      </c>
      <c r="H70" s="30" t="s">
        <v>832</v>
      </c>
      <c r="I70" s="30"/>
      <c r="J70" s="109"/>
      <c r="K70" s="109">
        <v>1</v>
      </c>
      <c r="L70" s="108" t="s">
        <v>340</v>
      </c>
      <c r="M70" s="109">
        <v>30187000</v>
      </c>
      <c r="N70" s="148" t="s">
        <v>830</v>
      </c>
      <c r="O70" s="30" t="s">
        <v>773</v>
      </c>
      <c r="P70" s="30" t="s">
        <v>831</v>
      </c>
      <c r="Q70" s="30" t="s">
        <v>24</v>
      </c>
      <c r="R70" s="207"/>
    </row>
    <row r="71" spans="2:18" ht="18" customHeight="1" x14ac:dyDescent="0.15">
      <c r="B71" s="26">
        <v>2020</v>
      </c>
      <c r="C71" s="30">
        <v>7</v>
      </c>
      <c r="D71" s="30" t="s">
        <v>14</v>
      </c>
      <c r="E71" s="30" t="s">
        <v>834</v>
      </c>
      <c r="F71" s="30" t="s">
        <v>119</v>
      </c>
      <c r="G71" s="30">
        <v>4014218902</v>
      </c>
      <c r="H71" s="30" t="s">
        <v>835</v>
      </c>
      <c r="I71" s="30" t="s">
        <v>836</v>
      </c>
      <c r="J71" s="109"/>
      <c r="K71" s="109">
        <v>258</v>
      </c>
      <c r="L71" s="108" t="s">
        <v>175</v>
      </c>
      <c r="M71" s="109">
        <v>122822000</v>
      </c>
      <c r="N71" s="107" t="s">
        <v>837</v>
      </c>
      <c r="O71" s="30" t="s">
        <v>793</v>
      </c>
      <c r="P71" s="30" t="s">
        <v>794</v>
      </c>
      <c r="Q71" s="30" t="s">
        <v>24</v>
      </c>
      <c r="R71" s="207"/>
    </row>
    <row r="72" spans="2:18" ht="18" customHeight="1" x14ac:dyDescent="0.15">
      <c r="B72" s="26">
        <v>2020</v>
      </c>
      <c r="C72" s="30">
        <v>7</v>
      </c>
      <c r="D72" s="30" t="s">
        <v>15</v>
      </c>
      <c r="E72" s="30" t="s">
        <v>838</v>
      </c>
      <c r="F72" s="30" t="s">
        <v>119</v>
      </c>
      <c r="G72" s="30"/>
      <c r="H72" s="30" t="s">
        <v>129</v>
      </c>
      <c r="I72" s="30" t="s">
        <v>130</v>
      </c>
      <c r="J72" s="109"/>
      <c r="K72" s="109">
        <v>277</v>
      </c>
      <c r="L72" s="108" t="s">
        <v>132</v>
      </c>
      <c r="M72" s="109">
        <v>17821121</v>
      </c>
      <c r="N72" s="107" t="s">
        <v>839</v>
      </c>
      <c r="O72" s="30" t="s">
        <v>840</v>
      </c>
      <c r="P72" s="30" t="s">
        <v>841</v>
      </c>
      <c r="Q72" s="30" t="s">
        <v>24</v>
      </c>
      <c r="R72" s="207"/>
    </row>
    <row r="73" spans="2:18" ht="18" customHeight="1" x14ac:dyDescent="0.15">
      <c r="B73" s="26">
        <v>2020</v>
      </c>
      <c r="C73" s="30">
        <v>7</v>
      </c>
      <c r="D73" s="30" t="s">
        <v>15</v>
      </c>
      <c r="E73" s="30" t="s">
        <v>838</v>
      </c>
      <c r="F73" s="30" t="s">
        <v>119</v>
      </c>
      <c r="G73" s="30"/>
      <c r="H73" s="30" t="s">
        <v>129</v>
      </c>
      <c r="I73" s="30" t="s">
        <v>842</v>
      </c>
      <c r="J73" s="109"/>
      <c r="K73" s="109">
        <v>982</v>
      </c>
      <c r="L73" s="108" t="s">
        <v>132</v>
      </c>
      <c r="M73" s="109">
        <v>64694160</v>
      </c>
      <c r="N73" s="107" t="s">
        <v>839</v>
      </c>
      <c r="O73" s="30" t="s">
        <v>840</v>
      </c>
      <c r="P73" s="30" t="s">
        <v>841</v>
      </c>
      <c r="Q73" s="30" t="s">
        <v>24</v>
      </c>
      <c r="R73" s="207"/>
    </row>
    <row r="74" spans="2:18" ht="18" customHeight="1" x14ac:dyDescent="0.15">
      <c r="B74" s="26">
        <v>2020</v>
      </c>
      <c r="C74" s="30">
        <v>7</v>
      </c>
      <c r="D74" s="30" t="s">
        <v>15</v>
      </c>
      <c r="E74" s="30" t="s">
        <v>838</v>
      </c>
      <c r="F74" s="30" t="s">
        <v>119</v>
      </c>
      <c r="G74" s="30"/>
      <c r="H74" s="30" t="s">
        <v>129</v>
      </c>
      <c r="I74" s="30" t="s">
        <v>843</v>
      </c>
      <c r="J74" s="109"/>
      <c r="K74" s="109">
        <v>2496</v>
      </c>
      <c r="L74" s="108" t="s">
        <v>132</v>
      </c>
      <c r="M74" s="109">
        <v>172224000</v>
      </c>
      <c r="N74" s="107" t="s">
        <v>839</v>
      </c>
      <c r="O74" s="30" t="s">
        <v>840</v>
      </c>
      <c r="P74" s="30" t="s">
        <v>841</v>
      </c>
      <c r="Q74" s="30" t="s">
        <v>24</v>
      </c>
      <c r="R74" s="207"/>
    </row>
    <row r="75" spans="2:18" ht="18" customHeight="1" x14ac:dyDescent="0.15">
      <c r="B75" s="26">
        <v>2020</v>
      </c>
      <c r="C75" s="30">
        <v>7</v>
      </c>
      <c r="D75" s="30" t="s">
        <v>15</v>
      </c>
      <c r="E75" s="30" t="s">
        <v>838</v>
      </c>
      <c r="F75" s="30" t="s">
        <v>119</v>
      </c>
      <c r="G75" s="30"/>
      <c r="H75" s="30" t="s">
        <v>129</v>
      </c>
      <c r="I75" s="30" t="s">
        <v>844</v>
      </c>
      <c r="J75" s="109"/>
      <c r="K75" s="109">
        <v>443</v>
      </c>
      <c r="L75" s="108" t="s">
        <v>132</v>
      </c>
      <c r="M75" s="109">
        <v>31851700</v>
      </c>
      <c r="N75" s="107" t="s">
        <v>839</v>
      </c>
      <c r="O75" s="30" t="s">
        <v>840</v>
      </c>
      <c r="P75" s="30" t="s">
        <v>841</v>
      </c>
      <c r="Q75" s="30" t="s">
        <v>24</v>
      </c>
      <c r="R75" s="207"/>
    </row>
    <row r="76" spans="2:18" ht="18" customHeight="1" x14ac:dyDescent="0.15">
      <c r="B76" s="26">
        <v>2020</v>
      </c>
      <c r="C76" s="30">
        <v>7</v>
      </c>
      <c r="D76" s="30" t="s">
        <v>14</v>
      </c>
      <c r="E76" s="30" t="s">
        <v>845</v>
      </c>
      <c r="F76" s="30" t="s">
        <v>66</v>
      </c>
      <c r="G76" s="30">
        <v>4710998001</v>
      </c>
      <c r="H76" s="30" t="s">
        <v>846</v>
      </c>
      <c r="I76" s="30" t="s">
        <v>847</v>
      </c>
      <c r="J76" s="108" t="s">
        <v>848</v>
      </c>
      <c r="K76" s="109">
        <v>3</v>
      </c>
      <c r="L76" s="108" t="s">
        <v>849</v>
      </c>
      <c r="M76" s="109">
        <v>661582000</v>
      </c>
      <c r="N76" s="107" t="s">
        <v>850</v>
      </c>
      <c r="O76" s="30" t="s">
        <v>851</v>
      </c>
      <c r="P76" s="30" t="s">
        <v>852</v>
      </c>
      <c r="Q76" s="30" t="s">
        <v>24</v>
      </c>
      <c r="R76" s="207"/>
    </row>
    <row r="77" spans="2:18" ht="18" customHeight="1" x14ac:dyDescent="0.15">
      <c r="B77" s="26">
        <v>2020</v>
      </c>
      <c r="C77" s="30">
        <v>7</v>
      </c>
      <c r="D77" s="30" t="s">
        <v>15</v>
      </c>
      <c r="E77" s="30" t="s">
        <v>853</v>
      </c>
      <c r="F77" s="30" t="s">
        <v>119</v>
      </c>
      <c r="G77" s="30">
        <v>3012179301</v>
      </c>
      <c r="H77" s="30" t="s">
        <v>854</v>
      </c>
      <c r="I77" s="30" t="s">
        <v>826</v>
      </c>
      <c r="J77" s="108" t="s">
        <v>855</v>
      </c>
      <c r="K77" s="109">
        <v>226</v>
      </c>
      <c r="L77" s="108" t="s">
        <v>175</v>
      </c>
      <c r="M77" s="109">
        <v>16996085</v>
      </c>
      <c r="N77" s="107" t="s">
        <v>856</v>
      </c>
      <c r="O77" s="30" t="s">
        <v>857</v>
      </c>
      <c r="P77" s="30" t="s">
        <v>858</v>
      </c>
      <c r="Q77" s="30" t="s">
        <v>24</v>
      </c>
      <c r="R77" s="207"/>
    </row>
    <row r="78" spans="2:18" ht="18" customHeight="1" x14ac:dyDescent="0.15">
      <c r="B78" s="26">
        <v>2020</v>
      </c>
      <c r="C78" s="30">
        <v>7</v>
      </c>
      <c r="D78" s="30" t="s">
        <v>15</v>
      </c>
      <c r="E78" s="30" t="s">
        <v>853</v>
      </c>
      <c r="F78" s="30" t="s">
        <v>119</v>
      </c>
      <c r="G78" s="30">
        <v>3012999801</v>
      </c>
      <c r="H78" s="30" t="s">
        <v>859</v>
      </c>
      <c r="I78" s="30" t="s">
        <v>826</v>
      </c>
      <c r="J78" s="108" t="s">
        <v>855</v>
      </c>
      <c r="K78" s="109">
        <v>998</v>
      </c>
      <c r="L78" s="132" t="s">
        <v>139</v>
      </c>
      <c r="M78" s="109">
        <v>31000000</v>
      </c>
      <c r="N78" s="107" t="s">
        <v>856</v>
      </c>
      <c r="O78" s="30" t="s">
        <v>857</v>
      </c>
      <c r="P78" s="30" t="s">
        <v>858</v>
      </c>
      <c r="Q78" s="30" t="s">
        <v>24</v>
      </c>
      <c r="R78" s="207"/>
    </row>
    <row r="79" spans="2:18" ht="18" customHeight="1" x14ac:dyDescent="0.15">
      <c r="B79" s="26">
        <v>2020</v>
      </c>
      <c r="C79" s="30">
        <v>7</v>
      </c>
      <c r="D79" s="30" t="s">
        <v>15</v>
      </c>
      <c r="E79" s="30" t="s">
        <v>860</v>
      </c>
      <c r="F79" s="30" t="s">
        <v>119</v>
      </c>
      <c r="G79" s="114"/>
      <c r="H79" s="114" t="s">
        <v>861</v>
      </c>
      <c r="I79" s="114" t="s">
        <v>862</v>
      </c>
      <c r="J79" s="133" t="s">
        <v>347</v>
      </c>
      <c r="K79" s="134">
        <v>6</v>
      </c>
      <c r="L79" s="133" t="s">
        <v>863</v>
      </c>
      <c r="M79" s="134">
        <v>118247000</v>
      </c>
      <c r="N79" s="270" t="s">
        <v>816</v>
      </c>
      <c r="O79" s="114" t="s">
        <v>864</v>
      </c>
      <c r="P79" s="114" t="s">
        <v>865</v>
      </c>
      <c r="Q79" s="114" t="s">
        <v>24</v>
      </c>
      <c r="R79" s="207"/>
    </row>
    <row r="80" spans="2:18" ht="18" customHeight="1" x14ac:dyDescent="0.15">
      <c r="B80" s="26">
        <v>2020</v>
      </c>
      <c r="C80" s="30">
        <v>7</v>
      </c>
      <c r="D80" s="30" t="s">
        <v>15</v>
      </c>
      <c r="E80" s="30" t="s">
        <v>860</v>
      </c>
      <c r="F80" s="30" t="s">
        <v>119</v>
      </c>
      <c r="G80" s="114"/>
      <c r="H80" s="114" t="s">
        <v>866</v>
      </c>
      <c r="I80" s="114" t="s">
        <v>867</v>
      </c>
      <c r="J80" s="133" t="s">
        <v>347</v>
      </c>
      <c r="K80" s="134">
        <v>1</v>
      </c>
      <c r="L80" s="133" t="s">
        <v>863</v>
      </c>
      <c r="M80" s="134">
        <v>48305000</v>
      </c>
      <c r="N80" s="270" t="s">
        <v>816</v>
      </c>
      <c r="O80" s="114" t="s">
        <v>864</v>
      </c>
      <c r="P80" s="114" t="s">
        <v>865</v>
      </c>
      <c r="Q80" s="114" t="s">
        <v>24</v>
      </c>
      <c r="R80" s="207"/>
    </row>
    <row r="81" spans="2:18" ht="18" customHeight="1" x14ac:dyDescent="0.15">
      <c r="B81" s="26">
        <v>2020</v>
      </c>
      <c r="C81" s="30">
        <v>7</v>
      </c>
      <c r="D81" s="30" t="s">
        <v>15</v>
      </c>
      <c r="E81" s="30" t="s">
        <v>860</v>
      </c>
      <c r="F81" s="30" t="s">
        <v>119</v>
      </c>
      <c r="G81" s="114"/>
      <c r="H81" s="114" t="s">
        <v>868</v>
      </c>
      <c r="I81" s="114" t="s">
        <v>869</v>
      </c>
      <c r="J81" s="133" t="s">
        <v>347</v>
      </c>
      <c r="K81" s="134">
        <v>3</v>
      </c>
      <c r="L81" s="133" t="s">
        <v>863</v>
      </c>
      <c r="M81" s="134">
        <v>64727000</v>
      </c>
      <c r="N81" s="270" t="s">
        <v>816</v>
      </c>
      <c r="O81" s="114" t="s">
        <v>864</v>
      </c>
      <c r="P81" s="114" t="s">
        <v>865</v>
      </c>
      <c r="Q81" s="114" t="s">
        <v>24</v>
      </c>
      <c r="R81" s="207"/>
    </row>
    <row r="82" spans="2:18" ht="18" customHeight="1" x14ac:dyDescent="0.15">
      <c r="B82" s="26">
        <v>2020</v>
      </c>
      <c r="C82" s="30">
        <v>7</v>
      </c>
      <c r="D82" s="30" t="s">
        <v>15</v>
      </c>
      <c r="E82" s="30" t="s">
        <v>872</v>
      </c>
      <c r="F82" s="30" t="s">
        <v>66</v>
      </c>
      <c r="G82" s="30">
        <v>4924159701</v>
      </c>
      <c r="H82" s="30" t="s">
        <v>873</v>
      </c>
      <c r="I82" s="30" t="s">
        <v>826</v>
      </c>
      <c r="J82" s="109" t="s">
        <v>181</v>
      </c>
      <c r="K82" s="109">
        <v>1</v>
      </c>
      <c r="L82" s="108" t="s">
        <v>144</v>
      </c>
      <c r="M82" s="109">
        <v>55880000</v>
      </c>
      <c r="N82" s="148" t="s">
        <v>820</v>
      </c>
      <c r="O82" s="16" t="s">
        <v>874</v>
      </c>
      <c r="P82" s="16" t="s">
        <v>875</v>
      </c>
      <c r="Q82" s="30" t="s">
        <v>24</v>
      </c>
      <c r="R82" s="207"/>
    </row>
    <row r="83" spans="2:18" ht="18" customHeight="1" x14ac:dyDescent="0.15">
      <c r="B83" s="26">
        <v>2020</v>
      </c>
      <c r="C83" s="30">
        <v>7</v>
      </c>
      <c r="D83" s="30" t="s">
        <v>14</v>
      </c>
      <c r="E83" s="12" t="s">
        <v>894</v>
      </c>
      <c r="F83" s="30" t="s">
        <v>67</v>
      </c>
      <c r="G83" s="30">
        <v>4321150102</v>
      </c>
      <c r="H83" s="9" t="s">
        <v>895</v>
      </c>
      <c r="I83" s="9" t="s">
        <v>896</v>
      </c>
      <c r="J83" s="69" t="s">
        <v>897</v>
      </c>
      <c r="K83" s="39">
        <v>2</v>
      </c>
      <c r="L83" s="69" t="s">
        <v>898</v>
      </c>
      <c r="M83" s="39">
        <v>454500000</v>
      </c>
      <c r="N83" s="148" t="s">
        <v>899</v>
      </c>
      <c r="O83" s="16" t="s">
        <v>900</v>
      </c>
      <c r="P83" s="16" t="s">
        <v>901</v>
      </c>
      <c r="Q83" s="30" t="s">
        <v>24</v>
      </c>
      <c r="R83" s="207"/>
    </row>
    <row r="84" spans="2:18" ht="18" customHeight="1" x14ac:dyDescent="0.15">
      <c r="B84" s="26">
        <v>2020</v>
      </c>
      <c r="C84" s="30">
        <v>7</v>
      </c>
      <c r="D84" s="30" t="s">
        <v>14</v>
      </c>
      <c r="E84" s="12" t="s">
        <v>902</v>
      </c>
      <c r="F84" s="30" t="s">
        <v>903</v>
      </c>
      <c r="G84" s="30">
        <v>4321150102</v>
      </c>
      <c r="H84" s="9" t="s">
        <v>904</v>
      </c>
      <c r="I84" s="9" t="s">
        <v>905</v>
      </c>
      <c r="J84" s="69" t="s">
        <v>897</v>
      </c>
      <c r="K84" s="39">
        <v>1</v>
      </c>
      <c r="L84" s="69" t="s">
        <v>898</v>
      </c>
      <c r="M84" s="39">
        <v>153000000</v>
      </c>
      <c r="N84" s="267" t="s">
        <v>899</v>
      </c>
      <c r="O84" s="30" t="s">
        <v>900</v>
      </c>
      <c r="P84" s="16" t="s">
        <v>906</v>
      </c>
      <c r="Q84" s="30" t="s">
        <v>24</v>
      </c>
      <c r="R84" s="207"/>
    </row>
    <row r="85" spans="2:18" ht="18" customHeight="1" x14ac:dyDescent="0.15">
      <c r="B85" s="26">
        <v>2020</v>
      </c>
      <c r="C85" s="30">
        <v>7</v>
      </c>
      <c r="D85" s="30" t="s">
        <v>14</v>
      </c>
      <c r="E85" s="12" t="s">
        <v>907</v>
      </c>
      <c r="F85" s="30" t="s">
        <v>67</v>
      </c>
      <c r="G85" s="30">
        <v>4323320501</v>
      </c>
      <c r="H85" s="9" t="s">
        <v>908</v>
      </c>
      <c r="I85" s="9" t="s">
        <v>909</v>
      </c>
      <c r="J85" s="69" t="s">
        <v>897</v>
      </c>
      <c r="K85" s="39">
        <v>2</v>
      </c>
      <c r="L85" s="69" t="s">
        <v>898</v>
      </c>
      <c r="M85" s="39">
        <v>228000000</v>
      </c>
      <c r="N85" s="267" t="s">
        <v>899</v>
      </c>
      <c r="O85" s="16" t="s">
        <v>910</v>
      </c>
      <c r="P85" s="30" t="s">
        <v>911</v>
      </c>
      <c r="Q85" s="30" t="s">
        <v>24</v>
      </c>
      <c r="R85" s="207"/>
    </row>
    <row r="86" spans="2:18" ht="18" customHeight="1" x14ac:dyDescent="0.15">
      <c r="B86" s="26">
        <v>2020</v>
      </c>
      <c r="C86" s="30">
        <v>7</v>
      </c>
      <c r="D86" s="30" t="s">
        <v>14</v>
      </c>
      <c r="E86" s="9" t="s">
        <v>919</v>
      </c>
      <c r="F86" s="30" t="s">
        <v>920</v>
      </c>
      <c r="G86" s="30">
        <v>2011150401</v>
      </c>
      <c r="H86" s="9" t="s">
        <v>921</v>
      </c>
      <c r="I86" s="9" t="s">
        <v>922</v>
      </c>
      <c r="J86" s="69" t="s">
        <v>923</v>
      </c>
      <c r="K86" s="39">
        <v>2</v>
      </c>
      <c r="L86" s="69" t="s">
        <v>924</v>
      </c>
      <c r="M86" s="39">
        <v>682984000</v>
      </c>
      <c r="N86" s="148" t="s">
        <v>925</v>
      </c>
      <c r="O86" s="16" t="s">
        <v>926</v>
      </c>
      <c r="P86" s="16" t="s">
        <v>927</v>
      </c>
      <c r="Q86" s="30" t="s">
        <v>24</v>
      </c>
      <c r="R86" s="11"/>
    </row>
    <row r="87" spans="2:18" ht="18" customHeight="1" x14ac:dyDescent="0.15">
      <c r="B87" s="26">
        <v>2020</v>
      </c>
      <c r="C87" s="30">
        <v>7</v>
      </c>
      <c r="D87" s="30" t="s">
        <v>15</v>
      </c>
      <c r="E87" s="9" t="s">
        <v>1047</v>
      </c>
      <c r="F87" s="30" t="s">
        <v>119</v>
      </c>
      <c r="G87" s="30">
        <v>4323260801</v>
      </c>
      <c r="H87" s="9" t="s">
        <v>1048</v>
      </c>
      <c r="I87" s="9"/>
      <c r="J87" s="39" t="s">
        <v>1049</v>
      </c>
      <c r="K87" s="39">
        <v>1</v>
      </c>
      <c r="L87" s="69" t="s">
        <v>1050</v>
      </c>
      <c r="M87" s="39">
        <v>20570000</v>
      </c>
      <c r="N87" s="148" t="s">
        <v>1051</v>
      </c>
      <c r="O87" s="16" t="s">
        <v>1052</v>
      </c>
      <c r="P87" s="16" t="s">
        <v>1053</v>
      </c>
      <c r="Q87" s="30" t="s">
        <v>24</v>
      </c>
      <c r="R87" s="207"/>
    </row>
    <row r="88" spans="2:18" ht="18" customHeight="1" x14ac:dyDescent="0.15">
      <c r="B88" s="26">
        <v>2020</v>
      </c>
      <c r="C88" s="30">
        <v>7</v>
      </c>
      <c r="D88" s="30" t="s">
        <v>14</v>
      </c>
      <c r="E88" s="9" t="s">
        <v>1047</v>
      </c>
      <c r="F88" s="30" t="s">
        <v>67</v>
      </c>
      <c r="G88" s="30">
        <v>4321150301</v>
      </c>
      <c r="H88" s="9" t="s">
        <v>1054</v>
      </c>
      <c r="I88" s="9"/>
      <c r="J88" s="39" t="s">
        <v>1049</v>
      </c>
      <c r="K88" s="39">
        <v>1</v>
      </c>
      <c r="L88" s="69" t="s">
        <v>1050</v>
      </c>
      <c r="M88" s="39">
        <v>34292500</v>
      </c>
      <c r="N88" s="148" t="s">
        <v>1051</v>
      </c>
      <c r="O88" s="16" t="s">
        <v>1052</v>
      </c>
      <c r="P88" s="16" t="s">
        <v>1053</v>
      </c>
      <c r="Q88" s="30" t="s">
        <v>24</v>
      </c>
      <c r="R88" s="207"/>
    </row>
    <row r="89" spans="2:18" ht="18" customHeight="1" x14ac:dyDescent="0.15">
      <c r="B89" s="26">
        <v>2020</v>
      </c>
      <c r="C89" s="30">
        <v>7</v>
      </c>
      <c r="D89" s="30" t="s">
        <v>14</v>
      </c>
      <c r="E89" s="9" t="s">
        <v>1047</v>
      </c>
      <c r="F89" s="30" t="s">
        <v>67</v>
      </c>
      <c r="G89" s="30">
        <v>4321150301</v>
      </c>
      <c r="H89" s="9" t="s">
        <v>1055</v>
      </c>
      <c r="I89" s="9"/>
      <c r="J89" s="39" t="s">
        <v>1049</v>
      </c>
      <c r="K89" s="39">
        <v>1</v>
      </c>
      <c r="L89" s="69" t="s">
        <v>1050</v>
      </c>
      <c r="M89" s="39">
        <v>34292500</v>
      </c>
      <c r="N89" s="148" t="s">
        <v>1051</v>
      </c>
      <c r="O89" s="16" t="s">
        <v>1052</v>
      </c>
      <c r="P89" s="16" t="s">
        <v>1053</v>
      </c>
      <c r="Q89" s="30" t="s">
        <v>24</v>
      </c>
      <c r="R89" s="207"/>
    </row>
    <row r="90" spans="2:18" ht="18" customHeight="1" x14ac:dyDescent="0.15">
      <c r="B90" s="26">
        <v>2020</v>
      </c>
      <c r="C90" s="30">
        <v>7</v>
      </c>
      <c r="D90" s="30" t="s">
        <v>14</v>
      </c>
      <c r="E90" s="9" t="s">
        <v>1065</v>
      </c>
      <c r="F90" s="30" t="s">
        <v>119</v>
      </c>
      <c r="G90" s="30">
        <v>3912100101</v>
      </c>
      <c r="H90" s="9" t="s">
        <v>1066</v>
      </c>
      <c r="I90" s="9" t="s">
        <v>1067</v>
      </c>
      <c r="J90" s="39" t="s">
        <v>1068</v>
      </c>
      <c r="K90" s="39">
        <v>1</v>
      </c>
      <c r="L90" s="69" t="s">
        <v>1050</v>
      </c>
      <c r="M90" s="39">
        <v>30250000</v>
      </c>
      <c r="N90" s="148" t="s">
        <v>1069</v>
      </c>
      <c r="O90" s="16" t="s">
        <v>1070</v>
      </c>
      <c r="P90" s="16" t="s">
        <v>1071</v>
      </c>
      <c r="Q90" s="30" t="s">
        <v>24</v>
      </c>
      <c r="R90" s="207"/>
    </row>
    <row r="91" spans="2:18" ht="18" customHeight="1" x14ac:dyDescent="0.15">
      <c r="B91" s="26">
        <v>2020</v>
      </c>
      <c r="C91" s="30">
        <v>7</v>
      </c>
      <c r="D91" s="30" t="s">
        <v>14</v>
      </c>
      <c r="E91" s="9" t="s">
        <v>1072</v>
      </c>
      <c r="F91" s="30" t="s">
        <v>68</v>
      </c>
      <c r="G91" s="30">
        <v>2410168501</v>
      </c>
      <c r="H91" s="9" t="s">
        <v>1073</v>
      </c>
      <c r="I91" s="9" t="s">
        <v>1074</v>
      </c>
      <c r="J91" s="39" t="s">
        <v>1075</v>
      </c>
      <c r="K91" s="39">
        <v>1</v>
      </c>
      <c r="L91" s="69" t="s">
        <v>1050</v>
      </c>
      <c r="M91" s="39">
        <v>18544000</v>
      </c>
      <c r="N91" s="148" t="s">
        <v>1069</v>
      </c>
      <c r="O91" s="16" t="s">
        <v>1076</v>
      </c>
      <c r="P91" s="16" t="s">
        <v>1077</v>
      </c>
      <c r="Q91" s="30" t="s">
        <v>24</v>
      </c>
      <c r="R91" s="207"/>
    </row>
    <row r="92" spans="2:18" ht="18" customHeight="1" x14ac:dyDescent="0.15">
      <c r="B92" s="26">
        <v>2020</v>
      </c>
      <c r="C92" s="30">
        <v>7</v>
      </c>
      <c r="D92" s="30" t="s">
        <v>14</v>
      </c>
      <c r="E92" s="9" t="s">
        <v>1072</v>
      </c>
      <c r="F92" s="30" t="s">
        <v>68</v>
      </c>
      <c r="G92" s="30">
        <v>4515151301</v>
      </c>
      <c r="H92" s="9" t="s">
        <v>1078</v>
      </c>
      <c r="I92" s="9" t="s">
        <v>1079</v>
      </c>
      <c r="J92" s="39" t="s">
        <v>1075</v>
      </c>
      <c r="K92" s="39">
        <v>2</v>
      </c>
      <c r="L92" s="69" t="s">
        <v>1080</v>
      </c>
      <c r="M92" s="39">
        <v>16457000</v>
      </c>
      <c r="N92" s="148" t="s">
        <v>1069</v>
      </c>
      <c r="O92" s="16" t="s">
        <v>1076</v>
      </c>
      <c r="P92" s="16" t="s">
        <v>1077</v>
      </c>
      <c r="Q92" s="30" t="s">
        <v>24</v>
      </c>
      <c r="R92" s="207"/>
    </row>
    <row r="93" spans="2:18" ht="18" customHeight="1" x14ac:dyDescent="0.15">
      <c r="B93" s="26">
        <v>2020</v>
      </c>
      <c r="C93" s="30">
        <v>7</v>
      </c>
      <c r="D93" s="30" t="s">
        <v>14</v>
      </c>
      <c r="E93" s="9" t="s">
        <v>1083</v>
      </c>
      <c r="F93" s="30" t="s">
        <v>67</v>
      </c>
      <c r="G93" s="30">
        <v>3912110301</v>
      </c>
      <c r="H93" s="9" t="s">
        <v>1084</v>
      </c>
      <c r="I93" s="9" t="s">
        <v>826</v>
      </c>
      <c r="J93" s="39" t="s">
        <v>1085</v>
      </c>
      <c r="K93" s="39">
        <v>3</v>
      </c>
      <c r="L93" s="69" t="s">
        <v>1050</v>
      </c>
      <c r="M93" s="39">
        <v>121144000</v>
      </c>
      <c r="N93" s="148" t="s">
        <v>1082</v>
      </c>
      <c r="O93" s="16" t="s">
        <v>1086</v>
      </c>
      <c r="P93" s="16" t="s">
        <v>1002</v>
      </c>
      <c r="Q93" s="30" t="s">
        <v>24</v>
      </c>
      <c r="R93" s="207"/>
    </row>
    <row r="94" spans="2:18" ht="18" customHeight="1" x14ac:dyDescent="0.15">
      <c r="B94" s="26">
        <v>2020</v>
      </c>
      <c r="C94" s="30">
        <v>7</v>
      </c>
      <c r="D94" s="30" t="s">
        <v>14</v>
      </c>
      <c r="E94" s="9" t="s">
        <v>1083</v>
      </c>
      <c r="F94" s="30" t="s">
        <v>67</v>
      </c>
      <c r="G94" s="30">
        <v>3912118901</v>
      </c>
      <c r="H94" s="9" t="s">
        <v>1087</v>
      </c>
      <c r="I94" s="9" t="s">
        <v>826</v>
      </c>
      <c r="J94" s="39" t="s">
        <v>1088</v>
      </c>
      <c r="K94" s="39">
        <v>3</v>
      </c>
      <c r="L94" s="69" t="s">
        <v>1050</v>
      </c>
      <c r="M94" s="39">
        <v>136163000</v>
      </c>
      <c r="N94" s="148" t="s">
        <v>1082</v>
      </c>
      <c r="O94" s="16" t="s">
        <v>1086</v>
      </c>
      <c r="P94" s="16" t="s">
        <v>1002</v>
      </c>
      <c r="Q94" s="30" t="s">
        <v>24</v>
      </c>
      <c r="R94" s="207"/>
    </row>
    <row r="95" spans="2:18" ht="18" customHeight="1" x14ac:dyDescent="0.15">
      <c r="B95" s="26">
        <v>2020</v>
      </c>
      <c r="C95" s="30">
        <v>7</v>
      </c>
      <c r="D95" s="30" t="s">
        <v>14</v>
      </c>
      <c r="E95" s="9" t="s">
        <v>1083</v>
      </c>
      <c r="F95" s="30" t="s">
        <v>67</v>
      </c>
      <c r="G95" s="30">
        <v>2296341701</v>
      </c>
      <c r="H95" s="9" t="s">
        <v>1089</v>
      </c>
      <c r="I95" s="9" t="s">
        <v>826</v>
      </c>
      <c r="J95" s="39" t="s">
        <v>1090</v>
      </c>
      <c r="K95" s="39">
        <v>20</v>
      </c>
      <c r="L95" s="69" t="s">
        <v>1081</v>
      </c>
      <c r="M95" s="39">
        <v>58793000</v>
      </c>
      <c r="N95" s="148" t="s">
        <v>1082</v>
      </c>
      <c r="O95" s="16" t="s">
        <v>1091</v>
      </c>
      <c r="P95" s="16" t="s">
        <v>1092</v>
      </c>
      <c r="Q95" s="30" t="s">
        <v>24</v>
      </c>
      <c r="R95" s="207"/>
    </row>
    <row r="96" spans="2:18" ht="18" customHeight="1" x14ac:dyDescent="0.15">
      <c r="B96" s="26">
        <v>2020</v>
      </c>
      <c r="C96" s="30">
        <v>7</v>
      </c>
      <c r="D96" s="30" t="s">
        <v>14</v>
      </c>
      <c r="E96" s="9" t="s">
        <v>1083</v>
      </c>
      <c r="F96" s="30" t="s">
        <v>67</v>
      </c>
      <c r="G96" s="30">
        <v>2313660901</v>
      </c>
      <c r="H96" s="9" t="s">
        <v>1093</v>
      </c>
      <c r="I96" s="9" t="s">
        <v>826</v>
      </c>
      <c r="J96" s="39" t="s">
        <v>1094</v>
      </c>
      <c r="K96" s="39">
        <v>2</v>
      </c>
      <c r="L96" s="69" t="s">
        <v>1050</v>
      </c>
      <c r="M96" s="39">
        <v>41368495</v>
      </c>
      <c r="N96" s="148" t="s">
        <v>1082</v>
      </c>
      <c r="O96" s="16" t="s">
        <v>1091</v>
      </c>
      <c r="P96" s="16" t="s">
        <v>1092</v>
      </c>
      <c r="Q96" s="30" t="s">
        <v>24</v>
      </c>
      <c r="R96" s="207"/>
    </row>
    <row r="97" spans="2:18" ht="18" customHeight="1" x14ac:dyDescent="0.15">
      <c r="B97" s="26">
        <v>2020</v>
      </c>
      <c r="C97" s="30">
        <v>7</v>
      </c>
      <c r="D97" s="30" t="s">
        <v>14</v>
      </c>
      <c r="E97" s="9" t="s">
        <v>1095</v>
      </c>
      <c r="F97" s="30" t="s">
        <v>66</v>
      </c>
      <c r="G97" s="30">
        <v>4617161002</v>
      </c>
      <c r="H97" s="9" t="s">
        <v>1096</v>
      </c>
      <c r="I97" s="9" t="s">
        <v>1097</v>
      </c>
      <c r="J97" s="39" t="s">
        <v>1098</v>
      </c>
      <c r="K97" s="39">
        <v>1</v>
      </c>
      <c r="L97" s="69" t="s">
        <v>1081</v>
      </c>
      <c r="M97" s="39">
        <v>37035000</v>
      </c>
      <c r="N97" s="148" t="s">
        <v>1007</v>
      </c>
      <c r="O97" s="16" t="s">
        <v>1008</v>
      </c>
      <c r="P97" s="16" t="s">
        <v>1009</v>
      </c>
      <c r="Q97" s="30" t="s">
        <v>24</v>
      </c>
      <c r="R97" s="207"/>
    </row>
    <row r="98" spans="2:18" ht="18" customHeight="1" x14ac:dyDescent="0.15">
      <c r="B98" s="26">
        <v>2020</v>
      </c>
      <c r="C98" s="30">
        <v>7</v>
      </c>
      <c r="D98" s="30" t="s">
        <v>15</v>
      </c>
      <c r="E98" s="9" t="s">
        <v>1107</v>
      </c>
      <c r="F98" s="30" t="s">
        <v>314</v>
      </c>
      <c r="G98" s="30"/>
      <c r="H98" s="9" t="s">
        <v>1108</v>
      </c>
      <c r="I98" s="9" t="s">
        <v>1109</v>
      </c>
      <c r="J98" s="39" t="s">
        <v>1049</v>
      </c>
      <c r="K98" s="39">
        <v>11</v>
      </c>
      <c r="L98" s="69" t="s">
        <v>1110</v>
      </c>
      <c r="M98" s="39">
        <v>14718000</v>
      </c>
      <c r="N98" s="148" t="s">
        <v>1111</v>
      </c>
      <c r="O98" s="16" t="s">
        <v>1112</v>
      </c>
      <c r="P98" s="16" t="s">
        <v>1113</v>
      </c>
      <c r="Q98" s="30" t="s">
        <v>24</v>
      </c>
      <c r="R98" s="207"/>
    </row>
    <row r="99" spans="2:18" ht="18" customHeight="1" x14ac:dyDescent="0.15">
      <c r="B99" s="26">
        <v>2020</v>
      </c>
      <c r="C99" s="30">
        <v>7</v>
      </c>
      <c r="D99" s="30" t="s">
        <v>15</v>
      </c>
      <c r="E99" s="9" t="s">
        <v>1107</v>
      </c>
      <c r="F99" s="30" t="s">
        <v>314</v>
      </c>
      <c r="G99" s="30"/>
      <c r="H99" s="9" t="s">
        <v>1114</v>
      </c>
      <c r="I99" s="9" t="s">
        <v>1115</v>
      </c>
      <c r="J99" s="39" t="s">
        <v>1049</v>
      </c>
      <c r="K99" s="39">
        <v>4</v>
      </c>
      <c r="L99" s="69" t="s">
        <v>1116</v>
      </c>
      <c r="M99" s="39">
        <v>18392000</v>
      </c>
      <c r="N99" s="148" t="s">
        <v>1111</v>
      </c>
      <c r="O99" s="16" t="s">
        <v>1112</v>
      </c>
      <c r="P99" s="16" t="s">
        <v>1113</v>
      </c>
      <c r="Q99" s="30" t="s">
        <v>24</v>
      </c>
      <c r="R99" s="207"/>
    </row>
    <row r="100" spans="2:18" ht="18" customHeight="1" x14ac:dyDescent="0.15">
      <c r="B100" s="26">
        <v>2020</v>
      </c>
      <c r="C100" s="30">
        <v>7</v>
      </c>
      <c r="D100" s="30" t="s">
        <v>15</v>
      </c>
      <c r="E100" s="9" t="s">
        <v>1147</v>
      </c>
      <c r="F100" s="30" t="s">
        <v>119</v>
      </c>
      <c r="G100" s="30">
        <v>4014169401</v>
      </c>
      <c r="H100" s="146" t="s">
        <v>1148</v>
      </c>
      <c r="I100" s="9" t="s">
        <v>1149</v>
      </c>
      <c r="J100" s="108" t="s">
        <v>1150</v>
      </c>
      <c r="K100" s="147">
        <v>15</v>
      </c>
      <c r="L100" s="108" t="s">
        <v>1151</v>
      </c>
      <c r="M100" s="39">
        <v>9599997</v>
      </c>
      <c r="N100" s="148" t="s">
        <v>1152</v>
      </c>
      <c r="O100" s="16" t="s">
        <v>1153</v>
      </c>
      <c r="P100" s="16" t="s">
        <v>1154</v>
      </c>
      <c r="Q100" s="30" t="s">
        <v>24</v>
      </c>
      <c r="R100" s="207"/>
    </row>
    <row r="101" spans="2:18" ht="18" customHeight="1" x14ac:dyDescent="0.15">
      <c r="B101" s="26">
        <v>2020</v>
      </c>
      <c r="C101" s="30">
        <v>7</v>
      </c>
      <c r="D101" s="30" t="s">
        <v>15</v>
      </c>
      <c r="E101" s="9" t="s">
        <v>1147</v>
      </c>
      <c r="F101" s="30" t="s">
        <v>119</v>
      </c>
      <c r="G101" s="30">
        <v>4014169401</v>
      </c>
      <c r="H101" s="146" t="s">
        <v>1148</v>
      </c>
      <c r="I101" s="9" t="s">
        <v>1155</v>
      </c>
      <c r="J101" s="108" t="s">
        <v>1150</v>
      </c>
      <c r="K101" s="147">
        <v>9</v>
      </c>
      <c r="L101" s="108" t="s">
        <v>1151</v>
      </c>
      <c r="M101" s="39">
        <v>9719998.2000000011</v>
      </c>
      <c r="N101" s="148" t="s">
        <v>1152</v>
      </c>
      <c r="O101" s="16" t="s">
        <v>1153</v>
      </c>
      <c r="P101" s="16" t="s">
        <v>1154</v>
      </c>
      <c r="Q101" s="30" t="s">
        <v>24</v>
      </c>
      <c r="R101" s="207"/>
    </row>
    <row r="102" spans="2:18" ht="18" customHeight="1" x14ac:dyDescent="0.15">
      <c r="B102" s="26">
        <v>2020</v>
      </c>
      <c r="C102" s="30">
        <v>7</v>
      </c>
      <c r="D102" s="30" t="s">
        <v>15</v>
      </c>
      <c r="E102" s="9" t="s">
        <v>1147</v>
      </c>
      <c r="F102" s="30" t="s">
        <v>119</v>
      </c>
      <c r="G102" s="30">
        <v>4014169401</v>
      </c>
      <c r="H102" s="146" t="s">
        <v>1148</v>
      </c>
      <c r="I102" s="9" t="s">
        <v>1156</v>
      </c>
      <c r="J102" s="108" t="s">
        <v>1150</v>
      </c>
      <c r="K102" s="147">
        <v>4</v>
      </c>
      <c r="L102" s="108" t="s">
        <v>1151</v>
      </c>
      <c r="M102" s="39">
        <v>5440001.6000000006</v>
      </c>
      <c r="N102" s="148" t="s">
        <v>1152</v>
      </c>
      <c r="O102" s="16" t="s">
        <v>1153</v>
      </c>
      <c r="P102" s="16" t="s">
        <v>1154</v>
      </c>
      <c r="Q102" s="30" t="s">
        <v>24</v>
      </c>
      <c r="R102" s="207"/>
    </row>
    <row r="103" spans="2:18" ht="18" customHeight="1" x14ac:dyDescent="0.15">
      <c r="B103" s="26">
        <v>2020</v>
      </c>
      <c r="C103" s="30">
        <v>7</v>
      </c>
      <c r="D103" s="30" t="s">
        <v>15</v>
      </c>
      <c r="E103" s="9" t="s">
        <v>1147</v>
      </c>
      <c r="F103" s="30" t="s">
        <v>119</v>
      </c>
      <c r="G103" s="30">
        <v>4014169401</v>
      </c>
      <c r="H103" s="146" t="s">
        <v>1148</v>
      </c>
      <c r="I103" s="9" t="s">
        <v>1157</v>
      </c>
      <c r="J103" s="108" t="s">
        <v>1150</v>
      </c>
      <c r="K103" s="147">
        <v>3</v>
      </c>
      <c r="L103" s="108" t="s">
        <v>1151</v>
      </c>
      <c r="M103" s="39">
        <v>6420001.5000000009</v>
      </c>
      <c r="N103" s="148" t="s">
        <v>1152</v>
      </c>
      <c r="O103" s="16" t="s">
        <v>1153</v>
      </c>
      <c r="P103" s="16" t="s">
        <v>1154</v>
      </c>
      <c r="Q103" s="30" t="s">
        <v>24</v>
      </c>
      <c r="R103" s="207"/>
    </row>
    <row r="104" spans="2:18" ht="18" customHeight="1" x14ac:dyDescent="0.15">
      <c r="B104" s="26">
        <v>2020</v>
      </c>
      <c r="C104" s="30">
        <v>7</v>
      </c>
      <c r="D104" s="30" t="s">
        <v>15</v>
      </c>
      <c r="E104" s="9" t="s">
        <v>1147</v>
      </c>
      <c r="F104" s="30" t="s">
        <v>119</v>
      </c>
      <c r="G104" s="30">
        <v>4014169401</v>
      </c>
      <c r="H104" s="146" t="s">
        <v>1158</v>
      </c>
      <c r="I104" s="9" t="s">
        <v>1159</v>
      </c>
      <c r="J104" s="108" t="s">
        <v>1160</v>
      </c>
      <c r="K104" s="147">
        <v>7</v>
      </c>
      <c r="L104" s="108" t="s">
        <v>1161</v>
      </c>
      <c r="M104" s="39">
        <v>1913450.0000000002</v>
      </c>
      <c r="N104" s="148" t="s">
        <v>1152</v>
      </c>
      <c r="O104" s="16" t="s">
        <v>1153</v>
      </c>
      <c r="P104" s="16" t="s">
        <v>1154</v>
      </c>
      <c r="Q104" s="30" t="s">
        <v>24</v>
      </c>
      <c r="R104" s="207"/>
    </row>
    <row r="105" spans="2:18" ht="18" customHeight="1" x14ac:dyDescent="0.15">
      <c r="B105" s="26">
        <v>2020</v>
      </c>
      <c r="C105" s="30">
        <v>7</v>
      </c>
      <c r="D105" s="30" t="s">
        <v>14</v>
      </c>
      <c r="E105" s="9" t="s">
        <v>1147</v>
      </c>
      <c r="F105" s="30" t="s">
        <v>66</v>
      </c>
      <c r="G105" s="30">
        <v>3012169501</v>
      </c>
      <c r="H105" s="146" t="s">
        <v>1162</v>
      </c>
      <c r="I105" s="9" t="s">
        <v>1163</v>
      </c>
      <c r="J105" s="109" t="s">
        <v>1164</v>
      </c>
      <c r="K105" s="39">
        <v>61</v>
      </c>
      <c r="L105" s="108" t="s">
        <v>1165</v>
      </c>
      <c r="M105" s="39">
        <v>21807500</v>
      </c>
      <c r="N105" s="148" t="s">
        <v>1152</v>
      </c>
      <c r="O105" s="16" t="s">
        <v>1153</v>
      </c>
      <c r="P105" s="16" t="s">
        <v>1154</v>
      </c>
      <c r="Q105" s="30" t="s">
        <v>24</v>
      </c>
      <c r="R105" s="207"/>
    </row>
    <row r="106" spans="2:18" ht="18" customHeight="1" x14ac:dyDescent="0.15">
      <c r="B106" s="26">
        <v>2020</v>
      </c>
      <c r="C106" s="30">
        <v>7</v>
      </c>
      <c r="D106" s="30" t="s">
        <v>15</v>
      </c>
      <c r="E106" s="9" t="s">
        <v>1147</v>
      </c>
      <c r="F106" s="30" t="s">
        <v>119</v>
      </c>
      <c r="G106" s="30">
        <v>4014219702</v>
      </c>
      <c r="H106" s="146" t="s">
        <v>1166</v>
      </c>
      <c r="I106" s="9" t="s">
        <v>1167</v>
      </c>
      <c r="J106" s="108" t="s">
        <v>1150</v>
      </c>
      <c r="K106" s="39">
        <v>214</v>
      </c>
      <c r="L106" s="108" t="s">
        <v>1168</v>
      </c>
      <c r="M106" s="39">
        <v>34204797</v>
      </c>
      <c r="N106" s="148" t="s">
        <v>1152</v>
      </c>
      <c r="O106" s="16" t="s">
        <v>1153</v>
      </c>
      <c r="P106" s="16" t="s">
        <v>1154</v>
      </c>
      <c r="Q106" s="30" t="s">
        <v>24</v>
      </c>
      <c r="R106" s="207"/>
    </row>
    <row r="107" spans="2:18" ht="18" customHeight="1" x14ac:dyDescent="0.15">
      <c r="B107" s="26">
        <v>2020</v>
      </c>
      <c r="C107" s="30">
        <v>7</v>
      </c>
      <c r="D107" s="30" t="s">
        <v>15</v>
      </c>
      <c r="E107" s="9" t="s">
        <v>1147</v>
      </c>
      <c r="F107" s="30" t="s">
        <v>119</v>
      </c>
      <c r="G107" s="30">
        <v>4014219702</v>
      </c>
      <c r="H107" s="146" t="s">
        <v>1166</v>
      </c>
      <c r="I107" s="9" t="s">
        <v>1169</v>
      </c>
      <c r="J107" s="109" t="s">
        <v>1164</v>
      </c>
      <c r="K107" s="39">
        <v>29</v>
      </c>
      <c r="L107" s="108" t="s">
        <v>123</v>
      </c>
      <c r="M107" s="39">
        <v>6056853.0000000009</v>
      </c>
      <c r="N107" s="148" t="s">
        <v>1152</v>
      </c>
      <c r="O107" s="16" t="s">
        <v>1153</v>
      </c>
      <c r="P107" s="16" t="s">
        <v>1154</v>
      </c>
      <c r="Q107" s="30" t="s">
        <v>24</v>
      </c>
      <c r="R107" s="207"/>
    </row>
    <row r="108" spans="2:18" ht="18" customHeight="1" x14ac:dyDescent="0.15">
      <c r="B108" s="26">
        <v>2020</v>
      </c>
      <c r="C108" s="30">
        <v>7</v>
      </c>
      <c r="D108" s="30" t="s">
        <v>15</v>
      </c>
      <c r="E108" s="9" t="s">
        <v>1147</v>
      </c>
      <c r="F108" s="30" t="s">
        <v>119</v>
      </c>
      <c r="G108" s="30">
        <v>4014219702</v>
      </c>
      <c r="H108" s="146" t="s">
        <v>1166</v>
      </c>
      <c r="I108" s="9" t="s">
        <v>1170</v>
      </c>
      <c r="J108" s="109" t="s">
        <v>1164</v>
      </c>
      <c r="K108" s="39">
        <v>458</v>
      </c>
      <c r="L108" s="108" t="s">
        <v>123</v>
      </c>
      <c r="M108" s="39">
        <v>143484759</v>
      </c>
      <c r="N108" s="148" t="s">
        <v>1152</v>
      </c>
      <c r="O108" s="16" t="s">
        <v>1153</v>
      </c>
      <c r="P108" s="16" t="s">
        <v>1154</v>
      </c>
      <c r="Q108" s="30" t="s">
        <v>24</v>
      </c>
      <c r="R108" s="207"/>
    </row>
    <row r="109" spans="2:18" ht="18" customHeight="1" x14ac:dyDescent="0.15">
      <c r="B109" s="26">
        <v>2020</v>
      </c>
      <c r="C109" s="30">
        <v>7</v>
      </c>
      <c r="D109" s="30" t="s">
        <v>15</v>
      </c>
      <c r="E109" s="9" t="s">
        <v>1147</v>
      </c>
      <c r="F109" s="30" t="s">
        <v>119</v>
      </c>
      <c r="G109" s="30">
        <v>4014219702</v>
      </c>
      <c r="H109" s="146" t="s">
        <v>1166</v>
      </c>
      <c r="I109" s="9" t="s">
        <v>1171</v>
      </c>
      <c r="J109" s="109" t="s">
        <v>1164</v>
      </c>
      <c r="K109" s="39">
        <v>42</v>
      </c>
      <c r="L109" s="108" t="s">
        <v>123</v>
      </c>
      <c r="M109" s="39">
        <v>13449189.600000001</v>
      </c>
      <c r="N109" s="148" t="s">
        <v>1152</v>
      </c>
      <c r="O109" s="16" t="s">
        <v>1153</v>
      </c>
      <c r="P109" s="16" t="s">
        <v>1154</v>
      </c>
      <c r="Q109" s="30" t="s">
        <v>24</v>
      </c>
      <c r="R109" s="207"/>
    </row>
    <row r="110" spans="2:18" ht="18" customHeight="1" x14ac:dyDescent="0.15">
      <c r="B110" s="26">
        <v>2020</v>
      </c>
      <c r="C110" s="30">
        <v>7</v>
      </c>
      <c r="D110" s="30" t="s">
        <v>15</v>
      </c>
      <c r="E110" s="9" t="s">
        <v>1147</v>
      </c>
      <c r="F110" s="30" t="s">
        <v>119</v>
      </c>
      <c r="G110" s="30">
        <v>4014219702</v>
      </c>
      <c r="H110" s="146" t="s">
        <v>1166</v>
      </c>
      <c r="I110" s="9" t="s">
        <v>1172</v>
      </c>
      <c r="J110" s="109" t="s">
        <v>1164</v>
      </c>
      <c r="K110" s="39">
        <v>440</v>
      </c>
      <c r="L110" s="108" t="s">
        <v>123</v>
      </c>
      <c r="M110" s="39">
        <v>211344408.00000003</v>
      </c>
      <c r="N110" s="148" t="s">
        <v>1152</v>
      </c>
      <c r="O110" s="16" t="s">
        <v>1153</v>
      </c>
      <c r="P110" s="16" t="s">
        <v>1154</v>
      </c>
      <c r="Q110" s="30" t="s">
        <v>24</v>
      </c>
      <c r="R110" s="207"/>
    </row>
    <row r="111" spans="2:18" ht="18" customHeight="1" x14ac:dyDescent="0.15">
      <c r="B111" s="26">
        <v>2020</v>
      </c>
      <c r="C111" s="30">
        <v>7</v>
      </c>
      <c r="D111" s="30" t="s">
        <v>15</v>
      </c>
      <c r="E111" s="9" t="s">
        <v>1147</v>
      </c>
      <c r="F111" s="30" t="s">
        <v>119</v>
      </c>
      <c r="G111" s="30">
        <v>4014219702</v>
      </c>
      <c r="H111" s="146" t="s">
        <v>1166</v>
      </c>
      <c r="I111" s="9" t="s">
        <v>1173</v>
      </c>
      <c r="J111" s="109" t="s">
        <v>1164</v>
      </c>
      <c r="K111" s="39">
        <v>18</v>
      </c>
      <c r="L111" s="108" t="s">
        <v>123</v>
      </c>
      <c r="M111" s="39">
        <v>7316892.0000000009</v>
      </c>
      <c r="N111" s="148" t="s">
        <v>1152</v>
      </c>
      <c r="O111" s="16" t="s">
        <v>1153</v>
      </c>
      <c r="P111" s="16" t="s">
        <v>1154</v>
      </c>
      <c r="Q111" s="30" t="s">
        <v>24</v>
      </c>
      <c r="R111" s="207"/>
    </row>
    <row r="112" spans="2:18" ht="18" customHeight="1" x14ac:dyDescent="0.15">
      <c r="B112" s="26">
        <v>2020</v>
      </c>
      <c r="C112" s="30">
        <v>7</v>
      </c>
      <c r="D112" s="30" t="s">
        <v>15</v>
      </c>
      <c r="E112" s="9" t="s">
        <v>1147</v>
      </c>
      <c r="F112" s="30" t="s">
        <v>119</v>
      </c>
      <c r="G112" s="30">
        <v>4014219702</v>
      </c>
      <c r="H112" s="146" t="s">
        <v>1166</v>
      </c>
      <c r="I112" s="9" t="s">
        <v>1174</v>
      </c>
      <c r="J112" s="109" t="s">
        <v>1164</v>
      </c>
      <c r="K112" s="39">
        <v>277</v>
      </c>
      <c r="L112" s="109" t="s">
        <v>123</v>
      </c>
      <c r="M112" s="39">
        <v>168898257</v>
      </c>
      <c r="N112" s="148" t="s">
        <v>1152</v>
      </c>
      <c r="O112" s="16" t="s">
        <v>1153</v>
      </c>
      <c r="P112" s="16" t="s">
        <v>1154</v>
      </c>
      <c r="Q112" s="30" t="s">
        <v>24</v>
      </c>
      <c r="R112" s="207"/>
    </row>
    <row r="113" spans="2:18" ht="18" customHeight="1" x14ac:dyDescent="0.15">
      <c r="B113" s="26">
        <v>2020</v>
      </c>
      <c r="C113" s="30">
        <v>7</v>
      </c>
      <c r="D113" s="30" t="s">
        <v>15</v>
      </c>
      <c r="E113" s="16" t="s">
        <v>1365</v>
      </c>
      <c r="F113" s="30" t="s">
        <v>314</v>
      </c>
      <c r="G113" s="30">
        <v>4617162201</v>
      </c>
      <c r="H113" s="30" t="s">
        <v>1366</v>
      </c>
      <c r="I113" s="30" t="s">
        <v>1367</v>
      </c>
      <c r="J113" s="108" t="s">
        <v>1368</v>
      </c>
      <c r="K113" s="109">
        <v>1</v>
      </c>
      <c r="L113" s="108" t="s">
        <v>1369</v>
      </c>
      <c r="M113" s="109">
        <v>1050948000</v>
      </c>
      <c r="N113" s="148" t="s">
        <v>1370</v>
      </c>
      <c r="O113" s="16" t="s">
        <v>1371</v>
      </c>
      <c r="P113" s="16" t="s">
        <v>1372</v>
      </c>
      <c r="Q113" s="30" t="s">
        <v>46</v>
      </c>
      <c r="R113" s="207"/>
    </row>
    <row r="114" spans="2:18" ht="18" customHeight="1" x14ac:dyDescent="0.15">
      <c r="B114" s="26">
        <v>2020</v>
      </c>
      <c r="C114" s="30">
        <v>7</v>
      </c>
      <c r="D114" s="30" t="s">
        <v>15</v>
      </c>
      <c r="E114" s="30" t="s">
        <v>1373</v>
      </c>
      <c r="F114" s="30" t="s">
        <v>314</v>
      </c>
      <c r="G114" s="30">
        <v>3912118901</v>
      </c>
      <c r="H114" s="30" t="s">
        <v>1374</v>
      </c>
      <c r="I114" s="30" t="s">
        <v>1375</v>
      </c>
      <c r="J114" s="109" t="s">
        <v>1102</v>
      </c>
      <c r="K114" s="109">
        <v>1</v>
      </c>
      <c r="L114" s="109" t="s">
        <v>1050</v>
      </c>
      <c r="M114" s="109">
        <v>320000000</v>
      </c>
      <c r="N114" s="148" t="s">
        <v>1376</v>
      </c>
      <c r="O114" s="16" t="s">
        <v>1377</v>
      </c>
      <c r="P114" s="16" t="s">
        <v>1378</v>
      </c>
      <c r="Q114" s="30" t="s">
        <v>24</v>
      </c>
      <c r="R114" s="207"/>
    </row>
    <row r="115" spans="2:18" ht="18" customHeight="1" x14ac:dyDescent="0.15">
      <c r="B115" s="26">
        <v>2020</v>
      </c>
      <c r="C115" s="30">
        <v>7</v>
      </c>
      <c r="D115" s="30" t="s">
        <v>15</v>
      </c>
      <c r="E115" s="30" t="s">
        <v>1386</v>
      </c>
      <c r="F115" s="114" t="s">
        <v>119</v>
      </c>
      <c r="G115" s="30">
        <v>4014218902</v>
      </c>
      <c r="H115" s="30" t="s">
        <v>1387</v>
      </c>
      <c r="I115" s="30" t="s">
        <v>1388</v>
      </c>
      <c r="J115" s="108" t="s">
        <v>1389</v>
      </c>
      <c r="K115" s="109">
        <v>92</v>
      </c>
      <c r="L115" s="108" t="s">
        <v>1390</v>
      </c>
      <c r="M115" s="109">
        <v>118189000</v>
      </c>
      <c r="N115" s="148" t="s">
        <v>1391</v>
      </c>
      <c r="O115" s="16" t="s">
        <v>1392</v>
      </c>
      <c r="P115" s="16" t="s">
        <v>1393</v>
      </c>
      <c r="Q115" s="30" t="s">
        <v>24</v>
      </c>
      <c r="R115" s="207"/>
    </row>
    <row r="116" spans="2:18" ht="18" customHeight="1" x14ac:dyDescent="0.15">
      <c r="B116" s="26">
        <v>2020</v>
      </c>
      <c r="C116" s="30">
        <v>7</v>
      </c>
      <c r="D116" s="30" t="s">
        <v>15</v>
      </c>
      <c r="E116" s="30" t="s">
        <v>1394</v>
      </c>
      <c r="F116" s="30" t="s">
        <v>119</v>
      </c>
      <c r="G116" s="30">
        <v>4014212301</v>
      </c>
      <c r="H116" s="30" t="s">
        <v>1395</v>
      </c>
      <c r="I116" s="30" t="s">
        <v>1396</v>
      </c>
      <c r="J116" s="108" t="s">
        <v>1389</v>
      </c>
      <c r="K116" s="109">
        <v>268</v>
      </c>
      <c r="L116" s="108" t="s">
        <v>1397</v>
      </c>
      <c r="M116" s="109">
        <v>20000000</v>
      </c>
      <c r="N116" s="148" t="s">
        <v>1398</v>
      </c>
      <c r="O116" s="16" t="s">
        <v>1399</v>
      </c>
      <c r="P116" s="16" t="s">
        <v>1400</v>
      </c>
      <c r="Q116" s="30" t="s">
        <v>24</v>
      </c>
      <c r="R116" s="207"/>
    </row>
    <row r="117" spans="2:18" ht="18" customHeight="1" x14ac:dyDescent="0.15">
      <c r="B117" s="26">
        <v>2020</v>
      </c>
      <c r="C117" s="30">
        <v>7</v>
      </c>
      <c r="D117" s="30" t="s">
        <v>1401</v>
      </c>
      <c r="E117" s="30" t="s">
        <v>1402</v>
      </c>
      <c r="F117" s="30" t="s">
        <v>67</v>
      </c>
      <c r="G117" s="30">
        <v>3912118901</v>
      </c>
      <c r="H117" s="30" t="s">
        <v>1403</v>
      </c>
      <c r="I117" s="30" t="s">
        <v>1381</v>
      </c>
      <c r="J117" s="108" t="s">
        <v>1368</v>
      </c>
      <c r="K117" s="109">
        <v>1</v>
      </c>
      <c r="L117" s="108" t="s">
        <v>1369</v>
      </c>
      <c r="M117" s="109">
        <v>179628000</v>
      </c>
      <c r="N117" s="148" t="s">
        <v>1398</v>
      </c>
      <c r="O117" s="16" t="s">
        <v>1404</v>
      </c>
      <c r="P117" s="16" t="s">
        <v>1405</v>
      </c>
      <c r="Q117" s="30" t="s">
        <v>1217</v>
      </c>
      <c r="R117" s="207"/>
    </row>
    <row r="118" spans="2:18" ht="18" customHeight="1" x14ac:dyDescent="0.15">
      <c r="B118" s="26">
        <v>2020</v>
      </c>
      <c r="C118" s="30">
        <v>7</v>
      </c>
      <c r="D118" s="30" t="s">
        <v>15</v>
      </c>
      <c r="E118" s="30" t="s">
        <v>1406</v>
      </c>
      <c r="F118" s="30" t="s">
        <v>119</v>
      </c>
      <c r="G118" s="30">
        <v>3013150202</v>
      </c>
      <c r="H118" s="30" t="s">
        <v>1407</v>
      </c>
      <c r="I118" s="30" t="s">
        <v>1408</v>
      </c>
      <c r="J118" s="108" t="s">
        <v>16</v>
      </c>
      <c r="K118" s="109">
        <v>690</v>
      </c>
      <c r="L118" s="108" t="s">
        <v>1409</v>
      </c>
      <c r="M118" s="109">
        <v>58220000</v>
      </c>
      <c r="N118" s="148" t="s">
        <v>1273</v>
      </c>
      <c r="O118" s="16" t="s">
        <v>1274</v>
      </c>
      <c r="P118" s="16" t="s">
        <v>1275</v>
      </c>
      <c r="Q118" s="30" t="s">
        <v>24</v>
      </c>
      <c r="R118" s="207"/>
    </row>
    <row r="119" spans="2:18" ht="18" customHeight="1" x14ac:dyDescent="0.15">
      <c r="B119" s="26">
        <v>2020</v>
      </c>
      <c r="C119" s="30">
        <v>7</v>
      </c>
      <c r="D119" s="30" t="s">
        <v>15</v>
      </c>
      <c r="E119" s="30" t="s">
        <v>1406</v>
      </c>
      <c r="F119" s="30" t="s">
        <v>314</v>
      </c>
      <c r="G119" s="30">
        <v>4015151301</v>
      </c>
      <c r="H119" s="30" t="s">
        <v>1410</v>
      </c>
      <c r="I119" s="30" t="s">
        <v>1411</v>
      </c>
      <c r="J119" s="108" t="s">
        <v>1412</v>
      </c>
      <c r="K119" s="109">
        <v>3</v>
      </c>
      <c r="L119" s="108" t="s">
        <v>1080</v>
      </c>
      <c r="M119" s="109">
        <v>347370000</v>
      </c>
      <c r="N119" s="148" t="s">
        <v>1273</v>
      </c>
      <c r="O119" s="16" t="s">
        <v>1413</v>
      </c>
      <c r="P119" s="16" t="s">
        <v>1414</v>
      </c>
      <c r="Q119" s="30" t="s">
        <v>24</v>
      </c>
      <c r="R119" s="207"/>
    </row>
    <row r="120" spans="2:18" ht="18" customHeight="1" x14ac:dyDescent="0.15">
      <c r="B120" s="26">
        <v>2020</v>
      </c>
      <c r="C120" s="30">
        <v>7</v>
      </c>
      <c r="D120" s="30" t="s">
        <v>15</v>
      </c>
      <c r="E120" s="30" t="s">
        <v>1406</v>
      </c>
      <c r="F120" s="30" t="s">
        <v>119</v>
      </c>
      <c r="G120" s="30">
        <v>4014168801</v>
      </c>
      <c r="H120" s="141" t="s">
        <v>1415</v>
      </c>
      <c r="I120" s="30" t="s">
        <v>1416</v>
      </c>
      <c r="J120" s="108" t="s">
        <v>1412</v>
      </c>
      <c r="K120" s="109">
        <v>9</v>
      </c>
      <c r="L120" s="108" t="s">
        <v>1080</v>
      </c>
      <c r="M120" s="109">
        <v>63960000</v>
      </c>
      <c r="N120" s="148" t="s">
        <v>1273</v>
      </c>
      <c r="O120" s="16" t="s">
        <v>1413</v>
      </c>
      <c r="P120" s="16" t="s">
        <v>1414</v>
      </c>
      <c r="Q120" s="30" t="s">
        <v>24</v>
      </c>
      <c r="R120" s="207"/>
    </row>
    <row r="121" spans="2:18" ht="18" customHeight="1" x14ac:dyDescent="0.15">
      <c r="B121" s="26">
        <v>2020</v>
      </c>
      <c r="C121" s="30">
        <v>7</v>
      </c>
      <c r="D121" s="30" t="s">
        <v>15</v>
      </c>
      <c r="E121" s="30" t="s">
        <v>1406</v>
      </c>
      <c r="F121" s="114" t="s">
        <v>119</v>
      </c>
      <c r="G121" s="30">
        <v>4710998001</v>
      </c>
      <c r="H121" s="30" t="s">
        <v>846</v>
      </c>
      <c r="I121" s="30" t="s">
        <v>1417</v>
      </c>
      <c r="J121" s="108" t="s">
        <v>1412</v>
      </c>
      <c r="K121" s="109">
        <v>3</v>
      </c>
      <c r="L121" s="108" t="s">
        <v>1050</v>
      </c>
      <c r="M121" s="109">
        <v>460213000</v>
      </c>
      <c r="N121" s="148" t="s">
        <v>1273</v>
      </c>
      <c r="O121" s="16" t="s">
        <v>1413</v>
      </c>
      <c r="P121" s="16" t="s">
        <v>1414</v>
      </c>
      <c r="Q121" s="30" t="s">
        <v>24</v>
      </c>
      <c r="R121" s="207"/>
    </row>
    <row r="122" spans="2:18" ht="18" customHeight="1" x14ac:dyDescent="0.15">
      <c r="B122" s="26">
        <v>2020</v>
      </c>
      <c r="C122" s="30">
        <v>7</v>
      </c>
      <c r="D122" s="30" t="s">
        <v>14</v>
      </c>
      <c r="E122" s="30" t="s">
        <v>1406</v>
      </c>
      <c r="F122" s="30" t="s">
        <v>67</v>
      </c>
      <c r="G122" s="30">
        <v>2410171201</v>
      </c>
      <c r="H122" s="30" t="s">
        <v>1418</v>
      </c>
      <c r="I122" s="30" t="s">
        <v>1419</v>
      </c>
      <c r="J122" s="108" t="s">
        <v>1412</v>
      </c>
      <c r="K122" s="109">
        <v>4</v>
      </c>
      <c r="L122" s="108" t="s">
        <v>1050</v>
      </c>
      <c r="M122" s="109">
        <v>49347000</v>
      </c>
      <c r="N122" s="148" t="s">
        <v>1273</v>
      </c>
      <c r="O122" s="16" t="s">
        <v>1413</v>
      </c>
      <c r="P122" s="16" t="s">
        <v>1414</v>
      </c>
      <c r="Q122" s="30" t="s">
        <v>24</v>
      </c>
      <c r="R122" s="207"/>
    </row>
    <row r="123" spans="2:18" ht="18" customHeight="1" x14ac:dyDescent="0.15">
      <c r="B123" s="26">
        <v>2020</v>
      </c>
      <c r="C123" s="30">
        <v>7</v>
      </c>
      <c r="D123" s="30" t="s">
        <v>14</v>
      </c>
      <c r="E123" s="30" t="s">
        <v>1406</v>
      </c>
      <c r="F123" s="30" t="s">
        <v>67</v>
      </c>
      <c r="G123" s="30">
        <v>4014178401</v>
      </c>
      <c r="H123" s="141" t="s">
        <v>1420</v>
      </c>
      <c r="I123" s="30" t="s">
        <v>1421</v>
      </c>
      <c r="J123" s="108" t="s">
        <v>1412</v>
      </c>
      <c r="K123" s="109">
        <v>2</v>
      </c>
      <c r="L123" s="108" t="s">
        <v>1050</v>
      </c>
      <c r="M123" s="109">
        <v>63020000</v>
      </c>
      <c r="N123" s="148" t="s">
        <v>1273</v>
      </c>
      <c r="O123" s="16" t="s">
        <v>1413</v>
      </c>
      <c r="P123" s="16" t="s">
        <v>1414</v>
      </c>
      <c r="Q123" s="30" t="s">
        <v>24</v>
      </c>
      <c r="R123" s="207"/>
    </row>
    <row r="124" spans="2:18" ht="18" customHeight="1" x14ac:dyDescent="0.15">
      <c r="B124" s="26">
        <v>2020</v>
      </c>
      <c r="C124" s="30">
        <v>7</v>
      </c>
      <c r="D124" s="30" t="s">
        <v>15</v>
      </c>
      <c r="E124" s="30" t="s">
        <v>1406</v>
      </c>
      <c r="F124" s="30" t="s">
        <v>314</v>
      </c>
      <c r="G124" s="30">
        <v>3912110301</v>
      </c>
      <c r="H124" s="30" t="s">
        <v>1422</v>
      </c>
      <c r="I124" s="30" t="s">
        <v>1423</v>
      </c>
      <c r="J124" s="108" t="s">
        <v>39</v>
      </c>
      <c r="K124" s="109">
        <v>1</v>
      </c>
      <c r="L124" s="108" t="s">
        <v>340</v>
      </c>
      <c r="M124" s="109">
        <v>369061000</v>
      </c>
      <c r="N124" s="148" t="s">
        <v>1273</v>
      </c>
      <c r="O124" s="16" t="s">
        <v>1277</v>
      </c>
      <c r="P124" s="16" t="s">
        <v>1278</v>
      </c>
      <c r="Q124" s="30" t="s">
        <v>24</v>
      </c>
      <c r="R124" s="207"/>
    </row>
    <row r="125" spans="2:18" ht="18" customHeight="1" x14ac:dyDescent="0.15">
      <c r="B125" s="26">
        <v>2020</v>
      </c>
      <c r="C125" s="30">
        <v>7</v>
      </c>
      <c r="D125" s="30" t="s">
        <v>14</v>
      </c>
      <c r="E125" s="30" t="s">
        <v>1406</v>
      </c>
      <c r="F125" s="30" t="s">
        <v>67</v>
      </c>
      <c r="G125" s="30">
        <v>3912100101</v>
      </c>
      <c r="H125" s="30" t="s">
        <v>1066</v>
      </c>
      <c r="I125" s="30" t="s">
        <v>1424</v>
      </c>
      <c r="J125" s="108" t="s">
        <v>39</v>
      </c>
      <c r="K125" s="109">
        <v>2</v>
      </c>
      <c r="L125" s="108" t="s">
        <v>863</v>
      </c>
      <c r="M125" s="109">
        <v>46200000</v>
      </c>
      <c r="N125" s="148" t="s">
        <v>1273</v>
      </c>
      <c r="O125" s="16" t="s">
        <v>1277</v>
      </c>
      <c r="P125" s="16" t="s">
        <v>1278</v>
      </c>
      <c r="Q125" s="30" t="s">
        <v>24</v>
      </c>
      <c r="R125" s="207"/>
    </row>
    <row r="126" spans="2:18" ht="18" customHeight="1" x14ac:dyDescent="0.15">
      <c r="B126" s="26">
        <v>2020</v>
      </c>
      <c r="C126" s="30">
        <v>7</v>
      </c>
      <c r="D126" s="30" t="s">
        <v>15</v>
      </c>
      <c r="E126" s="30" t="s">
        <v>1425</v>
      </c>
      <c r="F126" s="30" t="s">
        <v>119</v>
      </c>
      <c r="G126" s="30">
        <v>4322269602</v>
      </c>
      <c r="H126" s="30" t="s">
        <v>1426</v>
      </c>
      <c r="I126" s="30" t="s">
        <v>1427</v>
      </c>
      <c r="J126" s="108" t="s">
        <v>1293</v>
      </c>
      <c r="K126" s="109">
        <v>162</v>
      </c>
      <c r="L126" s="108" t="s">
        <v>144</v>
      </c>
      <c r="M126" s="109">
        <v>62000000</v>
      </c>
      <c r="N126" s="148" t="s">
        <v>1273</v>
      </c>
      <c r="O126" s="16" t="s">
        <v>1280</v>
      </c>
      <c r="P126" s="16" t="s">
        <v>1428</v>
      </c>
      <c r="Q126" s="30" t="s">
        <v>24</v>
      </c>
      <c r="R126" s="207"/>
    </row>
    <row r="127" spans="2:18" ht="18" customHeight="1" x14ac:dyDescent="0.15">
      <c r="B127" s="140">
        <v>2020</v>
      </c>
      <c r="C127" s="141">
        <v>7</v>
      </c>
      <c r="D127" s="141" t="s">
        <v>15</v>
      </c>
      <c r="E127" s="141" t="s">
        <v>1429</v>
      </c>
      <c r="F127" s="141" t="s">
        <v>119</v>
      </c>
      <c r="G127" s="164">
        <v>4924159601</v>
      </c>
      <c r="H127" s="141" t="s">
        <v>1430</v>
      </c>
      <c r="I127" s="141" t="s">
        <v>1431</v>
      </c>
      <c r="J127" s="145" t="s">
        <v>1432</v>
      </c>
      <c r="K127" s="145">
        <v>1</v>
      </c>
      <c r="L127" s="165" t="s">
        <v>1433</v>
      </c>
      <c r="M127" s="145">
        <v>53400000</v>
      </c>
      <c r="N127" s="272" t="s">
        <v>1286</v>
      </c>
      <c r="O127" s="141" t="s">
        <v>1434</v>
      </c>
      <c r="P127" s="105" t="s">
        <v>1435</v>
      </c>
      <c r="Q127" s="141" t="s">
        <v>24</v>
      </c>
      <c r="R127" s="207"/>
    </row>
    <row r="128" spans="2:18" ht="18" customHeight="1" x14ac:dyDescent="0.15">
      <c r="B128" s="18">
        <v>2020</v>
      </c>
      <c r="C128" s="16">
        <v>7</v>
      </c>
      <c r="D128" s="16" t="s">
        <v>15</v>
      </c>
      <c r="E128" s="16" t="s">
        <v>1467</v>
      </c>
      <c r="F128" s="30" t="s">
        <v>119</v>
      </c>
      <c r="G128" s="30">
        <v>2611160701</v>
      </c>
      <c r="H128" s="30" t="s">
        <v>1468</v>
      </c>
      <c r="I128" s="30" t="s">
        <v>1469</v>
      </c>
      <c r="J128" s="108" t="s">
        <v>1470</v>
      </c>
      <c r="K128" s="108">
        <v>5</v>
      </c>
      <c r="L128" s="108" t="s">
        <v>1471</v>
      </c>
      <c r="M128" s="108">
        <v>93855000</v>
      </c>
      <c r="N128" s="148" t="s">
        <v>1472</v>
      </c>
      <c r="O128" s="16" t="s">
        <v>1473</v>
      </c>
      <c r="P128" s="16" t="s">
        <v>1474</v>
      </c>
      <c r="Q128" s="30" t="s">
        <v>24</v>
      </c>
      <c r="R128" s="207"/>
    </row>
    <row r="129" spans="2:18" ht="18" customHeight="1" x14ac:dyDescent="0.15">
      <c r="B129" s="26">
        <v>2020</v>
      </c>
      <c r="C129" s="30">
        <v>7</v>
      </c>
      <c r="D129" s="16" t="s">
        <v>14</v>
      </c>
      <c r="E129" s="30" t="s">
        <v>1477</v>
      </c>
      <c r="F129" s="30" t="s">
        <v>67</v>
      </c>
      <c r="G129" s="30">
        <v>3912110301</v>
      </c>
      <c r="H129" s="30" t="s">
        <v>1422</v>
      </c>
      <c r="I129" s="30" t="s">
        <v>1478</v>
      </c>
      <c r="J129" s="108" t="s">
        <v>1479</v>
      </c>
      <c r="K129" s="109">
        <v>3</v>
      </c>
      <c r="L129" s="108" t="s">
        <v>340</v>
      </c>
      <c r="M129" s="109">
        <v>78750000</v>
      </c>
      <c r="N129" s="148" t="s">
        <v>1307</v>
      </c>
      <c r="O129" s="16" t="s">
        <v>1480</v>
      </c>
      <c r="P129" s="16" t="s">
        <v>1481</v>
      </c>
      <c r="Q129" s="30" t="s">
        <v>24</v>
      </c>
      <c r="R129" s="207"/>
    </row>
    <row r="130" spans="2:18" ht="18" customHeight="1" x14ac:dyDescent="0.15">
      <c r="B130" s="26">
        <v>2020</v>
      </c>
      <c r="C130" s="30">
        <v>7</v>
      </c>
      <c r="D130" s="16" t="s">
        <v>15</v>
      </c>
      <c r="E130" s="30" t="s">
        <v>1477</v>
      </c>
      <c r="F130" s="30" t="s">
        <v>119</v>
      </c>
      <c r="G130" s="30">
        <v>4710998001</v>
      </c>
      <c r="H130" s="30" t="s">
        <v>1482</v>
      </c>
      <c r="I130" s="30" t="s">
        <v>1483</v>
      </c>
      <c r="J130" s="108" t="s">
        <v>1479</v>
      </c>
      <c r="K130" s="109">
        <v>3</v>
      </c>
      <c r="L130" s="108" t="s">
        <v>340</v>
      </c>
      <c r="M130" s="109">
        <v>447090000</v>
      </c>
      <c r="N130" s="148" t="s">
        <v>1307</v>
      </c>
      <c r="O130" s="30" t="s">
        <v>1480</v>
      </c>
      <c r="P130" s="16" t="s">
        <v>1481</v>
      </c>
      <c r="Q130" s="30" t="s">
        <v>24</v>
      </c>
      <c r="R130" s="207"/>
    </row>
    <row r="131" spans="2:18" ht="18" customHeight="1" x14ac:dyDescent="0.15">
      <c r="B131" s="26">
        <v>2020</v>
      </c>
      <c r="C131" s="30">
        <v>7</v>
      </c>
      <c r="D131" s="30" t="s">
        <v>14</v>
      </c>
      <c r="E131" s="30" t="s">
        <v>1477</v>
      </c>
      <c r="F131" s="30" t="s">
        <v>67</v>
      </c>
      <c r="G131" s="30">
        <v>2410171201</v>
      </c>
      <c r="H131" s="30" t="s">
        <v>1484</v>
      </c>
      <c r="I131" s="30" t="s">
        <v>1485</v>
      </c>
      <c r="J131" s="108" t="s">
        <v>1479</v>
      </c>
      <c r="K131" s="109">
        <v>6</v>
      </c>
      <c r="L131" s="108" t="s">
        <v>340</v>
      </c>
      <c r="M131" s="109">
        <v>105369000</v>
      </c>
      <c r="N131" s="148" t="s">
        <v>1307</v>
      </c>
      <c r="O131" s="30" t="s">
        <v>1480</v>
      </c>
      <c r="P131" s="16" t="s">
        <v>1481</v>
      </c>
      <c r="Q131" s="30" t="s">
        <v>24</v>
      </c>
      <c r="R131" s="207"/>
    </row>
    <row r="132" spans="2:18" ht="18" customHeight="1" x14ac:dyDescent="0.15">
      <c r="B132" s="26">
        <v>2020</v>
      </c>
      <c r="C132" s="30">
        <v>7</v>
      </c>
      <c r="D132" s="30" t="s">
        <v>15</v>
      </c>
      <c r="E132" s="114" t="s">
        <v>1513</v>
      </c>
      <c r="F132" s="30" t="s">
        <v>119</v>
      </c>
      <c r="G132" s="30">
        <v>3017169801</v>
      </c>
      <c r="H132" s="30" t="s">
        <v>1514</v>
      </c>
      <c r="I132" s="30" t="s">
        <v>1515</v>
      </c>
      <c r="J132" s="133" t="s">
        <v>1516</v>
      </c>
      <c r="K132" s="108">
        <v>6697.97</v>
      </c>
      <c r="L132" s="108" t="s">
        <v>1517</v>
      </c>
      <c r="M132" s="108">
        <v>99475470</v>
      </c>
      <c r="N132" s="148" t="s">
        <v>1518</v>
      </c>
      <c r="O132" s="16" t="s">
        <v>1519</v>
      </c>
      <c r="P132" s="16" t="s">
        <v>1520</v>
      </c>
      <c r="Q132" s="30" t="s">
        <v>24</v>
      </c>
      <c r="R132" s="207"/>
    </row>
    <row r="133" spans="2:18" ht="18" customHeight="1" x14ac:dyDescent="0.15">
      <c r="B133" s="26">
        <v>2020</v>
      </c>
      <c r="C133" s="30">
        <v>7</v>
      </c>
      <c r="D133" s="30" t="s">
        <v>15</v>
      </c>
      <c r="E133" s="30" t="s">
        <v>1560</v>
      </c>
      <c r="F133" s="30" t="s">
        <v>119</v>
      </c>
      <c r="G133" s="30">
        <v>4014168801</v>
      </c>
      <c r="H133" s="30" t="s">
        <v>1561</v>
      </c>
      <c r="I133" s="167" t="s">
        <v>1562</v>
      </c>
      <c r="J133" s="108" t="s">
        <v>347</v>
      </c>
      <c r="K133" s="109">
        <v>4</v>
      </c>
      <c r="L133" s="108" t="s">
        <v>863</v>
      </c>
      <c r="M133" s="109">
        <v>51896000</v>
      </c>
      <c r="N133" s="148" t="s">
        <v>1563</v>
      </c>
      <c r="O133" s="16" t="s">
        <v>1564</v>
      </c>
      <c r="P133" s="16" t="s">
        <v>1565</v>
      </c>
      <c r="Q133" s="30" t="s">
        <v>24</v>
      </c>
      <c r="R133" s="207"/>
    </row>
    <row r="134" spans="2:18" ht="18" customHeight="1" x14ac:dyDescent="0.15">
      <c r="B134" s="26">
        <v>2020</v>
      </c>
      <c r="C134" s="30">
        <v>7</v>
      </c>
      <c r="D134" s="30" t="s">
        <v>15</v>
      </c>
      <c r="E134" s="30" t="s">
        <v>1560</v>
      </c>
      <c r="F134" s="30" t="s">
        <v>119</v>
      </c>
      <c r="G134" s="30">
        <v>4014231201</v>
      </c>
      <c r="H134" s="30" t="s">
        <v>1566</v>
      </c>
      <c r="I134" s="167" t="s">
        <v>1562</v>
      </c>
      <c r="J134" s="108" t="s">
        <v>347</v>
      </c>
      <c r="K134" s="109">
        <v>4</v>
      </c>
      <c r="L134" s="108" t="s">
        <v>863</v>
      </c>
      <c r="M134" s="109">
        <v>25894000</v>
      </c>
      <c r="N134" s="148" t="s">
        <v>1563</v>
      </c>
      <c r="O134" s="16" t="s">
        <v>1564</v>
      </c>
      <c r="P134" s="16" t="s">
        <v>1565</v>
      </c>
      <c r="Q134" s="30" t="s">
        <v>24</v>
      </c>
      <c r="R134" s="207"/>
    </row>
    <row r="135" spans="2:18" ht="18" customHeight="1" x14ac:dyDescent="0.15">
      <c r="B135" s="26">
        <v>2020</v>
      </c>
      <c r="C135" s="30">
        <v>7</v>
      </c>
      <c r="D135" s="30" t="s">
        <v>15</v>
      </c>
      <c r="E135" s="30" t="s">
        <v>1560</v>
      </c>
      <c r="F135" s="30" t="s">
        <v>119</v>
      </c>
      <c r="G135" s="30">
        <v>4014218902</v>
      </c>
      <c r="H135" s="30" t="s">
        <v>1567</v>
      </c>
      <c r="I135" s="167" t="s">
        <v>1568</v>
      </c>
      <c r="J135" s="108" t="s">
        <v>347</v>
      </c>
      <c r="K135" s="109">
        <v>48</v>
      </c>
      <c r="L135" s="108" t="s">
        <v>1569</v>
      </c>
      <c r="M135" s="109">
        <v>16295400</v>
      </c>
      <c r="N135" s="148" t="s">
        <v>1563</v>
      </c>
      <c r="O135" s="16" t="s">
        <v>1564</v>
      </c>
      <c r="P135" s="16" t="s">
        <v>1565</v>
      </c>
      <c r="Q135" s="30" t="s">
        <v>24</v>
      </c>
      <c r="R135" s="207"/>
    </row>
    <row r="136" spans="2:18" ht="18" customHeight="1" x14ac:dyDescent="0.15">
      <c r="B136" s="26">
        <v>2020</v>
      </c>
      <c r="C136" s="30">
        <v>7</v>
      </c>
      <c r="D136" s="30" t="s">
        <v>15</v>
      </c>
      <c r="E136" s="30" t="s">
        <v>1560</v>
      </c>
      <c r="F136" s="30" t="s">
        <v>119</v>
      </c>
      <c r="G136" s="30">
        <v>4014168401</v>
      </c>
      <c r="H136" s="30" t="s">
        <v>1570</v>
      </c>
      <c r="I136" s="167" t="s">
        <v>1571</v>
      </c>
      <c r="J136" s="108" t="s">
        <v>347</v>
      </c>
      <c r="K136" s="109">
        <v>8</v>
      </c>
      <c r="L136" s="108" t="s">
        <v>144</v>
      </c>
      <c r="M136" s="109">
        <v>14081600</v>
      </c>
      <c r="N136" s="148" t="s">
        <v>1563</v>
      </c>
      <c r="O136" s="16" t="s">
        <v>1564</v>
      </c>
      <c r="P136" s="16" t="s">
        <v>1565</v>
      </c>
      <c r="Q136" s="30" t="s">
        <v>24</v>
      </c>
      <c r="R136" s="207"/>
    </row>
    <row r="137" spans="2:18" ht="18" customHeight="1" x14ac:dyDescent="0.15">
      <c r="B137" s="26">
        <v>2020</v>
      </c>
      <c r="C137" s="30">
        <v>7</v>
      </c>
      <c r="D137" s="30" t="s">
        <v>14</v>
      </c>
      <c r="E137" s="30" t="s">
        <v>1572</v>
      </c>
      <c r="F137" s="30" t="s">
        <v>67</v>
      </c>
      <c r="G137" s="30">
        <v>2410171201</v>
      </c>
      <c r="H137" s="30" t="s">
        <v>1418</v>
      </c>
      <c r="I137" s="167" t="s">
        <v>1573</v>
      </c>
      <c r="J137" s="108" t="s">
        <v>347</v>
      </c>
      <c r="K137" s="109">
        <v>2</v>
      </c>
      <c r="L137" s="108" t="s">
        <v>863</v>
      </c>
      <c r="M137" s="109">
        <v>63324800</v>
      </c>
      <c r="N137" s="148" t="s">
        <v>1563</v>
      </c>
      <c r="O137" s="16" t="s">
        <v>1564</v>
      </c>
      <c r="P137" s="16" t="s">
        <v>1565</v>
      </c>
      <c r="Q137" s="30" t="s">
        <v>24</v>
      </c>
      <c r="R137" s="207"/>
    </row>
    <row r="138" spans="2:18" ht="18" customHeight="1" x14ac:dyDescent="0.15">
      <c r="B138" s="93">
        <v>2020</v>
      </c>
      <c r="C138" s="114">
        <v>7</v>
      </c>
      <c r="D138" s="114" t="s">
        <v>15</v>
      </c>
      <c r="E138" s="114" t="s">
        <v>1574</v>
      </c>
      <c r="F138" s="114" t="s">
        <v>1541</v>
      </c>
      <c r="G138" s="114">
        <v>3011150501</v>
      </c>
      <c r="H138" s="114" t="s">
        <v>129</v>
      </c>
      <c r="I138" s="114" t="s">
        <v>130</v>
      </c>
      <c r="J138" s="134" t="s">
        <v>1575</v>
      </c>
      <c r="K138" s="134">
        <v>96</v>
      </c>
      <c r="L138" s="133" t="s">
        <v>132</v>
      </c>
      <c r="M138" s="134">
        <v>23929000</v>
      </c>
      <c r="N138" s="273" t="s">
        <v>1576</v>
      </c>
      <c r="O138" s="81" t="s">
        <v>1577</v>
      </c>
      <c r="P138" s="81" t="s">
        <v>1578</v>
      </c>
      <c r="Q138" s="114" t="s">
        <v>24</v>
      </c>
      <c r="R138" s="207"/>
    </row>
    <row r="139" spans="2:18" ht="18" customHeight="1" x14ac:dyDescent="0.15">
      <c r="B139" s="93">
        <v>2020</v>
      </c>
      <c r="C139" s="114">
        <v>7</v>
      </c>
      <c r="D139" s="114" t="s">
        <v>15</v>
      </c>
      <c r="E139" s="114" t="s">
        <v>1574</v>
      </c>
      <c r="F139" s="114" t="s">
        <v>1541</v>
      </c>
      <c r="G139" s="114">
        <v>3011159701</v>
      </c>
      <c r="H139" s="114" t="s">
        <v>1579</v>
      </c>
      <c r="I139" s="114" t="s">
        <v>1580</v>
      </c>
      <c r="J139" s="133" t="s">
        <v>1581</v>
      </c>
      <c r="K139" s="134">
        <v>172</v>
      </c>
      <c r="L139" s="133" t="s">
        <v>361</v>
      </c>
      <c r="M139" s="134">
        <v>36847000</v>
      </c>
      <c r="N139" s="273" t="s">
        <v>1576</v>
      </c>
      <c r="O139" s="81" t="s">
        <v>1577</v>
      </c>
      <c r="P139" s="81" t="s">
        <v>1578</v>
      </c>
      <c r="Q139" s="114" t="s">
        <v>24</v>
      </c>
      <c r="R139" s="207"/>
    </row>
    <row r="140" spans="2:18" ht="18" customHeight="1" x14ac:dyDescent="0.15">
      <c r="B140" s="93">
        <v>2020</v>
      </c>
      <c r="C140" s="114">
        <v>7</v>
      </c>
      <c r="D140" s="114" t="s">
        <v>15</v>
      </c>
      <c r="E140" s="114" t="s">
        <v>1574</v>
      </c>
      <c r="F140" s="114" t="s">
        <v>1541</v>
      </c>
      <c r="G140" s="114">
        <v>3015200103</v>
      </c>
      <c r="H140" s="114" t="s">
        <v>1582</v>
      </c>
      <c r="I140" s="114" t="s">
        <v>331</v>
      </c>
      <c r="J140" s="134" t="s">
        <v>1583</v>
      </c>
      <c r="K140" s="134">
        <v>95</v>
      </c>
      <c r="L140" s="133" t="s">
        <v>356</v>
      </c>
      <c r="M140" s="134">
        <v>24095000</v>
      </c>
      <c r="N140" s="273" t="s">
        <v>1576</v>
      </c>
      <c r="O140" s="81" t="s">
        <v>1577</v>
      </c>
      <c r="P140" s="81" t="s">
        <v>1578</v>
      </c>
      <c r="Q140" s="114" t="s">
        <v>24</v>
      </c>
      <c r="R140" s="207"/>
    </row>
    <row r="141" spans="2:18" ht="18" customHeight="1" x14ac:dyDescent="0.15">
      <c r="B141" s="93">
        <v>2020</v>
      </c>
      <c r="C141" s="114">
        <v>7</v>
      </c>
      <c r="D141" s="114" t="s">
        <v>15</v>
      </c>
      <c r="E141" s="114" t="s">
        <v>1574</v>
      </c>
      <c r="F141" s="114" t="s">
        <v>1541</v>
      </c>
      <c r="G141" s="114">
        <v>3911152602</v>
      </c>
      <c r="H141" s="114" t="s">
        <v>1584</v>
      </c>
      <c r="I141" s="114" t="s">
        <v>1585</v>
      </c>
      <c r="J141" s="133" t="s">
        <v>1586</v>
      </c>
      <c r="K141" s="134">
        <v>10</v>
      </c>
      <c r="L141" s="133" t="s">
        <v>123</v>
      </c>
      <c r="M141" s="134">
        <v>22690000</v>
      </c>
      <c r="N141" s="273" t="s">
        <v>1576</v>
      </c>
      <c r="O141" s="76" t="s">
        <v>1577</v>
      </c>
      <c r="P141" s="76" t="s">
        <v>1578</v>
      </c>
      <c r="Q141" s="114" t="s">
        <v>24</v>
      </c>
      <c r="R141" s="207"/>
    </row>
    <row r="142" spans="2:18" ht="18" customHeight="1" x14ac:dyDescent="0.15">
      <c r="B142" s="168">
        <v>2020</v>
      </c>
      <c r="C142" s="162">
        <v>7</v>
      </c>
      <c r="D142" s="162" t="s">
        <v>15</v>
      </c>
      <c r="E142" s="162" t="s">
        <v>1596</v>
      </c>
      <c r="F142" s="169" t="s">
        <v>314</v>
      </c>
      <c r="G142" s="162">
        <v>3012170301</v>
      </c>
      <c r="H142" s="162" t="s">
        <v>1597</v>
      </c>
      <c r="I142" s="162" t="s">
        <v>1598</v>
      </c>
      <c r="J142" s="170" t="s">
        <v>16</v>
      </c>
      <c r="K142" s="170">
        <v>102</v>
      </c>
      <c r="L142" s="170" t="s">
        <v>175</v>
      </c>
      <c r="M142" s="170">
        <v>232802000</v>
      </c>
      <c r="N142" s="274" t="s">
        <v>1599</v>
      </c>
      <c r="O142" s="159" t="s">
        <v>1600</v>
      </c>
      <c r="P142" s="159" t="s">
        <v>1601</v>
      </c>
      <c r="Q142" s="162" t="s">
        <v>24</v>
      </c>
      <c r="R142" s="207"/>
    </row>
    <row r="143" spans="2:18" ht="18" customHeight="1" x14ac:dyDescent="0.15">
      <c r="B143" s="168">
        <v>2020</v>
      </c>
      <c r="C143" s="162">
        <v>7</v>
      </c>
      <c r="D143" s="162" t="s">
        <v>15</v>
      </c>
      <c r="E143" s="162" t="s">
        <v>1602</v>
      </c>
      <c r="F143" s="162" t="s">
        <v>119</v>
      </c>
      <c r="G143" s="162">
        <v>4924159601</v>
      </c>
      <c r="H143" s="162" t="s">
        <v>1603</v>
      </c>
      <c r="I143" s="162" t="s">
        <v>1604</v>
      </c>
      <c r="J143" s="170" t="s">
        <v>1530</v>
      </c>
      <c r="K143" s="170">
        <v>510</v>
      </c>
      <c r="L143" s="170" t="s">
        <v>175</v>
      </c>
      <c r="M143" s="170">
        <v>443737000</v>
      </c>
      <c r="N143" s="274" t="s">
        <v>1599</v>
      </c>
      <c r="O143" s="159" t="s">
        <v>1600</v>
      </c>
      <c r="P143" s="159" t="s">
        <v>1601</v>
      </c>
      <c r="Q143" s="162" t="s">
        <v>24</v>
      </c>
      <c r="R143" s="207"/>
    </row>
    <row r="144" spans="2:18" ht="18" customHeight="1" x14ac:dyDescent="0.15">
      <c r="B144" s="26">
        <v>2020</v>
      </c>
      <c r="C144" s="30">
        <v>7</v>
      </c>
      <c r="D144" s="30" t="s">
        <v>14</v>
      </c>
      <c r="E144" s="9" t="s">
        <v>1681</v>
      </c>
      <c r="F144" s="30" t="s">
        <v>68</v>
      </c>
      <c r="G144" s="30"/>
      <c r="H144" s="9" t="s">
        <v>1682</v>
      </c>
      <c r="I144" s="9" t="s">
        <v>1369</v>
      </c>
      <c r="J144" s="69" t="s">
        <v>1683</v>
      </c>
      <c r="K144" s="39">
        <v>20</v>
      </c>
      <c r="L144" s="69" t="s">
        <v>1165</v>
      </c>
      <c r="M144" s="39">
        <v>36000000</v>
      </c>
      <c r="N144" s="148" t="s">
        <v>1684</v>
      </c>
      <c r="O144" s="16" t="s">
        <v>1685</v>
      </c>
      <c r="P144" s="16" t="s">
        <v>1686</v>
      </c>
      <c r="Q144" s="30" t="s">
        <v>24</v>
      </c>
      <c r="R144" s="11"/>
    </row>
    <row r="145" spans="2:18" ht="18" customHeight="1" x14ac:dyDescent="0.15">
      <c r="B145" s="140">
        <v>2020</v>
      </c>
      <c r="C145" s="141">
        <v>7</v>
      </c>
      <c r="D145" s="141" t="s">
        <v>15</v>
      </c>
      <c r="E145" s="141" t="s">
        <v>1715</v>
      </c>
      <c r="F145" s="141" t="s">
        <v>314</v>
      </c>
      <c r="G145" s="141">
        <v>4014210901</v>
      </c>
      <c r="H145" s="141" t="s">
        <v>1716</v>
      </c>
      <c r="I145" s="141" t="s">
        <v>1717</v>
      </c>
      <c r="J145" s="165" t="s">
        <v>1389</v>
      </c>
      <c r="K145" s="181">
        <v>1117</v>
      </c>
      <c r="L145" s="165" t="s">
        <v>1168</v>
      </c>
      <c r="M145" s="165">
        <v>27887820</v>
      </c>
      <c r="N145" s="272" t="s">
        <v>1718</v>
      </c>
      <c r="O145" s="105" t="s">
        <v>1713</v>
      </c>
      <c r="P145" s="105" t="s">
        <v>1714</v>
      </c>
      <c r="Q145" s="141" t="s">
        <v>24</v>
      </c>
      <c r="R145" s="207"/>
    </row>
    <row r="146" spans="2:18" ht="18" customHeight="1" x14ac:dyDescent="0.15">
      <c r="B146" s="140">
        <v>2020</v>
      </c>
      <c r="C146" s="141">
        <v>7</v>
      </c>
      <c r="D146" s="141" t="s">
        <v>15</v>
      </c>
      <c r="E146" s="141" t="s">
        <v>1715</v>
      </c>
      <c r="F146" s="141" t="s">
        <v>314</v>
      </c>
      <c r="G146" s="141">
        <v>3011150501</v>
      </c>
      <c r="H146" s="141" t="s">
        <v>1719</v>
      </c>
      <c r="I146" s="141" t="s">
        <v>1720</v>
      </c>
      <c r="J146" s="165" t="s">
        <v>1389</v>
      </c>
      <c r="K146" s="181">
        <v>1118</v>
      </c>
      <c r="L146" s="165" t="s">
        <v>1721</v>
      </c>
      <c r="M146" s="165">
        <v>88975855</v>
      </c>
      <c r="N146" s="272" t="s">
        <v>1718</v>
      </c>
      <c r="O146" s="105" t="s">
        <v>1713</v>
      </c>
      <c r="P146" s="105" t="s">
        <v>1714</v>
      </c>
      <c r="Q146" s="141" t="s">
        <v>24</v>
      </c>
      <c r="R146" s="207"/>
    </row>
    <row r="147" spans="2:18" ht="18" customHeight="1" x14ac:dyDescent="0.15">
      <c r="B147" s="140">
        <v>2020</v>
      </c>
      <c r="C147" s="141">
        <v>7</v>
      </c>
      <c r="D147" s="141" t="s">
        <v>15</v>
      </c>
      <c r="E147" s="141" t="s">
        <v>1715</v>
      </c>
      <c r="F147" s="141" t="s">
        <v>314</v>
      </c>
      <c r="G147" s="141">
        <v>3010161901</v>
      </c>
      <c r="H147" s="141" t="s">
        <v>1722</v>
      </c>
      <c r="I147" s="141" t="s">
        <v>1723</v>
      </c>
      <c r="J147" s="165" t="s">
        <v>1389</v>
      </c>
      <c r="K147" s="182">
        <v>266.18</v>
      </c>
      <c r="L147" s="133" t="s">
        <v>305</v>
      </c>
      <c r="M147" s="165">
        <v>196563434</v>
      </c>
      <c r="N147" s="272" t="s">
        <v>1718</v>
      </c>
      <c r="O147" s="105" t="s">
        <v>1713</v>
      </c>
      <c r="P147" s="105" t="s">
        <v>1714</v>
      </c>
      <c r="Q147" s="141" t="s">
        <v>24</v>
      </c>
      <c r="R147" s="207"/>
    </row>
    <row r="148" spans="2:18" ht="18" customHeight="1" x14ac:dyDescent="0.15">
      <c r="B148" s="140">
        <v>2020</v>
      </c>
      <c r="C148" s="141">
        <v>7</v>
      </c>
      <c r="D148" s="141" t="s">
        <v>15</v>
      </c>
      <c r="E148" s="141" t="s">
        <v>1715</v>
      </c>
      <c r="F148" s="141" t="s">
        <v>314</v>
      </c>
      <c r="G148" s="141" t="s">
        <v>1724</v>
      </c>
      <c r="H148" s="141" t="s">
        <v>1725</v>
      </c>
      <c r="I148" s="141" t="s">
        <v>1726</v>
      </c>
      <c r="J148" s="165" t="s">
        <v>1389</v>
      </c>
      <c r="K148" s="181">
        <v>40</v>
      </c>
      <c r="L148" s="165" t="s">
        <v>1161</v>
      </c>
      <c r="M148" s="165">
        <v>37712000</v>
      </c>
      <c r="N148" s="272" t="s">
        <v>1718</v>
      </c>
      <c r="O148" s="105" t="s">
        <v>1713</v>
      </c>
      <c r="P148" s="105" t="s">
        <v>1714</v>
      </c>
      <c r="Q148" s="141" t="s">
        <v>24</v>
      </c>
      <c r="R148" s="207"/>
    </row>
    <row r="149" spans="2:18" ht="18" customHeight="1" x14ac:dyDescent="0.15">
      <c r="B149" s="140">
        <v>2020</v>
      </c>
      <c r="C149" s="141">
        <v>7</v>
      </c>
      <c r="D149" s="141" t="s">
        <v>15</v>
      </c>
      <c r="E149" s="141" t="s">
        <v>1715</v>
      </c>
      <c r="F149" s="141" t="s">
        <v>314</v>
      </c>
      <c r="G149" s="141" t="s">
        <v>1724</v>
      </c>
      <c r="H149" s="141" t="s">
        <v>1727</v>
      </c>
      <c r="I149" s="141" t="s">
        <v>1728</v>
      </c>
      <c r="J149" s="165" t="s">
        <v>1389</v>
      </c>
      <c r="K149" s="181">
        <v>150</v>
      </c>
      <c r="L149" s="165" t="s">
        <v>1161</v>
      </c>
      <c r="M149" s="165">
        <v>169048000</v>
      </c>
      <c r="N149" s="272" t="s">
        <v>1718</v>
      </c>
      <c r="O149" s="105" t="s">
        <v>1713</v>
      </c>
      <c r="P149" s="105" t="s">
        <v>1714</v>
      </c>
      <c r="Q149" s="141" t="s">
        <v>24</v>
      </c>
      <c r="R149" s="207"/>
    </row>
    <row r="150" spans="2:18" ht="18" customHeight="1" x14ac:dyDescent="0.15">
      <c r="B150" s="140">
        <v>2020</v>
      </c>
      <c r="C150" s="141">
        <v>7</v>
      </c>
      <c r="D150" s="141" t="s">
        <v>15</v>
      </c>
      <c r="E150" s="141" t="s">
        <v>1715</v>
      </c>
      <c r="F150" s="141" t="s">
        <v>314</v>
      </c>
      <c r="G150" s="141">
        <v>3011160102</v>
      </c>
      <c r="H150" s="141" t="s">
        <v>1729</v>
      </c>
      <c r="I150" s="141" t="s">
        <v>1730</v>
      </c>
      <c r="J150" s="165" t="s">
        <v>1389</v>
      </c>
      <c r="K150" s="181">
        <v>3109</v>
      </c>
      <c r="L150" s="165" t="s">
        <v>1731</v>
      </c>
      <c r="M150" s="165">
        <v>11877786</v>
      </c>
      <c r="N150" s="272" t="s">
        <v>1718</v>
      </c>
      <c r="O150" s="105" t="s">
        <v>1713</v>
      </c>
      <c r="P150" s="105" t="s">
        <v>1714</v>
      </c>
      <c r="Q150" s="141" t="s">
        <v>24</v>
      </c>
      <c r="R150" s="207"/>
    </row>
    <row r="151" spans="2:18" ht="18" customHeight="1" x14ac:dyDescent="0.15">
      <c r="B151" s="93">
        <v>2020</v>
      </c>
      <c r="C151" s="114">
        <v>7</v>
      </c>
      <c r="D151" s="114" t="s">
        <v>15</v>
      </c>
      <c r="E151" s="114" t="s">
        <v>1732</v>
      </c>
      <c r="F151" s="114" t="s">
        <v>314</v>
      </c>
      <c r="G151" s="114">
        <v>4014179501</v>
      </c>
      <c r="H151" s="114" t="s">
        <v>1733</v>
      </c>
      <c r="I151" s="114" t="s">
        <v>1734</v>
      </c>
      <c r="J151" s="134" t="s">
        <v>1389</v>
      </c>
      <c r="K151" s="134">
        <v>10</v>
      </c>
      <c r="L151" s="134" t="s">
        <v>1735</v>
      </c>
      <c r="M151" s="183">
        <f>500000*1.1*K151</f>
        <v>5500000</v>
      </c>
      <c r="N151" s="231" t="s">
        <v>1718</v>
      </c>
      <c r="O151" s="81" t="s">
        <v>1711</v>
      </c>
      <c r="P151" s="81" t="s">
        <v>1712</v>
      </c>
      <c r="Q151" s="114" t="s">
        <v>24</v>
      </c>
      <c r="R151" s="207"/>
    </row>
    <row r="152" spans="2:18" ht="18" customHeight="1" x14ac:dyDescent="0.15">
      <c r="B152" s="93">
        <v>2020</v>
      </c>
      <c r="C152" s="114">
        <v>7</v>
      </c>
      <c r="D152" s="114" t="s">
        <v>15</v>
      </c>
      <c r="E152" s="114" t="s">
        <v>1732</v>
      </c>
      <c r="F152" s="114" t="s">
        <v>314</v>
      </c>
      <c r="G152" s="114">
        <v>4014179501</v>
      </c>
      <c r="H152" s="114" t="s">
        <v>1736</v>
      </c>
      <c r="I152" s="114" t="s">
        <v>1737</v>
      </c>
      <c r="J152" s="134" t="s">
        <v>1389</v>
      </c>
      <c r="K152" s="134">
        <v>10</v>
      </c>
      <c r="L152" s="134" t="s">
        <v>1161</v>
      </c>
      <c r="M152" s="183">
        <f>(46098888+17026934)*1.1-4</f>
        <v>69438400.200000003</v>
      </c>
      <c r="N152" s="231" t="s">
        <v>1718</v>
      </c>
      <c r="O152" s="81" t="s">
        <v>1711</v>
      </c>
      <c r="P152" s="81" t="s">
        <v>1712</v>
      </c>
      <c r="Q152" s="114" t="s">
        <v>24</v>
      </c>
      <c r="R152" s="207"/>
    </row>
    <row r="153" spans="2:18" ht="18" customHeight="1" x14ac:dyDescent="0.15">
      <c r="B153" s="93">
        <v>2020</v>
      </c>
      <c r="C153" s="114">
        <v>7</v>
      </c>
      <c r="D153" s="114" t="s">
        <v>15</v>
      </c>
      <c r="E153" s="114" t="s">
        <v>1732</v>
      </c>
      <c r="F153" s="114" t="s">
        <v>314</v>
      </c>
      <c r="G153" s="114">
        <v>4014179501</v>
      </c>
      <c r="H153" s="114" t="s">
        <v>1738</v>
      </c>
      <c r="I153" s="114" t="s">
        <v>1739</v>
      </c>
      <c r="J153" s="134" t="s">
        <v>1389</v>
      </c>
      <c r="K153" s="134">
        <v>10</v>
      </c>
      <c r="L153" s="134" t="s">
        <v>1161</v>
      </c>
      <c r="M153" s="183">
        <f>6*10370062*1.1+(38851960*1.1)-5</f>
        <v>111179560.2</v>
      </c>
      <c r="N153" s="231" t="s">
        <v>1718</v>
      </c>
      <c r="O153" s="81" t="s">
        <v>1711</v>
      </c>
      <c r="P153" s="81" t="s">
        <v>1712</v>
      </c>
      <c r="Q153" s="114" t="s">
        <v>24</v>
      </c>
      <c r="R153" s="207"/>
    </row>
    <row r="154" spans="2:18" ht="18" customHeight="1" x14ac:dyDescent="0.15">
      <c r="B154" s="93">
        <v>2020</v>
      </c>
      <c r="C154" s="114">
        <v>7</v>
      </c>
      <c r="D154" s="114" t="s">
        <v>15</v>
      </c>
      <c r="E154" s="114" t="s">
        <v>1732</v>
      </c>
      <c r="F154" s="114" t="s">
        <v>314</v>
      </c>
      <c r="G154" s="114">
        <v>4014218902</v>
      </c>
      <c r="H154" s="114" t="s">
        <v>1740</v>
      </c>
      <c r="I154" s="114" t="s">
        <v>1741</v>
      </c>
      <c r="J154" s="134" t="s">
        <v>1389</v>
      </c>
      <c r="K154" s="134">
        <v>63</v>
      </c>
      <c r="L154" s="134" t="s">
        <v>1168</v>
      </c>
      <c r="M154" s="183">
        <f>227521224+(227521224*0.1)</f>
        <v>250273346.40000001</v>
      </c>
      <c r="N154" s="231" t="s">
        <v>1718</v>
      </c>
      <c r="O154" s="81" t="s">
        <v>1711</v>
      </c>
      <c r="P154" s="81" t="s">
        <v>1712</v>
      </c>
      <c r="Q154" s="114" t="s">
        <v>24</v>
      </c>
      <c r="R154" s="207"/>
    </row>
    <row r="155" spans="2:18" ht="18" customHeight="1" x14ac:dyDescent="0.15">
      <c r="B155" s="93">
        <v>2020</v>
      </c>
      <c r="C155" s="114">
        <v>7</v>
      </c>
      <c r="D155" s="114" t="s">
        <v>15</v>
      </c>
      <c r="E155" s="114" t="s">
        <v>1732</v>
      </c>
      <c r="F155" s="114" t="s">
        <v>314</v>
      </c>
      <c r="G155" s="114">
        <v>4014169301</v>
      </c>
      <c r="H155" s="114" t="s">
        <v>1742</v>
      </c>
      <c r="I155" s="114" t="s">
        <v>1743</v>
      </c>
      <c r="J155" s="133" t="s">
        <v>1389</v>
      </c>
      <c r="K155" s="134">
        <v>10</v>
      </c>
      <c r="L155" s="133" t="s">
        <v>1735</v>
      </c>
      <c r="M155" s="183">
        <f>708000*1.1*K155</f>
        <v>7788000.0000000009</v>
      </c>
      <c r="N155" s="231" t="s">
        <v>1718</v>
      </c>
      <c r="O155" s="81" t="s">
        <v>1711</v>
      </c>
      <c r="P155" s="81" t="s">
        <v>1712</v>
      </c>
      <c r="Q155" s="114" t="s">
        <v>24</v>
      </c>
      <c r="R155" s="207"/>
    </row>
    <row r="156" spans="2:18" ht="18" customHeight="1" x14ac:dyDescent="0.15">
      <c r="B156" s="93">
        <v>2020</v>
      </c>
      <c r="C156" s="114">
        <v>7</v>
      </c>
      <c r="D156" s="114" t="s">
        <v>15</v>
      </c>
      <c r="E156" s="114" t="s">
        <v>1732</v>
      </c>
      <c r="F156" s="114" t="s">
        <v>314</v>
      </c>
      <c r="G156" s="114">
        <v>4014179501</v>
      </c>
      <c r="H156" s="114" t="s">
        <v>1733</v>
      </c>
      <c r="I156" s="114" t="s">
        <v>1734</v>
      </c>
      <c r="J156" s="133" t="s">
        <v>1389</v>
      </c>
      <c r="K156" s="134">
        <v>10</v>
      </c>
      <c r="L156" s="133" t="s">
        <v>1735</v>
      </c>
      <c r="M156" s="183">
        <f>500000*1.1*K156</f>
        <v>5500000</v>
      </c>
      <c r="N156" s="231" t="s">
        <v>1718</v>
      </c>
      <c r="O156" s="81" t="s">
        <v>1711</v>
      </c>
      <c r="P156" s="81" t="s">
        <v>1712</v>
      </c>
      <c r="Q156" s="114" t="s">
        <v>24</v>
      </c>
      <c r="R156" s="207"/>
    </row>
    <row r="157" spans="2:18" ht="18" customHeight="1" x14ac:dyDescent="0.15">
      <c r="B157" s="93">
        <v>2020</v>
      </c>
      <c r="C157" s="114">
        <v>7</v>
      </c>
      <c r="D157" s="114" t="s">
        <v>15</v>
      </c>
      <c r="E157" s="114" t="s">
        <v>1744</v>
      </c>
      <c r="F157" s="114" t="s">
        <v>314</v>
      </c>
      <c r="G157" s="114">
        <v>3013150202</v>
      </c>
      <c r="H157" s="114" t="s">
        <v>1745</v>
      </c>
      <c r="I157" s="146" t="s">
        <v>1746</v>
      </c>
      <c r="J157" s="185" t="s">
        <v>16</v>
      </c>
      <c r="K157" s="183">
        <v>2330</v>
      </c>
      <c r="L157" s="133" t="s">
        <v>139</v>
      </c>
      <c r="M157" s="183">
        <f>87882940*1.1</f>
        <v>96671234.000000015</v>
      </c>
      <c r="N157" s="275" t="s">
        <v>1747</v>
      </c>
      <c r="O157" s="81" t="s">
        <v>1711</v>
      </c>
      <c r="P157" s="81" t="s">
        <v>1712</v>
      </c>
      <c r="Q157" s="114" t="s">
        <v>24</v>
      </c>
      <c r="R157" s="207"/>
    </row>
    <row r="158" spans="2:18" ht="18" customHeight="1" x14ac:dyDescent="0.15">
      <c r="B158" s="93">
        <v>2020</v>
      </c>
      <c r="C158" s="114">
        <v>7</v>
      </c>
      <c r="D158" s="114" t="s">
        <v>15</v>
      </c>
      <c r="E158" s="114" t="s">
        <v>1744</v>
      </c>
      <c r="F158" s="114" t="s">
        <v>314</v>
      </c>
      <c r="G158" s="114">
        <v>3012169901</v>
      </c>
      <c r="H158" s="114" t="s">
        <v>1748</v>
      </c>
      <c r="I158" s="114" t="s">
        <v>1749</v>
      </c>
      <c r="J158" s="133" t="s">
        <v>1389</v>
      </c>
      <c r="K158" s="134">
        <v>344</v>
      </c>
      <c r="L158" s="133" t="s">
        <v>1161</v>
      </c>
      <c r="M158" s="183">
        <f>29709216*1.1</f>
        <v>32680137.600000001</v>
      </c>
      <c r="N158" s="231" t="s">
        <v>1718</v>
      </c>
      <c r="O158" s="81" t="s">
        <v>1711</v>
      </c>
      <c r="P158" s="81" t="s">
        <v>1712</v>
      </c>
      <c r="Q158" s="114" t="s">
        <v>24</v>
      </c>
      <c r="R158" s="207"/>
    </row>
    <row r="159" spans="2:18" ht="18" customHeight="1" x14ac:dyDescent="0.15">
      <c r="B159" s="93">
        <v>2020</v>
      </c>
      <c r="C159" s="114">
        <v>7</v>
      </c>
      <c r="D159" s="114" t="s">
        <v>15</v>
      </c>
      <c r="E159" s="114" t="s">
        <v>1750</v>
      </c>
      <c r="F159" s="114" t="s">
        <v>314</v>
      </c>
      <c r="G159" s="114">
        <v>4014178203</v>
      </c>
      <c r="H159" s="114" t="s">
        <v>141</v>
      </c>
      <c r="I159" s="184" t="s">
        <v>1751</v>
      </c>
      <c r="J159" s="133" t="s">
        <v>16</v>
      </c>
      <c r="K159" s="134">
        <v>77</v>
      </c>
      <c r="L159" s="133" t="s">
        <v>123</v>
      </c>
      <c r="M159" s="183">
        <f>19241056*1.1</f>
        <v>21165161.600000001</v>
      </c>
      <c r="N159" s="231" t="s">
        <v>1747</v>
      </c>
      <c r="O159" s="81" t="s">
        <v>1711</v>
      </c>
      <c r="P159" s="81" t="s">
        <v>1712</v>
      </c>
      <c r="Q159" s="114" t="s">
        <v>24</v>
      </c>
      <c r="R159" s="207"/>
    </row>
    <row r="160" spans="2:18" ht="18" customHeight="1" x14ac:dyDescent="0.15">
      <c r="B160" s="93">
        <v>2020</v>
      </c>
      <c r="C160" s="114">
        <v>7</v>
      </c>
      <c r="D160" s="114" t="s">
        <v>15</v>
      </c>
      <c r="E160" s="114" t="s">
        <v>1750</v>
      </c>
      <c r="F160" s="114" t="s">
        <v>314</v>
      </c>
      <c r="G160" s="114">
        <v>3010161901</v>
      </c>
      <c r="H160" s="114" t="s">
        <v>134</v>
      </c>
      <c r="I160" s="114" t="s">
        <v>1752</v>
      </c>
      <c r="J160" s="133" t="s">
        <v>16</v>
      </c>
      <c r="K160" s="134">
        <v>41</v>
      </c>
      <c r="L160" s="133" t="s">
        <v>305</v>
      </c>
      <c r="M160" s="183">
        <f>22045421*1.1</f>
        <v>24249963.100000001</v>
      </c>
      <c r="N160" s="231" t="s">
        <v>1747</v>
      </c>
      <c r="O160" s="81" t="s">
        <v>1711</v>
      </c>
      <c r="P160" s="81" t="s">
        <v>1712</v>
      </c>
      <c r="Q160" s="114" t="s">
        <v>24</v>
      </c>
      <c r="R160" s="207"/>
    </row>
    <row r="161" spans="2:18" ht="18" customHeight="1" x14ac:dyDescent="0.15">
      <c r="B161" s="93">
        <v>2020</v>
      </c>
      <c r="C161" s="114">
        <v>7</v>
      </c>
      <c r="D161" s="114" t="s">
        <v>15</v>
      </c>
      <c r="E161" s="114" t="s">
        <v>1753</v>
      </c>
      <c r="F161" s="114" t="s">
        <v>314</v>
      </c>
      <c r="G161" s="114">
        <v>3011150501</v>
      </c>
      <c r="H161" s="114" t="s">
        <v>1719</v>
      </c>
      <c r="I161" s="146" t="s">
        <v>1754</v>
      </c>
      <c r="J161" s="185" t="s">
        <v>1389</v>
      </c>
      <c r="K161" s="183">
        <v>14500</v>
      </c>
      <c r="L161" s="133" t="s">
        <v>132</v>
      </c>
      <c r="M161" s="183">
        <f>K161*65000</f>
        <v>942500000</v>
      </c>
      <c r="N161" s="231" t="s">
        <v>1718</v>
      </c>
      <c r="O161" s="81" t="s">
        <v>1711</v>
      </c>
      <c r="P161" s="81" t="s">
        <v>1712</v>
      </c>
      <c r="Q161" s="114" t="s">
        <v>24</v>
      </c>
      <c r="R161" s="207"/>
    </row>
    <row r="162" spans="2:18" ht="18" customHeight="1" x14ac:dyDescent="0.15">
      <c r="B162" s="93">
        <v>2020</v>
      </c>
      <c r="C162" s="114">
        <v>7</v>
      </c>
      <c r="D162" s="114" t="s">
        <v>15</v>
      </c>
      <c r="E162" s="114" t="s">
        <v>1744</v>
      </c>
      <c r="F162" s="114" t="s">
        <v>314</v>
      </c>
      <c r="G162" s="114">
        <v>3012169901</v>
      </c>
      <c r="H162" s="114" t="s">
        <v>1748</v>
      </c>
      <c r="I162" s="114" t="s">
        <v>1749</v>
      </c>
      <c r="J162" s="133" t="s">
        <v>1389</v>
      </c>
      <c r="K162" s="134">
        <v>183</v>
      </c>
      <c r="L162" s="133" t="s">
        <v>1161</v>
      </c>
      <c r="M162" s="183">
        <f>83634*1.1*K162</f>
        <v>16835524.200000003</v>
      </c>
      <c r="N162" s="231" t="s">
        <v>1718</v>
      </c>
      <c r="O162" s="81" t="s">
        <v>1711</v>
      </c>
      <c r="P162" s="81" t="s">
        <v>1712</v>
      </c>
      <c r="Q162" s="114" t="s">
        <v>24</v>
      </c>
      <c r="R162" s="207"/>
    </row>
    <row r="163" spans="2:18" ht="18" customHeight="1" x14ac:dyDescent="0.15">
      <c r="B163" s="93">
        <v>2020</v>
      </c>
      <c r="C163" s="114">
        <v>7</v>
      </c>
      <c r="D163" s="114" t="s">
        <v>15</v>
      </c>
      <c r="E163" s="114" t="s">
        <v>1744</v>
      </c>
      <c r="F163" s="114" t="s">
        <v>314</v>
      </c>
      <c r="G163" s="114">
        <v>3013150202</v>
      </c>
      <c r="H163" s="114" t="s">
        <v>1755</v>
      </c>
      <c r="I163" s="146" t="s">
        <v>1756</v>
      </c>
      <c r="J163" s="185" t="s">
        <v>1389</v>
      </c>
      <c r="K163" s="183">
        <v>3570</v>
      </c>
      <c r="L163" s="133" t="s">
        <v>1409</v>
      </c>
      <c r="M163" s="183">
        <f>K163*37718*1.1-7</f>
        <v>148118579</v>
      </c>
      <c r="N163" s="275" t="s">
        <v>1747</v>
      </c>
      <c r="O163" s="81" t="s">
        <v>1711</v>
      </c>
      <c r="P163" s="81" t="s">
        <v>1712</v>
      </c>
      <c r="Q163" s="114" t="s">
        <v>24</v>
      </c>
      <c r="R163" s="207"/>
    </row>
    <row r="164" spans="2:18" ht="18" customHeight="1" x14ac:dyDescent="0.15">
      <c r="B164" s="26">
        <v>2020</v>
      </c>
      <c r="C164" s="30">
        <v>7</v>
      </c>
      <c r="D164" s="30" t="s">
        <v>15</v>
      </c>
      <c r="E164" s="30" t="s">
        <v>1818</v>
      </c>
      <c r="F164" s="30" t="s">
        <v>314</v>
      </c>
      <c r="G164" s="114">
        <v>4111331901</v>
      </c>
      <c r="H164" s="114" t="s">
        <v>1819</v>
      </c>
      <c r="I164" s="114" t="s">
        <v>1820</v>
      </c>
      <c r="J164" s="133" t="s">
        <v>1821</v>
      </c>
      <c r="K164" s="134">
        <v>120</v>
      </c>
      <c r="L164" s="133" t="s">
        <v>1822</v>
      </c>
      <c r="M164" s="134">
        <v>12000000000</v>
      </c>
      <c r="N164" s="231" t="s">
        <v>1823</v>
      </c>
      <c r="O164" s="81" t="s">
        <v>1824</v>
      </c>
      <c r="P164" s="81" t="s">
        <v>1825</v>
      </c>
      <c r="Q164" s="114" t="s">
        <v>46</v>
      </c>
      <c r="R164" s="189"/>
    </row>
    <row r="165" spans="2:18" ht="18" customHeight="1" x14ac:dyDescent="0.15">
      <c r="B165" s="26">
        <v>2020</v>
      </c>
      <c r="C165" s="30">
        <v>7</v>
      </c>
      <c r="D165" s="30" t="s">
        <v>14</v>
      </c>
      <c r="E165" s="30" t="s">
        <v>1826</v>
      </c>
      <c r="F165" s="30" t="s">
        <v>67</v>
      </c>
      <c r="G165" s="30">
        <v>4111560902</v>
      </c>
      <c r="H165" s="30" t="s">
        <v>1827</v>
      </c>
      <c r="I165" s="30" t="s">
        <v>1820</v>
      </c>
      <c r="J165" s="108" t="s">
        <v>1821</v>
      </c>
      <c r="K165" s="108">
        <v>6</v>
      </c>
      <c r="L165" s="108" t="s">
        <v>1369</v>
      </c>
      <c r="M165" s="108">
        <v>100000000</v>
      </c>
      <c r="N165" s="148" t="s">
        <v>1823</v>
      </c>
      <c r="O165" s="16" t="s">
        <v>1828</v>
      </c>
      <c r="P165" s="16" t="s">
        <v>1829</v>
      </c>
      <c r="Q165" s="30" t="s">
        <v>24</v>
      </c>
      <c r="R165" s="118" t="s">
        <v>1830</v>
      </c>
    </row>
    <row r="166" spans="2:18" ht="18" customHeight="1" x14ac:dyDescent="0.15">
      <c r="B166" s="26">
        <v>2020</v>
      </c>
      <c r="C166" s="30">
        <v>8</v>
      </c>
      <c r="D166" s="30" t="s">
        <v>14</v>
      </c>
      <c r="E166" s="9" t="s">
        <v>140</v>
      </c>
      <c r="F166" s="30" t="s">
        <v>119</v>
      </c>
      <c r="G166" s="16">
        <v>4014178203</v>
      </c>
      <c r="H166" s="9" t="s">
        <v>141</v>
      </c>
      <c r="I166" s="9" t="s">
        <v>142</v>
      </c>
      <c r="J166" s="69" t="s">
        <v>143</v>
      </c>
      <c r="K166" s="69">
        <v>100</v>
      </c>
      <c r="L166" s="69" t="s">
        <v>144</v>
      </c>
      <c r="M166" s="69">
        <v>10000000</v>
      </c>
      <c r="N166" s="148" t="s">
        <v>145</v>
      </c>
      <c r="O166" s="16" t="s">
        <v>146</v>
      </c>
      <c r="P166" s="16" t="s">
        <v>147</v>
      </c>
      <c r="Q166" s="30" t="s">
        <v>24</v>
      </c>
      <c r="R166" s="207"/>
    </row>
    <row r="167" spans="2:18" ht="18" customHeight="1" x14ac:dyDescent="0.15">
      <c r="B167" s="26">
        <v>2020</v>
      </c>
      <c r="C167" s="30">
        <v>8</v>
      </c>
      <c r="D167" s="30" t="s">
        <v>14</v>
      </c>
      <c r="E167" s="9" t="s">
        <v>148</v>
      </c>
      <c r="F167" s="30" t="s">
        <v>119</v>
      </c>
      <c r="G167" s="30">
        <v>4014218902</v>
      </c>
      <c r="H167" s="9" t="s">
        <v>149</v>
      </c>
      <c r="I167" s="9" t="s">
        <v>150</v>
      </c>
      <c r="J167" s="69" t="s">
        <v>16</v>
      </c>
      <c r="K167" s="39">
        <v>17</v>
      </c>
      <c r="L167" s="69" t="s">
        <v>123</v>
      </c>
      <c r="M167" s="39">
        <v>20397869</v>
      </c>
      <c r="N167" s="148" t="s">
        <v>151</v>
      </c>
      <c r="O167" s="16" t="s">
        <v>152</v>
      </c>
      <c r="P167" s="16" t="s">
        <v>153</v>
      </c>
      <c r="Q167" s="30" t="s">
        <v>24</v>
      </c>
      <c r="R167" s="207"/>
    </row>
    <row r="168" spans="2:18" ht="18" customHeight="1" x14ac:dyDescent="0.15">
      <c r="B168" s="26">
        <v>2020</v>
      </c>
      <c r="C168" s="30">
        <v>8</v>
      </c>
      <c r="D168" s="30" t="s">
        <v>14</v>
      </c>
      <c r="E168" s="9" t="s">
        <v>148</v>
      </c>
      <c r="F168" s="30" t="s">
        <v>119</v>
      </c>
      <c r="G168" s="30">
        <v>4014238401</v>
      </c>
      <c r="H168" s="9" t="s">
        <v>154</v>
      </c>
      <c r="I168" s="9" t="s">
        <v>155</v>
      </c>
      <c r="J168" s="69" t="s">
        <v>16</v>
      </c>
      <c r="K168" s="39">
        <v>4</v>
      </c>
      <c r="L168" s="69" t="s">
        <v>123</v>
      </c>
      <c r="M168" s="39">
        <v>4596000</v>
      </c>
      <c r="N168" s="148" t="s">
        <v>151</v>
      </c>
      <c r="O168" s="16" t="s">
        <v>152</v>
      </c>
      <c r="P168" s="16" t="s">
        <v>153</v>
      </c>
      <c r="Q168" s="30" t="s">
        <v>24</v>
      </c>
      <c r="R168" s="207"/>
    </row>
    <row r="169" spans="2:18" ht="18" customHeight="1" x14ac:dyDescent="0.15">
      <c r="B169" s="26">
        <v>2020</v>
      </c>
      <c r="C169" s="30">
        <v>8</v>
      </c>
      <c r="D169" s="30" t="s">
        <v>14</v>
      </c>
      <c r="E169" s="9" t="s">
        <v>148</v>
      </c>
      <c r="F169" s="30" t="s">
        <v>119</v>
      </c>
      <c r="G169" s="30">
        <v>4014238401</v>
      </c>
      <c r="H169" s="9" t="s">
        <v>154</v>
      </c>
      <c r="I169" s="9" t="s">
        <v>156</v>
      </c>
      <c r="J169" s="69" t="s">
        <v>16</v>
      </c>
      <c r="K169" s="39">
        <v>3</v>
      </c>
      <c r="L169" s="69" t="s">
        <v>123</v>
      </c>
      <c r="M169" s="39">
        <v>3447000</v>
      </c>
      <c r="N169" s="148" t="s">
        <v>151</v>
      </c>
      <c r="O169" s="16" t="s">
        <v>152</v>
      </c>
      <c r="P169" s="16" t="s">
        <v>153</v>
      </c>
      <c r="Q169" s="30" t="s">
        <v>24</v>
      </c>
      <c r="R169" s="207"/>
    </row>
    <row r="170" spans="2:18" ht="18" customHeight="1" x14ac:dyDescent="0.15">
      <c r="B170" s="26">
        <v>2020</v>
      </c>
      <c r="C170" s="30">
        <v>8</v>
      </c>
      <c r="D170" s="30" t="s">
        <v>14</v>
      </c>
      <c r="E170" s="9" t="s">
        <v>148</v>
      </c>
      <c r="F170" s="30" t="s">
        <v>119</v>
      </c>
      <c r="G170" s="30">
        <v>4014238401</v>
      </c>
      <c r="H170" s="9" t="s">
        <v>154</v>
      </c>
      <c r="I170" s="9" t="s">
        <v>157</v>
      </c>
      <c r="J170" s="69" t="s">
        <v>16</v>
      </c>
      <c r="K170" s="39">
        <v>1</v>
      </c>
      <c r="L170" s="69" t="s">
        <v>123</v>
      </c>
      <c r="M170" s="39">
        <v>694364</v>
      </c>
      <c r="N170" s="148" t="s">
        <v>151</v>
      </c>
      <c r="O170" s="16" t="s">
        <v>152</v>
      </c>
      <c r="P170" s="16" t="s">
        <v>153</v>
      </c>
      <c r="Q170" s="30" t="s">
        <v>24</v>
      </c>
      <c r="R170" s="207"/>
    </row>
    <row r="171" spans="2:18" ht="18" customHeight="1" x14ac:dyDescent="0.15">
      <c r="B171" s="26">
        <v>2020</v>
      </c>
      <c r="C171" s="30">
        <v>8</v>
      </c>
      <c r="D171" s="30" t="s">
        <v>14</v>
      </c>
      <c r="E171" s="9" t="s">
        <v>148</v>
      </c>
      <c r="F171" s="30" t="s">
        <v>119</v>
      </c>
      <c r="G171" s="30">
        <v>3015200102</v>
      </c>
      <c r="H171" s="9" t="s">
        <v>149</v>
      </c>
      <c r="I171" s="9" t="s">
        <v>158</v>
      </c>
      <c r="J171" s="69" t="s">
        <v>16</v>
      </c>
      <c r="K171" s="39">
        <v>1</v>
      </c>
      <c r="L171" s="69" t="s">
        <v>123</v>
      </c>
      <c r="M171" s="39">
        <v>133323</v>
      </c>
      <c r="N171" s="148" t="s">
        <v>151</v>
      </c>
      <c r="O171" s="16" t="s">
        <v>152</v>
      </c>
      <c r="P171" s="16" t="s">
        <v>153</v>
      </c>
      <c r="Q171" s="30" t="s">
        <v>24</v>
      </c>
      <c r="R171" s="207"/>
    </row>
    <row r="172" spans="2:18" ht="18" customHeight="1" x14ac:dyDescent="0.15">
      <c r="B172" s="26">
        <v>2020</v>
      </c>
      <c r="C172" s="30">
        <v>8</v>
      </c>
      <c r="D172" s="30" t="s">
        <v>14</v>
      </c>
      <c r="E172" s="9" t="s">
        <v>159</v>
      </c>
      <c r="F172" s="30" t="s">
        <v>119</v>
      </c>
      <c r="G172" s="30">
        <v>3011150501</v>
      </c>
      <c r="H172" s="9" t="s">
        <v>129</v>
      </c>
      <c r="I172" s="9" t="s">
        <v>133</v>
      </c>
      <c r="J172" s="69" t="s">
        <v>161</v>
      </c>
      <c r="K172" s="39">
        <v>2300</v>
      </c>
      <c r="L172" s="69" t="s">
        <v>132</v>
      </c>
      <c r="M172" s="39">
        <v>209990000</v>
      </c>
      <c r="N172" s="148" t="s">
        <v>162</v>
      </c>
      <c r="O172" s="16" t="s">
        <v>163</v>
      </c>
      <c r="P172" s="16" t="s">
        <v>165</v>
      </c>
      <c r="Q172" s="30" t="s">
        <v>24</v>
      </c>
      <c r="R172" s="207"/>
    </row>
    <row r="173" spans="2:18" ht="18" customHeight="1" x14ac:dyDescent="0.15">
      <c r="B173" s="26">
        <v>2020</v>
      </c>
      <c r="C173" s="30">
        <v>8</v>
      </c>
      <c r="D173" s="30" t="s">
        <v>14</v>
      </c>
      <c r="E173" s="9" t="s">
        <v>159</v>
      </c>
      <c r="F173" s="30" t="s">
        <v>119</v>
      </c>
      <c r="G173" s="30">
        <v>3011150501</v>
      </c>
      <c r="H173" s="9" t="s">
        <v>129</v>
      </c>
      <c r="I173" s="9" t="s">
        <v>130</v>
      </c>
      <c r="J173" s="69" t="s">
        <v>161</v>
      </c>
      <c r="K173" s="39">
        <v>1000</v>
      </c>
      <c r="L173" s="69" t="s">
        <v>132</v>
      </c>
      <c r="M173" s="39">
        <v>80700000</v>
      </c>
      <c r="N173" s="148" t="s">
        <v>162</v>
      </c>
      <c r="O173" s="16" t="s">
        <v>163</v>
      </c>
      <c r="P173" s="16" t="s">
        <v>166</v>
      </c>
      <c r="Q173" s="30" t="s">
        <v>24</v>
      </c>
      <c r="R173" s="13"/>
    </row>
    <row r="174" spans="2:18" ht="18" customHeight="1" x14ac:dyDescent="0.15">
      <c r="B174" s="26">
        <v>2020</v>
      </c>
      <c r="C174" s="30">
        <v>8</v>
      </c>
      <c r="D174" s="30" t="s">
        <v>14</v>
      </c>
      <c r="E174" s="9" t="s">
        <v>159</v>
      </c>
      <c r="F174" s="30" t="s">
        <v>119</v>
      </c>
      <c r="G174" s="30">
        <v>3010161901</v>
      </c>
      <c r="H174" s="9" t="s">
        <v>167</v>
      </c>
      <c r="I174" s="9" t="s">
        <v>170</v>
      </c>
      <c r="J174" s="69" t="s">
        <v>161</v>
      </c>
      <c r="K174" s="39">
        <v>150</v>
      </c>
      <c r="L174" s="69" t="s">
        <v>169</v>
      </c>
      <c r="M174" s="39">
        <v>101363100</v>
      </c>
      <c r="N174" s="148" t="s">
        <v>162</v>
      </c>
      <c r="O174" s="16" t="s">
        <v>163</v>
      </c>
      <c r="P174" s="16" t="s">
        <v>165</v>
      </c>
      <c r="Q174" s="30" t="s">
        <v>24</v>
      </c>
      <c r="R174" s="207"/>
    </row>
    <row r="175" spans="2:18" ht="18" customHeight="1" x14ac:dyDescent="0.15">
      <c r="B175" s="26">
        <v>2020</v>
      </c>
      <c r="C175" s="30">
        <v>8</v>
      </c>
      <c r="D175" s="30" t="s">
        <v>14</v>
      </c>
      <c r="E175" s="9" t="s">
        <v>159</v>
      </c>
      <c r="F175" s="30" t="s">
        <v>119</v>
      </c>
      <c r="G175" s="30">
        <v>3010161901</v>
      </c>
      <c r="H175" s="9" t="s">
        <v>167</v>
      </c>
      <c r="I175" s="9" t="s">
        <v>171</v>
      </c>
      <c r="J175" s="69" t="s">
        <v>161</v>
      </c>
      <c r="K175" s="39">
        <v>45</v>
      </c>
      <c r="L175" s="69" t="s">
        <v>169</v>
      </c>
      <c r="M175" s="39">
        <v>30194955</v>
      </c>
      <c r="N175" s="148" t="s">
        <v>162</v>
      </c>
      <c r="O175" s="16" t="s">
        <v>163</v>
      </c>
      <c r="P175" s="16" t="s">
        <v>166</v>
      </c>
      <c r="Q175" s="30" t="s">
        <v>24</v>
      </c>
      <c r="R175" s="207"/>
    </row>
    <row r="176" spans="2:18" ht="18" customHeight="1" x14ac:dyDescent="0.15">
      <c r="B176" s="26">
        <v>2020</v>
      </c>
      <c r="C176" s="30">
        <v>8</v>
      </c>
      <c r="D176" s="30" t="s">
        <v>14</v>
      </c>
      <c r="E176" s="9" t="s">
        <v>172</v>
      </c>
      <c r="F176" s="30" t="s">
        <v>119</v>
      </c>
      <c r="G176" s="30">
        <v>4014219702</v>
      </c>
      <c r="H176" s="9" t="s">
        <v>173</v>
      </c>
      <c r="I176" s="9">
        <v>250</v>
      </c>
      <c r="J176" s="69" t="s">
        <v>174</v>
      </c>
      <c r="K176" s="39">
        <v>950</v>
      </c>
      <c r="L176" s="69" t="s">
        <v>175</v>
      </c>
      <c r="M176" s="39">
        <v>45000000</v>
      </c>
      <c r="N176" s="148" t="s">
        <v>106</v>
      </c>
      <c r="O176" s="16" t="s">
        <v>176</v>
      </c>
      <c r="P176" s="16" t="s">
        <v>177</v>
      </c>
      <c r="Q176" s="30" t="s">
        <v>24</v>
      </c>
      <c r="R176" s="207"/>
    </row>
    <row r="177" spans="2:18" ht="18" customHeight="1" x14ac:dyDescent="0.15">
      <c r="B177" s="26">
        <v>2020</v>
      </c>
      <c r="C177" s="30">
        <v>8</v>
      </c>
      <c r="D177" s="30" t="s">
        <v>14</v>
      </c>
      <c r="E177" s="9" t="s">
        <v>301</v>
      </c>
      <c r="F177" s="30" t="s">
        <v>68</v>
      </c>
      <c r="G177" s="30">
        <v>3011150501</v>
      </c>
      <c r="H177" s="9" t="s">
        <v>129</v>
      </c>
      <c r="I177" s="9" t="s">
        <v>302</v>
      </c>
      <c r="J177" s="39" t="s">
        <v>17</v>
      </c>
      <c r="K177" s="39">
        <v>2065</v>
      </c>
      <c r="L177" s="69" t="s">
        <v>132</v>
      </c>
      <c r="M177" s="39">
        <v>152603500</v>
      </c>
      <c r="N177" s="148" t="s">
        <v>228</v>
      </c>
      <c r="O177" s="16" t="s">
        <v>229</v>
      </c>
      <c r="P177" s="16" t="s">
        <v>230</v>
      </c>
      <c r="Q177" s="30" t="s">
        <v>24</v>
      </c>
      <c r="R177" s="207"/>
    </row>
    <row r="178" spans="2:18" ht="18" customHeight="1" x14ac:dyDescent="0.15">
      <c r="B178" s="26">
        <v>2020</v>
      </c>
      <c r="C178" s="30">
        <v>8</v>
      </c>
      <c r="D178" s="30" t="s">
        <v>14</v>
      </c>
      <c r="E178" s="9" t="s">
        <v>303</v>
      </c>
      <c r="F178" s="30" t="s">
        <v>68</v>
      </c>
      <c r="G178" s="30">
        <v>3010161901</v>
      </c>
      <c r="H178" s="9" t="s">
        <v>134</v>
      </c>
      <c r="I178" s="9" t="s">
        <v>304</v>
      </c>
      <c r="J178" s="39" t="s">
        <v>17</v>
      </c>
      <c r="K178" s="39">
        <v>32</v>
      </c>
      <c r="L178" s="69" t="s">
        <v>305</v>
      </c>
      <c r="M178" s="39">
        <v>21176320</v>
      </c>
      <c r="N178" s="148" t="s">
        <v>228</v>
      </c>
      <c r="O178" s="16" t="s">
        <v>229</v>
      </c>
      <c r="P178" s="16" t="s">
        <v>230</v>
      </c>
      <c r="Q178" s="30" t="s">
        <v>24</v>
      </c>
      <c r="R178" s="207"/>
    </row>
    <row r="179" spans="2:18" ht="18" customHeight="1" x14ac:dyDescent="0.15">
      <c r="B179" s="26">
        <v>2020</v>
      </c>
      <c r="C179" s="30">
        <v>8</v>
      </c>
      <c r="D179" s="30" t="s">
        <v>14</v>
      </c>
      <c r="E179" s="9" t="s">
        <v>303</v>
      </c>
      <c r="F179" s="30" t="s">
        <v>68</v>
      </c>
      <c r="G179" s="30">
        <v>3010161901</v>
      </c>
      <c r="H179" s="9" t="s">
        <v>134</v>
      </c>
      <c r="I179" s="9" t="s">
        <v>306</v>
      </c>
      <c r="J179" s="39" t="s">
        <v>17</v>
      </c>
      <c r="K179" s="39">
        <v>141</v>
      </c>
      <c r="L179" s="69" t="s">
        <v>305</v>
      </c>
      <c r="M179" s="39">
        <v>92646400</v>
      </c>
      <c r="N179" s="148" t="s">
        <v>228</v>
      </c>
      <c r="O179" s="16" t="s">
        <v>229</v>
      </c>
      <c r="P179" s="16" t="s">
        <v>230</v>
      </c>
      <c r="Q179" s="30" t="s">
        <v>24</v>
      </c>
      <c r="R179" s="207"/>
    </row>
    <row r="180" spans="2:18" ht="18" customHeight="1" x14ac:dyDescent="0.15">
      <c r="B180" s="26">
        <v>2020</v>
      </c>
      <c r="C180" s="30">
        <v>8</v>
      </c>
      <c r="D180" s="30" t="s">
        <v>15</v>
      </c>
      <c r="E180" s="9" t="s">
        <v>313</v>
      </c>
      <c r="F180" s="30" t="s">
        <v>314</v>
      </c>
      <c r="G180" s="30">
        <v>3912101101</v>
      </c>
      <c r="H180" s="9" t="s">
        <v>315</v>
      </c>
      <c r="I180" s="9" t="s">
        <v>316</v>
      </c>
      <c r="J180" s="39" t="s">
        <v>317</v>
      </c>
      <c r="K180" s="39">
        <v>76</v>
      </c>
      <c r="L180" s="69" t="s">
        <v>144</v>
      </c>
      <c r="M180" s="39">
        <v>232709000</v>
      </c>
      <c r="N180" s="148" t="s">
        <v>228</v>
      </c>
      <c r="O180" s="16" t="s">
        <v>311</v>
      </c>
      <c r="P180" s="16" t="s">
        <v>312</v>
      </c>
      <c r="Q180" s="30" t="s">
        <v>24</v>
      </c>
      <c r="R180" s="207"/>
    </row>
    <row r="181" spans="2:18" ht="18" customHeight="1" x14ac:dyDescent="0.15">
      <c r="B181" s="26">
        <v>2020</v>
      </c>
      <c r="C181" s="30">
        <v>8</v>
      </c>
      <c r="D181" s="30" t="s">
        <v>14</v>
      </c>
      <c r="E181" s="9" t="s">
        <v>370</v>
      </c>
      <c r="F181" s="30" t="s">
        <v>119</v>
      </c>
      <c r="G181" s="30">
        <v>2411181001</v>
      </c>
      <c r="H181" s="9" t="s">
        <v>371</v>
      </c>
      <c r="I181" s="9" t="s">
        <v>372</v>
      </c>
      <c r="J181" s="39" t="s">
        <v>16</v>
      </c>
      <c r="K181" s="39">
        <v>1</v>
      </c>
      <c r="L181" s="69" t="s">
        <v>144</v>
      </c>
      <c r="M181" s="39">
        <v>26400000</v>
      </c>
      <c r="N181" s="148" t="s">
        <v>373</v>
      </c>
      <c r="O181" s="16" t="s">
        <v>374</v>
      </c>
      <c r="P181" s="16" t="s">
        <v>375</v>
      </c>
      <c r="Q181" s="30" t="s">
        <v>24</v>
      </c>
      <c r="R181" s="207"/>
    </row>
    <row r="182" spans="2:18" ht="18" customHeight="1" x14ac:dyDescent="0.15">
      <c r="B182" s="26">
        <v>2020</v>
      </c>
      <c r="C182" s="30">
        <v>8</v>
      </c>
      <c r="D182" s="30" t="s">
        <v>14</v>
      </c>
      <c r="E182" s="9" t="s">
        <v>376</v>
      </c>
      <c r="F182" s="30" t="s">
        <v>119</v>
      </c>
      <c r="G182" s="30">
        <v>4014219702</v>
      </c>
      <c r="H182" s="9" t="s">
        <v>377</v>
      </c>
      <c r="I182" s="9" t="s">
        <v>378</v>
      </c>
      <c r="J182" s="39" t="s">
        <v>16</v>
      </c>
      <c r="K182" s="39">
        <v>1582</v>
      </c>
      <c r="L182" s="69" t="s">
        <v>175</v>
      </c>
      <c r="M182" s="39">
        <v>16962000</v>
      </c>
      <c r="N182" s="148" t="s">
        <v>373</v>
      </c>
      <c r="O182" s="16" t="s">
        <v>374</v>
      </c>
      <c r="P182" s="16" t="s">
        <v>375</v>
      </c>
      <c r="Q182" s="30" t="s">
        <v>24</v>
      </c>
      <c r="R182" s="207"/>
    </row>
    <row r="183" spans="2:18" ht="18" customHeight="1" x14ac:dyDescent="0.15">
      <c r="B183" s="26">
        <v>2020</v>
      </c>
      <c r="C183" s="30">
        <v>8</v>
      </c>
      <c r="D183" s="30" t="s">
        <v>14</v>
      </c>
      <c r="E183" s="9" t="s">
        <v>379</v>
      </c>
      <c r="F183" s="30" t="s">
        <v>119</v>
      </c>
      <c r="G183" s="30">
        <v>3015229901</v>
      </c>
      <c r="H183" s="9" t="s">
        <v>380</v>
      </c>
      <c r="I183" s="9" t="s">
        <v>381</v>
      </c>
      <c r="J183" s="39" t="s">
        <v>16</v>
      </c>
      <c r="K183" s="39">
        <v>265</v>
      </c>
      <c r="L183" s="69" t="s">
        <v>382</v>
      </c>
      <c r="M183" s="39">
        <v>28380000</v>
      </c>
      <c r="N183" s="148" t="s">
        <v>373</v>
      </c>
      <c r="O183" s="16" t="s">
        <v>383</v>
      </c>
      <c r="P183" s="16" t="s">
        <v>384</v>
      </c>
      <c r="Q183" s="30" t="s">
        <v>24</v>
      </c>
      <c r="R183" s="207"/>
    </row>
    <row r="184" spans="2:18" ht="18" customHeight="1" x14ac:dyDescent="0.15">
      <c r="B184" s="26">
        <v>2020</v>
      </c>
      <c r="C184" s="30">
        <v>8</v>
      </c>
      <c r="D184" s="30" t="s">
        <v>14</v>
      </c>
      <c r="E184" s="9" t="s">
        <v>385</v>
      </c>
      <c r="F184" s="30" t="s">
        <v>119</v>
      </c>
      <c r="G184" s="30">
        <v>22998882</v>
      </c>
      <c r="H184" s="9" t="s">
        <v>346</v>
      </c>
      <c r="I184" s="9" t="s">
        <v>386</v>
      </c>
      <c r="J184" s="39" t="s">
        <v>387</v>
      </c>
      <c r="K184" s="39">
        <v>1</v>
      </c>
      <c r="L184" s="69" t="s">
        <v>340</v>
      </c>
      <c r="M184" s="39">
        <v>15012793</v>
      </c>
      <c r="N184" s="148" t="s">
        <v>373</v>
      </c>
      <c r="O184" s="16" t="s">
        <v>388</v>
      </c>
      <c r="P184" s="16" t="s">
        <v>389</v>
      </c>
      <c r="Q184" s="30" t="s">
        <v>24</v>
      </c>
      <c r="R184" s="207"/>
    </row>
    <row r="185" spans="2:18" ht="18" customHeight="1" x14ac:dyDescent="0.15">
      <c r="B185" s="26">
        <v>2020</v>
      </c>
      <c r="C185" s="30">
        <v>8</v>
      </c>
      <c r="D185" s="30" t="s">
        <v>14</v>
      </c>
      <c r="E185" s="9" t="s">
        <v>385</v>
      </c>
      <c r="F185" s="30" t="s">
        <v>119</v>
      </c>
      <c r="G185" s="30">
        <v>23450172</v>
      </c>
      <c r="H185" s="9" t="s">
        <v>390</v>
      </c>
      <c r="I185" s="9" t="s">
        <v>391</v>
      </c>
      <c r="J185" s="39" t="s">
        <v>39</v>
      </c>
      <c r="K185" s="39">
        <v>1</v>
      </c>
      <c r="L185" s="69" t="s">
        <v>340</v>
      </c>
      <c r="M185" s="39">
        <v>4112000</v>
      </c>
      <c r="N185" s="148" t="s">
        <v>373</v>
      </c>
      <c r="O185" s="16" t="s">
        <v>388</v>
      </c>
      <c r="P185" s="16" t="s">
        <v>389</v>
      </c>
      <c r="Q185" s="30" t="s">
        <v>24</v>
      </c>
      <c r="R185" s="207"/>
    </row>
    <row r="186" spans="2:18" ht="18" customHeight="1" x14ac:dyDescent="0.15">
      <c r="B186" s="26">
        <v>2020</v>
      </c>
      <c r="C186" s="30">
        <v>8</v>
      </c>
      <c r="D186" s="30" t="s">
        <v>15</v>
      </c>
      <c r="E186" s="9" t="s">
        <v>403</v>
      </c>
      <c r="F186" s="30" t="s">
        <v>119</v>
      </c>
      <c r="G186" s="30">
        <v>4010178702</v>
      </c>
      <c r="H186" s="9" t="s">
        <v>346</v>
      </c>
      <c r="I186" s="9" t="s">
        <v>404</v>
      </c>
      <c r="J186" s="39" t="s">
        <v>17</v>
      </c>
      <c r="K186" s="39">
        <v>1</v>
      </c>
      <c r="L186" s="69" t="s">
        <v>340</v>
      </c>
      <c r="M186" s="39">
        <v>32000000</v>
      </c>
      <c r="N186" s="148" t="s">
        <v>405</v>
      </c>
      <c r="O186" s="16" t="s">
        <v>406</v>
      </c>
      <c r="P186" s="16" t="s">
        <v>407</v>
      </c>
      <c r="Q186" s="30" t="s">
        <v>24</v>
      </c>
      <c r="R186" s="207"/>
    </row>
    <row r="187" spans="2:18" ht="18" customHeight="1" x14ac:dyDescent="0.15">
      <c r="B187" s="26">
        <v>2020</v>
      </c>
      <c r="C187" s="30">
        <v>8</v>
      </c>
      <c r="D187" s="30" t="s">
        <v>15</v>
      </c>
      <c r="E187" s="9" t="s">
        <v>403</v>
      </c>
      <c r="F187" s="30" t="s">
        <v>119</v>
      </c>
      <c r="G187" s="30">
        <v>5216154001</v>
      </c>
      <c r="H187" s="9" t="s">
        <v>408</v>
      </c>
      <c r="I187" s="9" t="s">
        <v>408</v>
      </c>
      <c r="J187" s="39" t="s">
        <v>17</v>
      </c>
      <c r="K187" s="39">
        <v>1</v>
      </c>
      <c r="L187" s="69" t="s">
        <v>340</v>
      </c>
      <c r="M187" s="39">
        <v>17616200</v>
      </c>
      <c r="N187" s="148" t="s">
        <v>405</v>
      </c>
      <c r="O187" s="16" t="s">
        <v>406</v>
      </c>
      <c r="P187" s="16" t="s">
        <v>407</v>
      </c>
      <c r="Q187" s="30" t="s">
        <v>24</v>
      </c>
      <c r="R187" s="207"/>
    </row>
    <row r="188" spans="2:18" ht="18" customHeight="1" x14ac:dyDescent="0.15">
      <c r="B188" s="26">
        <v>2020</v>
      </c>
      <c r="C188" s="30">
        <v>8</v>
      </c>
      <c r="D188" s="30" t="s">
        <v>15</v>
      </c>
      <c r="E188" s="9" t="s">
        <v>403</v>
      </c>
      <c r="F188" s="30" t="s">
        <v>119</v>
      </c>
      <c r="G188" s="30">
        <v>2410160101</v>
      </c>
      <c r="H188" s="9" t="s">
        <v>409</v>
      </c>
      <c r="I188" s="9" t="s">
        <v>410</v>
      </c>
      <c r="J188" s="39" t="s">
        <v>17</v>
      </c>
      <c r="K188" s="39">
        <v>1</v>
      </c>
      <c r="L188" s="69" t="s">
        <v>340</v>
      </c>
      <c r="M188" s="39">
        <v>49597000</v>
      </c>
      <c r="N188" s="148" t="s">
        <v>405</v>
      </c>
      <c r="O188" s="16" t="s">
        <v>406</v>
      </c>
      <c r="P188" s="16" t="s">
        <v>407</v>
      </c>
      <c r="Q188" s="30" t="s">
        <v>24</v>
      </c>
      <c r="R188" s="207"/>
    </row>
    <row r="189" spans="2:18" ht="18" customHeight="1" x14ac:dyDescent="0.15">
      <c r="B189" s="26">
        <v>2020</v>
      </c>
      <c r="C189" s="30">
        <v>8</v>
      </c>
      <c r="D189" s="30" t="s">
        <v>499</v>
      </c>
      <c r="E189" s="107" t="s">
        <v>696</v>
      </c>
      <c r="F189" s="30" t="s">
        <v>119</v>
      </c>
      <c r="G189" s="30">
        <v>5512171801</v>
      </c>
      <c r="H189" s="30" t="s">
        <v>697</v>
      </c>
      <c r="I189" s="30" t="s">
        <v>698</v>
      </c>
      <c r="J189" s="108" t="s">
        <v>694</v>
      </c>
      <c r="K189" s="109">
        <v>4</v>
      </c>
      <c r="L189" s="108" t="s">
        <v>699</v>
      </c>
      <c r="M189" s="109">
        <v>35000000</v>
      </c>
      <c r="N189" s="148" t="s">
        <v>700</v>
      </c>
      <c r="O189" s="16" t="s">
        <v>701</v>
      </c>
      <c r="P189" s="16" t="s">
        <v>702</v>
      </c>
      <c r="Q189" s="30" t="s">
        <v>467</v>
      </c>
      <c r="R189" s="207"/>
    </row>
    <row r="190" spans="2:18" ht="18" customHeight="1" x14ac:dyDescent="0.15">
      <c r="B190" s="26">
        <v>2020</v>
      </c>
      <c r="C190" s="30">
        <v>8</v>
      </c>
      <c r="D190" s="30" t="s">
        <v>499</v>
      </c>
      <c r="E190" s="107" t="s">
        <v>703</v>
      </c>
      <c r="F190" s="30" t="s">
        <v>119</v>
      </c>
      <c r="G190" s="30">
        <v>5512171801</v>
      </c>
      <c r="H190" s="30" t="s">
        <v>697</v>
      </c>
      <c r="I190" s="30" t="s">
        <v>698</v>
      </c>
      <c r="J190" s="108" t="s">
        <v>694</v>
      </c>
      <c r="K190" s="109">
        <v>16</v>
      </c>
      <c r="L190" s="108" t="s">
        <v>699</v>
      </c>
      <c r="M190" s="109">
        <v>48800000</v>
      </c>
      <c r="N190" s="148" t="s">
        <v>700</v>
      </c>
      <c r="O190" s="16" t="s">
        <v>704</v>
      </c>
      <c r="P190" s="16" t="s">
        <v>705</v>
      </c>
      <c r="Q190" s="30" t="s">
        <v>467</v>
      </c>
      <c r="R190" s="207"/>
    </row>
    <row r="191" spans="2:18" ht="18" customHeight="1" x14ac:dyDescent="0.15">
      <c r="B191" s="26">
        <v>2020</v>
      </c>
      <c r="C191" s="30">
        <v>8</v>
      </c>
      <c r="D191" s="30" t="s">
        <v>499</v>
      </c>
      <c r="E191" s="107" t="s">
        <v>703</v>
      </c>
      <c r="F191" s="30" t="s">
        <v>119</v>
      </c>
      <c r="G191" s="30">
        <v>5610160501</v>
      </c>
      <c r="H191" s="30" t="s">
        <v>706</v>
      </c>
      <c r="I191" s="30" t="s">
        <v>707</v>
      </c>
      <c r="J191" s="108" t="s">
        <v>694</v>
      </c>
      <c r="K191" s="109">
        <v>3</v>
      </c>
      <c r="L191" s="108" t="s">
        <v>699</v>
      </c>
      <c r="M191" s="109">
        <v>12900000</v>
      </c>
      <c r="N191" s="148" t="s">
        <v>700</v>
      </c>
      <c r="O191" s="16" t="s">
        <v>704</v>
      </c>
      <c r="P191" s="16" t="s">
        <v>705</v>
      </c>
      <c r="Q191" s="30" t="s">
        <v>467</v>
      </c>
      <c r="R191" s="207"/>
    </row>
    <row r="192" spans="2:18" ht="18" customHeight="1" x14ac:dyDescent="0.15">
      <c r="B192" s="26">
        <v>2020</v>
      </c>
      <c r="C192" s="30">
        <v>8</v>
      </c>
      <c r="D192" s="30" t="s">
        <v>14</v>
      </c>
      <c r="E192" s="9" t="s">
        <v>622</v>
      </c>
      <c r="F192" s="30" t="s">
        <v>525</v>
      </c>
      <c r="G192" s="30">
        <v>3011150501</v>
      </c>
      <c r="H192" s="9" t="s">
        <v>436</v>
      </c>
      <c r="I192" s="9" t="s">
        <v>708</v>
      </c>
      <c r="J192" s="69" t="s">
        <v>709</v>
      </c>
      <c r="K192" s="39">
        <v>1</v>
      </c>
      <c r="L192" s="69" t="s">
        <v>683</v>
      </c>
      <c r="M192" s="39">
        <v>150000000</v>
      </c>
      <c r="N192" s="148" t="s">
        <v>623</v>
      </c>
      <c r="O192" s="16" t="s">
        <v>624</v>
      </c>
      <c r="P192" s="16" t="s">
        <v>625</v>
      </c>
      <c r="Q192" s="30" t="s">
        <v>24</v>
      </c>
      <c r="R192" s="207"/>
    </row>
    <row r="193" spans="2:18" ht="18" customHeight="1" x14ac:dyDescent="0.15">
      <c r="B193" s="26">
        <v>2020</v>
      </c>
      <c r="C193" s="30">
        <v>8</v>
      </c>
      <c r="D193" s="30" t="s">
        <v>14</v>
      </c>
      <c r="E193" s="9" t="s">
        <v>622</v>
      </c>
      <c r="F193" s="30" t="s">
        <v>525</v>
      </c>
      <c r="G193" s="30">
        <v>3010161901</v>
      </c>
      <c r="H193" s="9" t="s">
        <v>710</v>
      </c>
      <c r="I193" s="9" t="s">
        <v>708</v>
      </c>
      <c r="J193" s="69" t="s">
        <v>709</v>
      </c>
      <c r="K193" s="39">
        <v>1</v>
      </c>
      <c r="L193" s="69" t="s">
        <v>683</v>
      </c>
      <c r="M193" s="39">
        <v>100000000</v>
      </c>
      <c r="N193" s="148" t="s">
        <v>623</v>
      </c>
      <c r="O193" s="16" t="s">
        <v>624</v>
      </c>
      <c r="P193" s="16" t="s">
        <v>625</v>
      </c>
      <c r="Q193" s="30" t="s">
        <v>24</v>
      </c>
      <c r="R193" s="207"/>
    </row>
    <row r="194" spans="2:18" ht="18" customHeight="1" x14ac:dyDescent="0.15">
      <c r="B194" s="140">
        <v>2020</v>
      </c>
      <c r="C194" s="141">
        <v>8</v>
      </c>
      <c r="D194" s="142" t="s">
        <v>14</v>
      </c>
      <c r="E194" s="142" t="s">
        <v>949</v>
      </c>
      <c r="F194" s="142" t="s">
        <v>119</v>
      </c>
      <c r="G194" s="142">
        <v>3011150501</v>
      </c>
      <c r="H194" s="142" t="s">
        <v>129</v>
      </c>
      <c r="I194" s="142" t="s">
        <v>950</v>
      </c>
      <c r="J194" s="143" t="s">
        <v>951</v>
      </c>
      <c r="K194" s="143">
        <v>300</v>
      </c>
      <c r="L194" s="144" t="s">
        <v>132</v>
      </c>
      <c r="M194" s="143">
        <v>21357000</v>
      </c>
      <c r="N194" s="271" t="s">
        <v>952</v>
      </c>
      <c r="O194" s="142" t="s">
        <v>953</v>
      </c>
      <c r="P194" s="142" t="s">
        <v>954</v>
      </c>
      <c r="Q194" s="142" t="s">
        <v>24</v>
      </c>
      <c r="R194" s="207"/>
    </row>
    <row r="195" spans="2:18" ht="18" customHeight="1" x14ac:dyDescent="0.15">
      <c r="B195" s="140">
        <v>2020</v>
      </c>
      <c r="C195" s="141">
        <v>8</v>
      </c>
      <c r="D195" s="141" t="s">
        <v>14</v>
      </c>
      <c r="E195" s="142" t="s">
        <v>949</v>
      </c>
      <c r="F195" s="141" t="s">
        <v>119</v>
      </c>
      <c r="G195" s="141">
        <v>4014178203</v>
      </c>
      <c r="H195" s="142" t="s">
        <v>955</v>
      </c>
      <c r="I195" s="142" t="s">
        <v>956</v>
      </c>
      <c r="J195" s="143" t="s">
        <v>957</v>
      </c>
      <c r="K195" s="145">
        <v>305</v>
      </c>
      <c r="L195" s="145" t="s">
        <v>958</v>
      </c>
      <c r="M195" s="145">
        <v>36283400</v>
      </c>
      <c r="N195" s="271" t="s">
        <v>952</v>
      </c>
      <c r="O195" s="142" t="s">
        <v>953</v>
      </c>
      <c r="P195" s="142" t="s">
        <v>954</v>
      </c>
      <c r="Q195" s="142" t="s">
        <v>24</v>
      </c>
      <c r="R195" s="207"/>
    </row>
    <row r="196" spans="2:18" ht="18" customHeight="1" x14ac:dyDescent="0.15">
      <c r="B196" s="140">
        <v>2020</v>
      </c>
      <c r="C196" s="141">
        <v>8</v>
      </c>
      <c r="D196" s="141" t="s">
        <v>14</v>
      </c>
      <c r="E196" s="142" t="s">
        <v>949</v>
      </c>
      <c r="F196" s="141" t="s">
        <v>119</v>
      </c>
      <c r="G196" s="141">
        <v>3012170301</v>
      </c>
      <c r="H196" s="141" t="s">
        <v>959</v>
      </c>
      <c r="I196" s="141" t="s">
        <v>960</v>
      </c>
      <c r="J196" s="145" t="s">
        <v>961</v>
      </c>
      <c r="K196" s="145">
        <v>101</v>
      </c>
      <c r="L196" s="145" t="s">
        <v>962</v>
      </c>
      <c r="M196" s="145">
        <v>21008000</v>
      </c>
      <c r="N196" s="271" t="s">
        <v>952</v>
      </c>
      <c r="O196" s="142" t="s">
        <v>953</v>
      </c>
      <c r="P196" s="142" t="s">
        <v>954</v>
      </c>
      <c r="Q196" s="142" t="s">
        <v>24</v>
      </c>
      <c r="R196" s="207"/>
    </row>
    <row r="197" spans="2:18" ht="18" customHeight="1" x14ac:dyDescent="0.15">
      <c r="B197" s="26">
        <v>2020</v>
      </c>
      <c r="C197" s="30">
        <v>8</v>
      </c>
      <c r="D197" s="30" t="s">
        <v>15</v>
      </c>
      <c r="E197" s="9" t="s">
        <v>1099</v>
      </c>
      <c r="F197" s="30" t="s">
        <v>119</v>
      </c>
      <c r="G197" s="30">
        <v>4320180301</v>
      </c>
      <c r="H197" s="9" t="s">
        <v>1100</v>
      </c>
      <c r="I197" s="9" t="s">
        <v>1101</v>
      </c>
      <c r="J197" s="39" t="s">
        <v>1102</v>
      </c>
      <c r="K197" s="39">
        <v>4</v>
      </c>
      <c r="L197" s="69" t="s">
        <v>1103</v>
      </c>
      <c r="M197" s="39">
        <v>12608000</v>
      </c>
      <c r="N197" s="148" t="s">
        <v>1104</v>
      </c>
      <c r="O197" s="16" t="s">
        <v>1105</v>
      </c>
      <c r="P197" s="16" t="s">
        <v>1106</v>
      </c>
      <c r="Q197" s="30" t="s">
        <v>24</v>
      </c>
      <c r="R197" s="207"/>
    </row>
    <row r="198" spans="2:18" ht="18" customHeight="1" x14ac:dyDescent="0.15">
      <c r="B198" s="26">
        <v>2020</v>
      </c>
      <c r="C198" s="30">
        <v>8</v>
      </c>
      <c r="D198" s="30" t="s">
        <v>14</v>
      </c>
      <c r="E198" s="9" t="s">
        <v>1147</v>
      </c>
      <c r="F198" s="30" t="s">
        <v>67</v>
      </c>
      <c r="G198" s="30">
        <v>4015151301</v>
      </c>
      <c r="H198" s="146" t="s">
        <v>1175</v>
      </c>
      <c r="I198" s="9" t="s">
        <v>1176</v>
      </c>
      <c r="J198" s="108" t="s">
        <v>1160</v>
      </c>
      <c r="K198" s="39">
        <v>8</v>
      </c>
      <c r="L198" s="108" t="s">
        <v>1165</v>
      </c>
      <c r="M198" s="39">
        <v>140756000</v>
      </c>
      <c r="N198" s="148" t="s">
        <v>1152</v>
      </c>
      <c r="O198" s="16" t="s">
        <v>1153</v>
      </c>
      <c r="P198" s="16" t="s">
        <v>1177</v>
      </c>
      <c r="Q198" s="30" t="s">
        <v>24</v>
      </c>
      <c r="R198" s="207"/>
    </row>
    <row r="199" spans="2:18" ht="18" customHeight="1" x14ac:dyDescent="0.15">
      <c r="B199" s="26">
        <v>2020</v>
      </c>
      <c r="C199" s="30">
        <v>8</v>
      </c>
      <c r="D199" s="30" t="s">
        <v>14</v>
      </c>
      <c r="E199" s="9" t="s">
        <v>1178</v>
      </c>
      <c r="F199" s="30" t="s">
        <v>67</v>
      </c>
      <c r="G199" s="30">
        <v>4015151301</v>
      </c>
      <c r="H199" s="146" t="s">
        <v>1175</v>
      </c>
      <c r="I199" s="9" t="s">
        <v>1179</v>
      </c>
      <c r="J199" s="108" t="s">
        <v>1160</v>
      </c>
      <c r="K199" s="39">
        <v>1</v>
      </c>
      <c r="L199" s="108" t="s">
        <v>1165</v>
      </c>
      <c r="M199" s="39">
        <v>22333300</v>
      </c>
      <c r="N199" s="148" t="s">
        <v>1152</v>
      </c>
      <c r="O199" s="16" t="s">
        <v>1153</v>
      </c>
      <c r="P199" s="16" t="s">
        <v>1180</v>
      </c>
      <c r="Q199" s="30" t="s">
        <v>24</v>
      </c>
      <c r="R199" s="207"/>
    </row>
    <row r="200" spans="2:18" ht="18" customHeight="1" x14ac:dyDescent="0.15">
      <c r="B200" s="26">
        <v>2020</v>
      </c>
      <c r="C200" s="30">
        <v>8</v>
      </c>
      <c r="D200" s="30" t="s">
        <v>14</v>
      </c>
      <c r="E200" s="9" t="s">
        <v>1181</v>
      </c>
      <c r="F200" s="30" t="s">
        <v>67</v>
      </c>
      <c r="G200" s="30">
        <v>4015151301</v>
      </c>
      <c r="H200" s="146" t="s">
        <v>1182</v>
      </c>
      <c r="I200" s="9" t="s">
        <v>1183</v>
      </c>
      <c r="J200" s="108" t="s">
        <v>1160</v>
      </c>
      <c r="K200" s="39">
        <v>1</v>
      </c>
      <c r="L200" s="108" t="s">
        <v>1165</v>
      </c>
      <c r="M200" s="69">
        <v>22333300</v>
      </c>
      <c r="N200" s="148" t="s">
        <v>1152</v>
      </c>
      <c r="O200" s="16" t="s">
        <v>1153</v>
      </c>
      <c r="P200" s="16" t="s">
        <v>1184</v>
      </c>
      <c r="Q200" s="30" t="s">
        <v>24</v>
      </c>
      <c r="R200" s="207"/>
    </row>
    <row r="201" spans="2:18" ht="18" customHeight="1" x14ac:dyDescent="0.15">
      <c r="B201" s="26">
        <v>2020</v>
      </c>
      <c r="C201" s="30">
        <v>8</v>
      </c>
      <c r="D201" s="30" t="s">
        <v>14</v>
      </c>
      <c r="E201" s="9" t="s">
        <v>1181</v>
      </c>
      <c r="F201" s="30" t="s">
        <v>67</v>
      </c>
      <c r="G201" s="30">
        <v>4015151301</v>
      </c>
      <c r="H201" s="146" t="s">
        <v>1175</v>
      </c>
      <c r="I201" s="9" t="s">
        <v>1185</v>
      </c>
      <c r="J201" s="108" t="s">
        <v>1160</v>
      </c>
      <c r="K201" s="39">
        <v>1</v>
      </c>
      <c r="L201" s="108" t="s">
        <v>1165</v>
      </c>
      <c r="M201" s="39">
        <v>25303300.000000004</v>
      </c>
      <c r="N201" s="148" t="s">
        <v>1152</v>
      </c>
      <c r="O201" s="16" t="s">
        <v>1153</v>
      </c>
      <c r="P201" s="16" t="s">
        <v>1186</v>
      </c>
      <c r="Q201" s="30" t="s">
        <v>24</v>
      </c>
      <c r="R201" s="207"/>
    </row>
    <row r="202" spans="2:18" ht="18" customHeight="1" x14ac:dyDescent="0.15">
      <c r="B202" s="26">
        <v>2020</v>
      </c>
      <c r="C202" s="30">
        <v>8</v>
      </c>
      <c r="D202" s="30" t="s">
        <v>15</v>
      </c>
      <c r="E202" s="30" t="s">
        <v>1379</v>
      </c>
      <c r="F202" s="30" t="s">
        <v>314</v>
      </c>
      <c r="G202" s="30">
        <v>3912110301</v>
      </c>
      <c r="H202" s="30" t="s">
        <v>1380</v>
      </c>
      <c r="I202" s="114" t="s">
        <v>1381</v>
      </c>
      <c r="J202" s="108" t="s">
        <v>1382</v>
      </c>
      <c r="K202" s="109">
        <v>1</v>
      </c>
      <c r="L202" s="108" t="s">
        <v>1369</v>
      </c>
      <c r="M202" s="109">
        <v>248000000</v>
      </c>
      <c r="N202" s="148" t="s">
        <v>1376</v>
      </c>
      <c r="O202" s="16" t="s">
        <v>1377</v>
      </c>
      <c r="P202" s="16" t="s">
        <v>1378</v>
      </c>
      <c r="Q202" s="30" t="s">
        <v>24</v>
      </c>
      <c r="R202" s="207"/>
    </row>
    <row r="203" spans="2:18" ht="18" customHeight="1" x14ac:dyDescent="0.15">
      <c r="B203" s="26">
        <v>2020</v>
      </c>
      <c r="C203" s="30">
        <v>8</v>
      </c>
      <c r="D203" s="30" t="s">
        <v>15</v>
      </c>
      <c r="E203" s="30" t="s">
        <v>1379</v>
      </c>
      <c r="F203" s="30" t="s">
        <v>119</v>
      </c>
      <c r="G203" s="30">
        <v>3911160501</v>
      </c>
      <c r="H203" s="30" t="s">
        <v>1383</v>
      </c>
      <c r="I203" s="114" t="s">
        <v>1381</v>
      </c>
      <c r="J203" s="108" t="s">
        <v>1382</v>
      </c>
      <c r="K203" s="109">
        <v>1</v>
      </c>
      <c r="L203" s="108" t="s">
        <v>1369</v>
      </c>
      <c r="M203" s="109">
        <v>35000000</v>
      </c>
      <c r="N203" s="148" t="s">
        <v>1250</v>
      </c>
      <c r="O203" s="16" t="s">
        <v>1377</v>
      </c>
      <c r="P203" s="16" t="s">
        <v>1378</v>
      </c>
      <c r="Q203" s="30" t="s">
        <v>24</v>
      </c>
      <c r="R203" s="207"/>
    </row>
    <row r="204" spans="2:18" ht="18" customHeight="1" x14ac:dyDescent="0.15">
      <c r="B204" s="140">
        <v>2020</v>
      </c>
      <c r="C204" s="141">
        <v>8</v>
      </c>
      <c r="D204" s="141" t="s">
        <v>15</v>
      </c>
      <c r="E204" s="141" t="s">
        <v>1429</v>
      </c>
      <c r="F204" s="141" t="s">
        <v>119</v>
      </c>
      <c r="G204" s="141">
        <v>4322269602</v>
      </c>
      <c r="H204" s="141" t="s">
        <v>1426</v>
      </c>
      <c r="I204" s="141" t="s">
        <v>1436</v>
      </c>
      <c r="J204" s="165" t="s">
        <v>1293</v>
      </c>
      <c r="K204" s="145">
        <v>1</v>
      </c>
      <c r="L204" s="165" t="s">
        <v>1437</v>
      </c>
      <c r="M204" s="145">
        <v>30300000</v>
      </c>
      <c r="N204" s="272" t="s">
        <v>1286</v>
      </c>
      <c r="O204" s="141" t="s">
        <v>1434</v>
      </c>
      <c r="P204" s="105" t="s">
        <v>1435</v>
      </c>
      <c r="Q204" s="141" t="s">
        <v>24</v>
      </c>
      <c r="R204" s="207"/>
    </row>
    <row r="205" spans="2:18" ht="18" customHeight="1" x14ac:dyDescent="0.15">
      <c r="B205" s="140">
        <v>2020</v>
      </c>
      <c r="C205" s="141">
        <v>8</v>
      </c>
      <c r="D205" s="141" t="s">
        <v>15</v>
      </c>
      <c r="E205" s="141" t="s">
        <v>1438</v>
      </c>
      <c r="F205" s="141" t="s">
        <v>119</v>
      </c>
      <c r="G205" s="141">
        <v>4924151101</v>
      </c>
      <c r="H205" s="141" t="s">
        <v>1439</v>
      </c>
      <c r="I205" s="141" t="s">
        <v>1440</v>
      </c>
      <c r="J205" s="165" t="s">
        <v>1432</v>
      </c>
      <c r="K205" s="145">
        <v>2</v>
      </c>
      <c r="L205" s="165" t="s">
        <v>1433</v>
      </c>
      <c r="M205" s="145">
        <v>35652000</v>
      </c>
      <c r="N205" s="272" t="s">
        <v>1286</v>
      </c>
      <c r="O205" s="141" t="s">
        <v>1434</v>
      </c>
      <c r="P205" s="105" t="s">
        <v>1435</v>
      </c>
      <c r="Q205" s="141" t="s">
        <v>24</v>
      </c>
      <c r="R205" s="207"/>
    </row>
    <row r="206" spans="2:18" ht="18" customHeight="1" x14ac:dyDescent="0.15">
      <c r="B206" s="140">
        <v>2020</v>
      </c>
      <c r="C206" s="141">
        <v>8</v>
      </c>
      <c r="D206" s="141" t="s">
        <v>15</v>
      </c>
      <c r="E206" s="141" t="s">
        <v>1438</v>
      </c>
      <c r="F206" s="141" t="s">
        <v>119</v>
      </c>
      <c r="G206" s="141">
        <v>4920169701</v>
      </c>
      <c r="H206" s="141" t="s">
        <v>1441</v>
      </c>
      <c r="I206" s="141" t="s">
        <v>1442</v>
      </c>
      <c r="J206" s="165" t="s">
        <v>1432</v>
      </c>
      <c r="K206" s="145">
        <v>1</v>
      </c>
      <c r="L206" s="165" t="s">
        <v>1433</v>
      </c>
      <c r="M206" s="145">
        <v>11838000</v>
      </c>
      <c r="N206" s="272" t="s">
        <v>1286</v>
      </c>
      <c r="O206" s="141" t="s">
        <v>1434</v>
      </c>
      <c r="P206" s="105" t="s">
        <v>1435</v>
      </c>
      <c r="Q206" s="141" t="s">
        <v>24</v>
      </c>
      <c r="R206" s="207"/>
    </row>
    <row r="207" spans="2:18" ht="18" customHeight="1" x14ac:dyDescent="0.15">
      <c r="B207" s="26">
        <v>2020</v>
      </c>
      <c r="C207" s="30">
        <v>8</v>
      </c>
      <c r="D207" s="30" t="s">
        <v>15</v>
      </c>
      <c r="E207" s="30" t="s">
        <v>1443</v>
      </c>
      <c r="F207" s="30" t="s">
        <v>119</v>
      </c>
      <c r="G207" s="30">
        <v>3911169701</v>
      </c>
      <c r="H207" s="30" t="s">
        <v>1444</v>
      </c>
      <c r="I207" s="30" t="s">
        <v>1445</v>
      </c>
      <c r="J207" s="108" t="s">
        <v>181</v>
      </c>
      <c r="K207" s="109">
        <v>3</v>
      </c>
      <c r="L207" s="108" t="s">
        <v>123</v>
      </c>
      <c r="M207" s="109">
        <v>17796000</v>
      </c>
      <c r="N207" s="272" t="s">
        <v>1286</v>
      </c>
      <c r="O207" s="157" t="s">
        <v>1446</v>
      </c>
      <c r="P207" s="30" t="s">
        <v>1447</v>
      </c>
      <c r="Q207" s="30" t="s">
        <v>24</v>
      </c>
      <c r="R207" s="207"/>
    </row>
    <row r="208" spans="2:18" ht="18" customHeight="1" x14ac:dyDescent="0.15">
      <c r="B208" s="26">
        <v>2020</v>
      </c>
      <c r="C208" s="30">
        <v>8</v>
      </c>
      <c r="D208" s="30" t="s">
        <v>15</v>
      </c>
      <c r="E208" s="30" t="s">
        <v>1443</v>
      </c>
      <c r="F208" s="30" t="s">
        <v>119</v>
      </c>
      <c r="G208" s="30">
        <v>3023160202</v>
      </c>
      <c r="H208" s="30" t="s">
        <v>1448</v>
      </c>
      <c r="I208" s="30" t="s">
        <v>1449</v>
      </c>
      <c r="J208" s="108" t="s">
        <v>181</v>
      </c>
      <c r="K208" s="109">
        <v>1</v>
      </c>
      <c r="L208" s="108" t="s">
        <v>353</v>
      </c>
      <c r="M208" s="109">
        <v>55000000</v>
      </c>
      <c r="N208" s="272" t="s">
        <v>1286</v>
      </c>
      <c r="O208" s="157" t="s">
        <v>1446</v>
      </c>
      <c r="P208" s="30" t="s">
        <v>1447</v>
      </c>
      <c r="Q208" s="30" t="s">
        <v>24</v>
      </c>
      <c r="R208" s="207"/>
    </row>
    <row r="209" spans="2:18" ht="18" customHeight="1" x14ac:dyDescent="0.15">
      <c r="B209" s="18">
        <v>2020</v>
      </c>
      <c r="C209" s="16">
        <v>8</v>
      </c>
      <c r="D209" s="16" t="s">
        <v>15</v>
      </c>
      <c r="E209" s="16" t="s">
        <v>1475</v>
      </c>
      <c r="F209" s="30" t="s">
        <v>119</v>
      </c>
      <c r="G209" s="30">
        <v>2611160701</v>
      </c>
      <c r="H209" s="30" t="s">
        <v>1468</v>
      </c>
      <c r="I209" s="30" t="s">
        <v>1476</v>
      </c>
      <c r="J209" s="108" t="s">
        <v>1470</v>
      </c>
      <c r="K209" s="108">
        <v>1</v>
      </c>
      <c r="L209" s="108" t="s">
        <v>1471</v>
      </c>
      <c r="M209" s="108">
        <v>132000000</v>
      </c>
      <c r="N209" s="148" t="s">
        <v>1472</v>
      </c>
      <c r="O209" s="16" t="s">
        <v>1473</v>
      </c>
      <c r="P209" s="16" t="s">
        <v>1474</v>
      </c>
      <c r="Q209" s="30" t="s">
        <v>24</v>
      </c>
      <c r="R209" s="207"/>
    </row>
    <row r="210" spans="2:18" ht="18" customHeight="1" x14ac:dyDescent="0.15">
      <c r="B210" s="26">
        <v>2020</v>
      </c>
      <c r="C210" s="30">
        <v>8</v>
      </c>
      <c r="D210" s="30" t="s">
        <v>15</v>
      </c>
      <c r="E210" s="30" t="s">
        <v>1493</v>
      </c>
      <c r="F210" s="30" t="s">
        <v>119</v>
      </c>
      <c r="G210" s="30">
        <v>3011150501</v>
      </c>
      <c r="H210" s="30" t="s">
        <v>129</v>
      </c>
      <c r="I210" s="30" t="s">
        <v>1494</v>
      </c>
      <c r="J210" s="108" t="s">
        <v>16</v>
      </c>
      <c r="K210" s="109">
        <v>1124</v>
      </c>
      <c r="L210" s="108" t="s">
        <v>132</v>
      </c>
      <c r="M210" s="109">
        <v>77002004</v>
      </c>
      <c r="N210" s="148" t="s">
        <v>1319</v>
      </c>
      <c r="O210" s="16" t="s">
        <v>1495</v>
      </c>
      <c r="P210" s="16" t="s">
        <v>1496</v>
      </c>
      <c r="Q210" s="30" t="s">
        <v>24</v>
      </c>
      <c r="R210" s="207"/>
    </row>
    <row r="211" spans="2:18" ht="18" customHeight="1" x14ac:dyDescent="0.15">
      <c r="B211" s="26">
        <v>2020</v>
      </c>
      <c r="C211" s="30">
        <v>8</v>
      </c>
      <c r="D211" s="30" t="s">
        <v>15</v>
      </c>
      <c r="E211" s="30" t="s">
        <v>1493</v>
      </c>
      <c r="F211" s="30" t="s">
        <v>119</v>
      </c>
      <c r="G211" s="30">
        <v>3011180101</v>
      </c>
      <c r="H211" s="30" t="s">
        <v>1497</v>
      </c>
      <c r="I211" s="30" t="s">
        <v>1498</v>
      </c>
      <c r="J211" s="108" t="s">
        <v>16</v>
      </c>
      <c r="K211" s="109">
        <v>4948</v>
      </c>
      <c r="L211" s="108" t="s">
        <v>139</v>
      </c>
      <c r="M211" s="109">
        <v>20098776</v>
      </c>
      <c r="N211" s="148" t="s">
        <v>1319</v>
      </c>
      <c r="O211" s="16" t="s">
        <v>1495</v>
      </c>
      <c r="P211" s="16" t="s">
        <v>1496</v>
      </c>
      <c r="Q211" s="30" t="s">
        <v>24</v>
      </c>
      <c r="R211" s="207"/>
    </row>
    <row r="212" spans="2:18" ht="18" customHeight="1" x14ac:dyDescent="0.15">
      <c r="B212" s="26">
        <v>2020</v>
      </c>
      <c r="C212" s="30">
        <v>8</v>
      </c>
      <c r="D212" s="30" t="s">
        <v>15</v>
      </c>
      <c r="E212" s="30" t="s">
        <v>1493</v>
      </c>
      <c r="F212" s="30" t="s">
        <v>119</v>
      </c>
      <c r="G212" s="30">
        <v>4014218502</v>
      </c>
      <c r="H212" s="30" t="s">
        <v>1499</v>
      </c>
      <c r="I212" s="30" t="s">
        <v>1500</v>
      </c>
      <c r="J212" s="108" t="s">
        <v>16</v>
      </c>
      <c r="K212" s="109">
        <v>13989</v>
      </c>
      <c r="L212" s="108" t="s">
        <v>175</v>
      </c>
      <c r="M212" s="109">
        <v>93402610</v>
      </c>
      <c r="N212" s="148" t="s">
        <v>1319</v>
      </c>
      <c r="O212" s="16" t="s">
        <v>1495</v>
      </c>
      <c r="P212" s="30" t="s">
        <v>1496</v>
      </c>
      <c r="Q212" s="30" t="s">
        <v>24</v>
      </c>
      <c r="R212" s="207"/>
    </row>
    <row r="213" spans="2:18" ht="18" customHeight="1" x14ac:dyDescent="0.15">
      <c r="B213" s="26">
        <v>2020</v>
      </c>
      <c r="C213" s="30">
        <v>8</v>
      </c>
      <c r="D213" s="30" t="s">
        <v>15</v>
      </c>
      <c r="E213" s="30" t="s">
        <v>1493</v>
      </c>
      <c r="F213" s="30" t="s">
        <v>119</v>
      </c>
      <c r="G213" s="30">
        <v>4014178601</v>
      </c>
      <c r="H213" s="30" t="s">
        <v>1501</v>
      </c>
      <c r="I213" s="30" t="s">
        <v>1502</v>
      </c>
      <c r="J213" s="108" t="s">
        <v>16</v>
      </c>
      <c r="K213" s="109">
        <v>105</v>
      </c>
      <c r="L213" s="108" t="s">
        <v>353</v>
      </c>
      <c r="M213" s="109">
        <v>30825585</v>
      </c>
      <c r="N213" s="148" t="s">
        <v>1319</v>
      </c>
      <c r="O213" s="16" t="s">
        <v>1495</v>
      </c>
      <c r="P213" s="30" t="s">
        <v>1496</v>
      </c>
      <c r="Q213" s="30" t="s">
        <v>24</v>
      </c>
      <c r="R213" s="207"/>
    </row>
    <row r="214" spans="2:18" ht="18" customHeight="1" x14ac:dyDescent="0.15">
      <c r="B214" s="26">
        <v>2020</v>
      </c>
      <c r="C214" s="30">
        <v>8</v>
      </c>
      <c r="D214" s="30" t="s">
        <v>15</v>
      </c>
      <c r="E214" s="30" t="s">
        <v>1493</v>
      </c>
      <c r="F214" s="30" t="s">
        <v>119</v>
      </c>
      <c r="G214" s="30">
        <v>2411181001</v>
      </c>
      <c r="H214" s="30" t="s">
        <v>1503</v>
      </c>
      <c r="I214" s="30" t="s">
        <v>1504</v>
      </c>
      <c r="J214" s="108" t="s">
        <v>16</v>
      </c>
      <c r="K214" s="109">
        <v>5</v>
      </c>
      <c r="L214" s="108" t="s">
        <v>353</v>
      </c>
      <c r="M214" s="109">
        <v>104199655</v>
      </c>
      <c r="N214" s="148" t="s">
        <v>1319</v>
      </c>
      <c r="O214" s="16" t="s">
        <v>1495</v>
      </c>
      <c r="P214" s="30" t="s">
        <v>1496</v>
      </c>
      <c r="Q214" s="30" t="s">
        <v>24</v>
      </c>
      <c r="R214" s="207"/>
    </row>
    <row r="215" spans="2:18" ht="18" customHeight="1" x14ac:dyDescent="0.15">
      <c r="B215" s="26">
        <v>2020</v>
      </c>
      <c r="C215" s="30">
        <v>8</v>
      </c>
      <c r="D215" s="30" t="s">
        <v>15</v>
      </c>
      <c r="E215" s="30" t="s">
        <v>1493</v>
      </c>
      <c r="F215" s="30" t="s">
        <v>119</v>
      </c>
      <c r="G215" s="30">
        <v>3015200102</v>
      </c>
      <c r="H215" s="30" t="s">
        <v>1509</v>
      </c>
      <c r="I215" s="30" t="s">
        <v>1510</v>
      </c>
      <c r="J215" s="108" t="s">
        <v>16</v>
      </c>
      <c r="K215" s="109">
        <v>100</v>
      </c>
      <c r="L215" s="108" t="s">
        <v>356</v>
      </c>
      <c r="M215" s="109">
        <v>13975100</v>
      </c>
      <c r="N215" s="148" t="s">
        <v>1319</v>
      </c>
      <c r="O215" s="16" t="s">
        <v>1495</v>
      </c>
      <c r="P215" s="30" t="s">
        <v>1496</v>
      </c>
      <c r="Q215" s="30" t="s">
        <v>24</v>
      </c>
      <c r="R215" s="207"/>
    </row>
    <row r="216" spans="2:18" ht="18" customHeight="1" x14ac:dyDescent="0.15">
      <c r="B216" s="26">
        <v>2020</v>
      </c>
      <c r="C216" s="30">
        <v>8</v>
      </c>
      <c r="D216" s="16" t="s">
        <v>15</v>
      </c>
      <c r="E216" s="30" t="s">
        <v>1521</v>
      </c>
      <c r="F216" s="30" t="s">
        <v>119</v>
      </c>
      <c r="G216" s="30">
        <v>4014229801</v>
      </c>
      <c r="H216" s="30" t="s">
        <v>1522</v>
      </c>
      <c r="I216" s="30" t="s">
        <v>1523</v>
      </c>
      <c r="J216" s="108" t="s">
        <v>1524</v>
      </c>
      <c r="K216" s="109">
        <v>5</v>
      </c>
      <c r="L216" s="108" t="s">
        <v>1525</v>
      </c>
      <c r="M216" s="109">
        <v>15570000</v>
      </c>
      <c r="N216" s="148" t="s">
        <v>1526</v>
      </c>
      <c r="O216" s="16" t="s">
        <v>1527</v>
      </c>
      <c r="P216" s="16" t="s">
        <v>1528</v>
      </c>
      <c r="Q216" s="30" t="s">
        <v>24</v>
      </c>
      <c r="R216" s="207"/>
    </row>
    <row r="217" spans="2:18" ht="18" customHeight="1" x14ac:dyDescent="0.15">
      <c r="B217" s="26">
        <v>2020</v>
      </c>
      <c r="C217" s="30">
        <v>8</v>
      </c>
      <c r="D217" s="16" t="s">
        <v>15</v>
      </c>
      <c r="E217" s="30" t="s">
        <v>1521</v>
      </c>
      <c r="F217" s="30" t="s">
        <v>119</v>
      </c>
      <c r="G217" s="30">
        <v>3015200102</v>
      </c>
      <c r="H217" s="30" t="s">
        <v>1509</v>
      </c>
      <c r="I217" s="30" t="s">
        <v>1529</v>
      </c>
      <c r="J217" s="108" t="s">
        <v>1530</v>
      </c>
      <c r="K217" s="109">
        <v>200</v>
      </c>
      <c r="L217" s="108" t="s">
        <v>1531</v>
      </c>
      <c r="M217" s="109">
        <v>13840000</v>
      </c>
      <c r="N217" s="148" t="s">
        <v>1526</v>
      </c>
      <c r="O217" s="16" t="s">
        <v>1527</v>
      </c>
      <c r="P217" s="16" t="s">
        <v>1528</v>
      </c>
      <c r="Q217" s="30" t="s">
        <v>24</v>
      </c>
      <c r="R217" s="207"/>
    </row>
    <row r="218" spans="2:18" ht="18" customHeight="1" x14ac:dyDescent="0.15">
      <c r="B218" s="26">
        <v>2020</v>
      </c>
      <c r="C218" s="30">
        <v>8</v>
      </c>
      <c r="D218" s="16" t="s">
        <v>15</v>
      </c>
      <c r="E218" s="30" t="s">
        <v>1521</v>
      </c>
      <c r="F218" s="30" t="s">
        <v>119</v>
      </c>
      <c r="G218" s="30">
        <v>4014179801</v>
      </c>
      <c r="H218" s="30" t="s">
        <v>1505</v>
      </c>
      <c r="I218" s="30" t="s">
        <v>1532</v>
      </c>
      <c r="J218" s="108" t="s">
        <v>1524</v>
      </c>
      <c r="K218" s="109">
        <v>5</v>
      </c>
      <c r="L218" s="108" t="s">
        <v>1525</v>
      </c>
      <c r="M218" s="109">
        <v>45500000</v>
      </c>
      <c r="N218" s="148" t="s">
        <v>1526</v>
      </c>
      <c r="O218" s="16" t="s">
        <v>1527</v>
      </c>
      <c r="P218" s="16" t="s">
        <v>1528</v>
      </c>
      <c r="Q218" s="30" t="s">
        <v>24</v>
      </c>
      <c r="R218" s="207"/>
    </row>
    <row r="219" spans="2:18" ht="18" customHeight="1" x14ac:dyDescent="0.15">
      <c r="B219" s="26">
        <v>2020</v>
      </c>
      <c r="C219" s="30">
        <v>8</v>
      </c>
      <c r="D219" s="16" t="s">
        <v>15</v>
      </c>
      <c r="E219" s="30" t="s">
        <v>1533</v>
      </c>
      <c r="F219" s="30" t="s">
        <v>119</v>
      </c>
      <c r="G219" s="30">
        <v>3010369901</v>
      </c>
      <c r="H219" s="30" t="s">
        <v>1534</v>
      </c>
      <c r="I219" s="30" t="s">
        <v>1535</v>
      </c>
      <c r="J219" s="108" t="s">
        <v>1536</v>
      </c>
      <c r="K219" s="109">
        <v>1</v>
      </c>
      <c r="L219" s="108" t="s">
        <v>1537</v>
      </c>
      <c r="M219" s="109">
        <v>116267600</v>
      </c>
      <c r="N219" s="107" t="s">
        <v>1538</v>
      </c>
      <c r="O219" s="16" t="s">
        <v>1539</v>
      </c>
      <c r="P219" s="16" t="s">
        <v>1540</v>
      </c>
      <c r="Q219" s="30" t="s">
        <v>24</v>
      </c>
      <c r="R219" s="207"/>
    </row>
    <row r="220" spans="2:18" ht="18" customHeight="1" x14ac:dyDescent="0.15">
      <c r="B220" s="26">
        <v>2020</v>
      </c>
      <c r="C220" s="30">
        <v>8</v>
      </c>
      <c r="D220" s="16" t="s">
        <v>15</v>
      </c>
      <c r="E220" s="30" t="s">
        <v>1533</v>
      </c>
      <c r="F220" s="30" t="s">
        <v>1541</v>
      </c>
      <c r="G220" s="30">
        <v>4924151101</v>
      </c>
      <c r="H220" s="30" t="s">
        <v>1542</v>
      </c>
      <c r="I220" s="30" t="s">
        <v>1535</v>
      </c>
      <c r="J220" s="108" t="s">
        <v>1536</v>
      </c>
      <c r="K220" s="109">
        <v>1</v>
      </c>
      <c r="L220" s="108" t="s">
        <v>1537</v>
      </c>
      <c r="M220" s="109">
        <v>66660000</v>
      </c>
      <c r="N220" s="107" t="s">
        <v>1538</v>
      </c>
      <c r="O220" s="16" t="s">
        <v>1539</v>
      </c>
      <c r="P220" s="16" t="s">
        <v>1540</v>
      </c>
      <c r="Q220" s="30" t="s">
        <v>1543</v>
      </c>
      <c r="R220" s="207"/>
    </row>
    <row r="221" spans="2:18" ht="18" customHeight="1" x14ac:dyDescent="0.15">
      <c r="B221" s="26">
        <v>2020</v>
      </c>
      <c r="C221" s="30">
        <v>8</v>
      </c>
      <c r="D221" s="30" t="s">
        <v>15</v>
      </c>
      <c r="E221" s="30" t="s">
        <v>1544</v>
      </c>
      <c r="F221" s="114" t="s">
        <v>119</v>
      </c>
      <c r="G221" s="30">
        <v>4924151101</v>
      </c>
      <c r="H221" s="30" t="s">
        <v>1542</v>
      </c>
      <c r="I221" s="30" t="s">
        <v>1545</v>
      </c>
      <c r="J221" s="108" t="s">
        <v>1536</v>
      </c>
      <c r="K221" s="109">
        <v>2</v>
      </c>
      <c r="L221" s="108" t="s">
        <v>1525</v>
      </c>
      <c r="M221" s="109">
        <v>18520000</v>
      </c>
      <c r="N221" s="148" t="s">
        <v>1546</v>
      </c>
      <c r="O221" s="16" t="s">
        <v>1547</v>
      </c>
      <c r="P221" s="16" t="s">
        <v>1548</v>
      </c>
      <c r="Q221" s="30" t="s">
        <v>24</v>
      </c>
      <c r="R221" s="207"/>
    </row>
    <row r="222" spans="2:18" ht="18" customHeight="1" x14ac:dyDescent="0.15">
      <c r="B222" s="168">
        <v>2020</v>
      </c>
      <c r="C222" s="162">
        <v>8</v>
      </c>
      <c r="D222" s="162" t="s">
        <v>15</v>
      </c>
      <c r="E222" s="162" t="s">
        <v>1602</v>
      </c>
      <c r="F222" s="162" t="s">
        <v>119</v>
      </c>
      <c r="G222" s="162">
        <v>3012170206</v>
      </c>
      <c r="H222" s="162" t="s">
        <v>1605</v>
      </c>
      <c r="I222" s="162" t="s">
        <v>1606</v>
      </c>
      <c r="J222" s="170" t="s">
        <v>1530</v>
      </c>
      <c r="K222" s="170">
        <v>1001</v>
      </c>
      <c r="L222" s="170" t="s">
        <v>175</v>
      </c>
      <c r="M222" s="170">
        <v>58610000</v>
      </c>
      <c r="N222" s="274" t="s">
        <v>1599</v>
      </c>
      <c r="O222" s="159" t="s">
        <v>1600</v>
      </c>
      <c r="P222" s="159" t="s">
        <v>1601</v>
      </c>
      <c r="Q222" s="162" t="s">
        <v>24</v>
      </c>
      <c r="R222" s="207"/>
    </row>
    <row r="223" spans="2:18" ht="18" customHeight="1" x14ac:dyDescent="0.15">
      <c r="B223" s="168">
        <v>2020</v>
      </c>
      <c r="C223" s="162">
        <v>8</v>
      </c>
      <c r="D223" s="162" t="s">
        <v>15</v>
      </c>
      <c r="E223" s="162" t="s">
        <v>1602</v>
      </c>
      <c r="F223" s="162" t="s">
        <v>119</v>
      </c>
      <c r="G223" s="162">
        <v>3012170208</v>
      </c>
      <c r="H223" s="162" t="s">
        <v>1607</v>
      </c>
      <c r="I223" s="162" t="s">
        <v>1608</v>
      </c>
      <c r="J223" s="170" t="s">
        <v>1530</v>
      </c>
      <c r="K223" s="170">
        <v>5690</v>
      </c>
      <c r="L223" s="170" t="s">
        <v>139</v>
      </c>
      <c r="M223" s="170">
        <v>57210000</v>
      </c>
      <c r="N223" s="274" t="s">
        <v>1599</v>
      </c>
      <c r="O223" s="159" t="s">
        <v>1600</v>
      </c>
      <c r="P223" s="159" t="s">
        <v>1601</v>
      </c>
      <c r="Q223" s="162" t="s">
        <v>24</v>
      </c>
      <c r="R223" s="207"/>
    </row>
    <row r="224" spans="2:18" ht="18" customHeight="1" x14ac:dyDescent="0.15">
      <c r="B224" s="26">
        <v>2020</v>
      </c>
      <c r="C224" s="30">
        <v>8</v>
      </c>
      <c r="D224" s="16" t="s">
        <v>15</v>
      </c>
      <c r="E224" s="16" t="s">
        <v>1612</v>
      </c>
      <c r="F224" s="30" t="s">
        <v>119</v>
      </c>
      <c r="G224" s="114">
        <v>4014168801</v>
      </c>
      <c r="H224" s="30" t="s">
        <v>1613</v>
      </c>
      <c r="I224" s="30" t="s">
        <v>1614</v>
      </c>
      <c r="J224" s="108" t="s">
        <v>1615</v>
      </c>
      <c r="K224" s="109">
        <v>3</v>
      </c>
      <c r="L224" s="108" t="s">
        <v>1616</v>
      </c>
      <c r="M224" s="171">
        <v>42600000</v>
      </c>
      <c r="N224" s="148" t="s">
        <v>1617</v>
      </c>
      <c r="O224" s="16" t="s">
        <v>1618</v>
      </c>
      <c r="P224" s="16" t="s">
        <v>1619</v>
      </c>
      <c r="Q224" s="30" t="s">
        <v>24</v>
      </c>
      <c r="R224" s="207"/>
    </row>
    <row r="225" spans="2:18" ht="18" customHeight="1" x14ac:dyDescent="0.15">
      <c r="B225" s="26">
        <v>2020</v>
      </c>
      <c r="C225" s="30">
        <v>8</v>
      </c>
      <c r="D225" s="16" t="s">
        <v>15</v>
      </c>
      <c r="E225" s="16" t="s">
        <v>1612</v>
      </c>
      <c r="F225" s="114" t="s">
        <v>119</v>
      </c>
      <c r="G225" s="114">
        <v>3912110301</v>
      </c>
      <c r="H225" s="30" t="s">
        <v>1620</v>
      </c>
      <c r="I225" s="30" t="s">
        <v>1621</v>
      </c>
      <c r="J225" s="108" t="s">
        <v>1615</v>
      </c>
      <c r="K225" s="109">
        <v>1</v>
      </c>
      <c r="L225" s="108" t="s">
        <v>1537</v>
      </c>
      <c r="M225" s="109">
        <v>223108000</v>
      </c>
      <c r="N225" s="148" t="s">
        <v>1617</v>
      </c>
      <c r="O225" s="16" t="s">
        <v>1622</v>
      </c>
      <c r="P225" s="16" t="s">
        <v>1623</v>
      </c>
      <c r="Q225" s="30" t="s">
        <v>24</v>
      </c>
      <c r="R225" s="207"/>
    </row>
    <row r="226" spans="2:18" ht="18" customHeight="1" x14ac:dyDescent="0.15">
      <c r="B226" s="26">
        <v>2020</v>
      </c>
      <c r="C226" s="30">
        <v>9</v>
      </c>
      <c r="D226" s="30" t="s">
        <v>15</v>
      </c>
      <c r="E226" s="9" t="s">
        <v>403</v>
      </c>
      <c r="F226" s="30" t="s">
        <v>119</v>
      </c>
      <c r="G226" s="30">
        <v>3911160302</v>
      </c>
      <c r="H226" s="9" t="s">
        <v>411</v>
      </c>
      <c r="I226" s="9" t="s">
        <v>412</v>
      </c>
      <c r="J226" s="39" t="s">
        <v>17</v>
      </c>
      <c r="K226" s="39">
        <v>6</v>
      </c>
      <c r="L226" s="39" t="s">
        <v>144</v>
      </c>
      <c r="M226" s="39">
        <v>10272000</v>
      </c>
      <c r="N226" s="267" t="s">
        <v>405</v>
      </c>
      <c r="O226" s="30" t="s">
        <v>406</v>
      </c>
      <c r="P226" s="30" t="s">
        <v>407</v>
      </c>
      <c r="Q226" s="30" t="s">
        <v>24</v>
      </c>
      <c r="R226" s="207"/>
    </row>
    <row r="227" spans="2:18" ht="18" customHeight="1" x14ac:dyDescent="0.15">
      <c r="B227" s="26">
        <v>2020</v>
      </c>
      <c r="C227" s="30">
        <v>9</v>
      </c>
      <c r="D227" s="30" t="s">
        <v>14</v>
      </c>
      <c r="E227" s="9" t="s">
        <v>679</v>
      </c>
      <c r="F227" s="30" t="s">
        <v>525</v>
      </c>
      <c r="G227" s="105">
        <v>22511951</v>
      </c>
      <c r="H227" s="9" t="s">
        <v>680</v>
      </c>
      <c r="I227" s="9" t="s">
        <v>681</v>
      </c>
      <c r="J227" s="69" t="s">
        <v>682</v>
      </c>
      <c r="K227" s="39">
        <v>1</v>
      </c>
      <c r="L227" s="69" t="s">
        <v>683</v>
      </c>
      <c r="M227" s="39">
        <v>163000000</v>
      </c>
      <c r="N227" s="148" t="s">
        <v>684</v>
      </c>
      <c r="O227" s="16" t="s">
        <v>685</v>
      </c>
      <c r="P227" s="16" t="s">
        <v>686</v>
      </c>
      <c r="Q227" s="30" t="s">
        <v>24</v>
      </c>
      <c r="R227" s="207"/>
    </row>
    <row r="228" spans="2:18" ht="18" customHeight="1" x14ac:dyDescent="0.15">
      <c r="B228" s="26">
        <v>2020</v>
      </c>
      <c r="C228" s="30">
        <v>9</v>
      </c>
      <c r="D228" s="30" t="s">
        <v>14</v>
      </c>
      <c r="E228" s="9" t="s">
        <v>679</v>
      </c>
      <c r="F228" s="30" t="s">
        <v>66</v>
      </c>
      <c r="G228" s="105">
        <v>22511953</v>
      </c>
      <c r="H228" s="9" t="s">
        <v>687</v>
      </c>
      <c r="I228" s="9" t="s">
        <v>681</v>
      </c>
      <c r="J228" s="69" t="s">
        <v>682</v>
      </c>
      <c r="K228" s="39">
        <v>1</v>
      </c>
      <c r="L228" s="69" t="s">
        <v>683</v>
      </c>
      <c r="M228" s="39">
        <v>30000000</v>
      </c>
      <c r="N228" s="148" t="s">
        <v>684</v>
      </c>
      <c r="O228" s="16" t="s">
        <v>685</v>
      </c>
      <c r="P228" s="16" t="s">
        <v>686</v>
      </c>
      <c r="Q228" s="30" t="s">
        <v>24</v>
      </c>
      <c r="R228" s="207"/>
    </row>
    <row r="229" spans="2:18" ht="18" customHeight="1" x14ac:dyDescent="0.15">
      <c r="B229" s="26">
        <v>2020</v>
      </c>
      <c r="C229" s="30">
        <v>9</v>
      </c>
      <c r="D229" s="30" t="s">
        <v>14</v>
      </c>
      <c r="E229" s="9" t="s">
        <v>679</v>
      </c>
      <c r="F229" s="30" t="s">
        <v>66</v>
      </c>
      <c r="G229" s="30">
        <v>23771530</v>
      </c>
      <c r="H229" s="9" t="s">
        <v>688</v>
      </c>
      <c r="I229" s="9" t="s">
        <v>689</v>
      </c>
      <c r="J229" s="69" t="s">
        <v>690</v>
      </c>
      <c r="K229" s="39">
        <v>239</v>
      </c>
      <c r="L229" s="69" t="s">
        <v>444</v>
      </c>
      <c r="M229" s="39">
        <v>18735000</v>
      </c>
      <c r="N229" s="148" t="s">
        <v>684</v>
      </c>
      <c r="O229" s="16" t="s">
        <v>685</v>
      </c>
      <c r="P229" s="16" t="s">
        <v>686</v>
      </c>
      <c r="Q229" s="30" t="s">
        <v>24</v>
      </c>
      <c r="R229" s="207"/>
    </row>
    <row r="230" spans="2:18" ht="18" customHeight="1" x14ac:dyDescent="0.15">
      <c r="B230" s="26">
        <v>2020</v>
      </c>
      <c r="C230" s="30">
        <v>9</v>
      </c>
      <c r="D230" s="30" t="s">
        <v>14</v>
      </c>
      <c r="E230" s="9" t="s">
        <v>679</v>
      </c>
      <c r="F230" s="30" t="s">
        <v>66</v>
      </c>
      <c r="G230" s="30">
        <v>23771537</v>
      </c>
      <c r="H230" s="9" t="s">
        <v>688</v>
      </c>
      <c r="I230" s="9" t="s">
        <v>691</v>
      </c>
      <c r="J230" s="69" t="s">
        <v>690</v>
      </c>
      <c r="K230" s="39">
        <v>484</v>
      </c>
      <c r="L230" s="69" t="s">
        <v>444</v>
      </c>
      <c r="M230" s="39">
        <v>30816000</v>
      </c>
      <c r="N230" s="148" t="s">
        <v>684</v>
      </c>
      <c r="O230" s="16" t="s">
        <v>685</v>
      </c>
      <c r="P230" s="16" t="s">
        <v>686</v>
      </c>
      <c r="Q230" s="30" t="s">
        <v>24</v>
      </c>
      <c r="R230" s="207"/>
    </row>
    <row r="231" spans="2:18" ht="18" customHeight="1" x14ac:dyDescent="0.15">
      <c r="B231" s="26">
        <v>2020</v>
      </c>
      <c r="C231" s="30">
        <v>9</v>
      </c>
      <c r="D231" s="30" t="s">
        <v>14</v>
      </c>
      <c r="E231" s="9" t="s">
        <v>679</v>
      </c>
      <c r="F231" s="30" t="s">
        <v>66</v>
      </c>
      <c r="G231" s="30">
        <v>22656049</v>
      </c>
      <c r="H231" s="9" t="s">
        <v>692</v>
      </c>
      <c r="I231" s="9" t="s">
        <v>693</v>
      </c>
      <c r="J231" s="69" t="s">
        <v>694</v>
      </c>
      <c r="K231" s="39">
        <v>256</v>
      </c>
      <c r="L231" s="106" t="s">
        <v>695</v>
      </c>
      <c r="M231" s="39">
        <v>105012000</v>
      </c>
      <c r="N231" s="148" t="s">
        <v>684</v>
      </c>
      <c r="O231" s="16" t="s">
        <v>685</v>
      </c>
      <c r="P231" s="16" t="s">
        <v>686</v>
      </c>
      <c r="Q231" s="30" t="s">
        <v>24</v>
      </c>
      <c r="R231" s="207"/>
    </row>
    <row r="232" spans="2:18" ht="18" customHeight="1" x14ac:dyDescent="0.15">
      <c r="B232" s="26">
        <v>2020</v>
      </c>
      <c r="C232" s="30">
        <v>9</v>
      </c>
      <c r="D232" s="30" t="s">
        <v>14</v>
      </c>
      <c r="E232" s="30" t="s">
        <v>823</v>
      </c>
      <c r="F232" s="30" t="s">
        <v>67</v>
      </c>
      <c r="G232" s="30" t="s">
        <v>824</v>
      </c>
      <c r="H232" s="30" t="s">
        <v>825</v>
      </c>
      <c r="I232" s="30" t="s">
        <v>826</v>
      </c>
      <c r="J232" s="108" t="s">
        <v>827</v>
      </c>
      <c r="K232" s="109">
        <v>1</v>
      </c>
      <c r="L232" s="108" t="s">
        <v>828</v>
      </c>
      <c r="M232" s="109">
        <v>67500000</v>
      </c>
      <c r="N232" s="107" t="s">
        <v>753</v>
      </c>
      <c r="O232" s="30" t="s">
        <v>754</v>
      </c>
      <c r="P232" s="30" t="s">
        <v>755</v>
      </c>
      <c r="Q232" s="30" t="s">
        <v>24</v>
      </c>
      <c r="R232" s="207"/>
    </row>
    <row r="233" spans="2:18" ht="18" customHeight="1" x14ac:dyDescent="0.15">
      <c r="B233" s="26">
        <v>2020</v>
      </c>
      <c r="C233" s="30">
        <v>9</v>
      </c>
      <c r="D233" s="30" t="s">
        <v>15</v>
      </c>
      <c r="E233" s="30" t="s">
        <v>870</v>
      </c>
      <c r="F233" s="30" t="s">
        <v>119</v>
      </c>
      <c r="G233" s="30">
        <v>4014178201</v>
      </c>
      <c r="H233" s="30" t="s">
        <v>871</v>
      </c>
      <c r="I233" s="30" t="s">
        <v>237</v>
      </c>
      <c r="J233" s="108" t="s">
        <v>16</v>
      </c>
      <c r="K233" s="109"/>
      <c r="L233" s="108" t="s">
        <v>123</v>
      </c>
      <c r="M233" s="109">
        <v>60000000</v>
      </c>
      <c r="N233" s="107" t="s">
        <v>816</v>
      </c>
      <c r="O233" s="30" t="s">
        <v>817</v>
      </c>
      <c r="P233" s="30" t="s">
        <v>818</v>
      </c>
      <c r="Q233" s="30" t="s">
        <v>24</v>
      </c>
      <c r="R233" s="207"/>
    </row>
    <row r="234" spans="2:18" ht="18" customHeight="1" x14ac:dyDescent="0.15">
      <c r="B234" s="26">
        <v>2020</v>
      </c>
      <c r="C234" s="30">
        <v>9</v>
      </c>
      <c r="D234" s="30" t="s">
        <v>15</v>
      </c>
      <c r="E234" s="30" t="s">
        <v>870</v>
      </c>
      <c r="F234" s="30" t="s">
        <v>119</v>
      </c>
      <c r="G234" s="30">
        <v>3011150501</v>
      </c>
      <c r="H234" s="30" t="s">
        <v>129</v>
      </c>
      <c r="I234" s="30" t="s">
        <v>237</v>
      </c>
      <c r="J234" s="109" t="s">
        <v>16</v>
      </c>
      <c r="K234" s="109"/>
      <c r="L234" s="109" t="s">
        <v>123</v>
      </c>
      <c r="M234" s="109">
        <v>20000000</v>
      </c>
      <c r="N234" s="107" t="s">
        <v>816</v>
      </c>
      <c r="O234" s="30" t="s">
        <v>817</v>
      </c>
      <c r="P234" s="30" t="s">
        <v>818</v>
      </c>
      <c r="Q234" s="30" t="s">
        <v>24</v>
      </c>
      <c r="R234" s="207"/>
    </row>
    <row r="235" spans="2:18" ht="18" customHeight="1" x14ac:dyDescent="0.15">
      <c r="B235" s="26">
        <v>2020</v>
      </c>
      <c r="C235" s="30">
        <v>9</v>
      </c>
      <c r="D235" s="30" t="s">
        <v>14</v>
      </c>
      <c r="E235" s="9" t="s">
        <v>912</v>
      </c>
      <c r="F235" s="30" t="s">
        <v>67</v>
      </c>
      <c r="G235" s="30">
        <v>4321150102</v>
      </c>
      <c r="H235" s="9" t="s">
        <v>913</v>
      </c>
      <c r="I235" s="9" t="s">
        <v>914</v>
      </c>
      <c r="J235" s="69" t="s">
        <v>915</v>
      </c>
      <c r="K235" s="39">
        <v>1</v>
      </c>
      <c r="L235" s="69" t="s">
        <v>898</v>
      </c>
      <c r="M235" s="39">
        <v>20000000</v>
      </c>
      <c r="N235" s="148" t="s">
        <v>916</v>
      </c>
      <c r="O235" s="16" t="s">
        <v>917</v>
      </c>
      <c r="P235" s="16" t="s">
        <v>918</v>
      </c>
      <c r="Q235" s="30" t="s">
        <v>24</v>
      </c>
      <c r="R235" s="11"/>
    </row>
    <row r="236" spans="2:18" ht="18" customHeight="1" x14ac:dyDescent="0.15">
      <c r="B236" s="26">
        <v>2020</v>
      </c>
      <c r="C236" s="30">
        <v>9</v>
      </c>
      <c r="D236" s="30" t="s">
        <v>14</v>
      </c>
      <c r="E236" s="9" t="s">
        <v>1056</v>
      </c>
      <c r="F236" s="30" t="s">
        <v>66</v>
      </c>
      <c r="G236" s="30">
        <v>4111193802</v>
      </c>
      <c r="H236" s="9" t="s">
        <v>1057</v>
      </c>
      <c r="I236" s="9"/>
      <c r="J236" s="39" t="s">
        <v>1058</v>
      </c>
      <c r="K236" s="39">
        <v>7</v>
      </c>
      <c r="L236" s="69" t="s">
        <v>1050</v>
      </c>
      <c r="M236" s="39">
        <v>53000000</v>
      </c>
      <c r="N236" s="148" t="s">
        <v>1059</v>
      </c>
      <c r="O236" s="16" t="s">
        <v>1060</v>
      </c>
      <c r="P236" s="16" t="s">
        <v>1061</v>
      </c>
      <c r="Q236" s="30" t="s">
        <v>24</v>
      </c>
      <c r="R236" s="207"/>
    </row>
    <row r="237" spans="2:18" ht="18" customHeight="1" x14ac:dyDescent="0.15">
      <c r="B237" s="26">
        <v>2020</v>
      </c>
      <c r="C237" s="30">
        <v>9</v>
      </c>
      <c r="D237" s="30" t="s">
        <v>14</v>
      </c>
      <c r="E237" s="9" t="s">
        <v>1062</v>
      </c>
      <c r="F237" s="30" t="s">
        <v>66</v>
      </c>
      <c r="G237" s="30">
        <v>4111193802</v>
      </c>
      <c r="H237" s="9" t="s">
        <v>1057</v>
      </c>
      <c r="I237" s="9"/>
      <c r="J237" s="39" t="s">
        <v>1058</v>
      </c>
      <c r="K237" s="39">
        <v>11</v>
      </c>
      <c r="L237" s="69" t="s">
        <v>1050</v>
      </c>
      <c r="M237" s="39">
        <v>92000000</v>
      </c>
      <c r="N237" s="148" t="s">
        <v>1059</v>
      </c>
      <c r="O237" s="16" t="s">
        <v>1063</v>
      </c>
      <c r="P237" s="16" t="s">
        <v>1064</v>
      </c>
      <c r="Q237" s="30" t="s">
        <v>24</v>
      </c>
      <c r="R237" s="207"/>
    </row>
    <row r="238" spans="2:18" ht="18" customHeight="1" x14ac:dyDescent="0.15">
      <c r="B238" s="26">
        <v>2020</v>
      </c>
      <c r="C238" s="30">
        <v>9</v>
      </c>
      <c r="D238" s="30" t="s">
        <v>15</v>
      </c>
      <c r="E238" s="30" t="s">
        <v>1384</v>
      </c>
      <c r="F238" s="30" t="s">
        <v>314</v>
      </c>
      <c r="G238" s="30">
        <v>4010209501</v>
      </c>
      <c r="H238" s="114" t="s">
        <v>1385</v>
      </c>
      <c r="I238" s="114" t="s">
        <v>1381</v>
      </c>
      <c r="J238" s="108" t="s">
        <v>1382</v>
      </c>
      <c r="K238" s="109">
        <v>8</v>
      </c>
      <c r="L238" s="108" t="s">
        <v>144</v>
      </c>
      <c r="M238" s="109">
        <v>320000000</v>
      </c>
      <c r="N238" s="148" t="s">
        <v>1250</v>
      </c>
      <c r="O238" s="16" t="s">
        <v>1251</v>
      </c>
      <c r="P238" s="16" t="s">
        <v>1252</v>
      </c>
      <c r="Q238" s="30" t="s">
        <v>24</v>
      </c>
      <c r="R238" s="207"/>
    </row>
    <row r="239" spans="2:18" ht="18" customHeight="1" x14ac:dyDescent="0.15">
      <c r="B239" s="26">
        <v>2020</v>
      </c>
      <c r="C239" s="30">
        <v>9</v>
      </c>
      <c r="D239" s="30" t="s">
        <v>15</v>
      </c>
      <c r="E239" s="30" t="s">
        <v>1450</v>
      </c>
      <c r="F239" s="30" t="s">
        <v>119</v>
      </c>
      <c r="G239" s="30">
        <v>4924151101</v>
      </c>
      <c r="H239" s="30" t="s">
        <v>1439</v>
      </c>
      <c r="I239" s="30" t="s">
        <v>1451</v>
      </c>
      <c r="J239" s="109" t="s">
        <v>1432</v>
      </c>
      <c r="K239" s="109">
        <v>1</v>
      </c>
      <c r="L239" s="108" t="s">
        <v>1433</v>
      </c>
      <c r="M239" s="109">
        <v>22000000</v>
      </c>
      <c r="N239" s="272" t="s">
        <v>1286</v>
      </c>
      <c r="O239" s="30" t="s">
        <v>1452</v>
      </c>
      <c r="P239" s="16" t="s">
        <v>1453</v>
      </c>
      <c r="Q239" s="30" t="s">
        <v>24</v>
      </c>
      <c r="R239" s="207"/>
    </row>
    <row r="240" spans="2:18" ht="18" customHeight="1" x14ac:dyDescent="0.15">
      <c r="B240" s="26">
        <v>2020</v>
      </c>
      <c r="C240" s="30">
        <v>9</v>
      </c>
      <c r="D240" s="30" t="s">
        <v>15</v>
      </c>
      <c r="E240" s="30" t="s">
        <v>1454</v>
      </c>
      <c r="F240" s="30" t="s">
        <v>119</v>
      </c>
      <c r="G240" s="30">
        <v>4010170901</v>
      </c>
      <c r="H240" s="30" t="s">
        <v>1455</v>
      </c>
      <c r="I240" s="166" t="s">
        <v>1456</v>
      </c>
      <c r="J240" s="108" t="s">
        <v>1285</v>
      </c>
      <c r="K240" s="109">
        <v>2</v>
      </c>
      <c r="L240" s="108" t="s">
        <v>1457</v>
      </c>
      <c r="M240" s="109">
        <v>104008000</v>
      </c>
      <c r="N240" s="272" t="s">
        <v>1286</v>
      </c>
      <c r="O240" s="30" t="s">
        <v>1287</v>
      </c>
      <c r="P240" s="16" t="s">
        <v>1288</v>
      </c>
      <c r="Q240" s="30" t="s">
        <v>24</v>
      </c>
      <c r="R240" s="207"/>
    </row>
    <row r="241" spans="2:18" ht="18" customHeight="1" x14ac:dyDescent="0.15">
      <c r="B241" s="26">
        <v>2020</v>
      </c>
      <c r="C241" s="30">
        <v>9</v>
      </c>
      <c r="D241" s="30" t="s">
        <v>15</v>
      </c>
      <c r="E241" s="30" t="s">
        <v>1454</v>
      </c>
      <c r="F241" s="30" t="s">
        <v>119</v>
      </c>
      <c r="G241" s="30">
        <v>3011150501</v>
      </c>
      <c r="H241" s="30" t="s">
        <v>1458</v>
      </c>
      <c r="I241" s="30" t="s">
        <v>1459</v>
      </c>
      <c r="J241" s="108" t="s">
        <v>1285</v>
      </c>
      <c r="K241" s="109">
        <v>1552</v>
      </c>
      <c r="L241" s="108" t="s">
        <v>1460</v>
      </c>
      <c r="M241" s="109">
        <v>117510000</v>
      </c>
      <c r="N241" s="272" t="s">
        <v>1286</v>
      </c>
      <c r="O241" s="30" t="s">
        <v>1287</v>
      </c>
      <c r="P241" s="16" t="s">
        <v>1288</v>
      </c>
      <c r="Q241" s="30" t="s">
        <v>24</v>
      </c>
      <c r="R241" s="207"/>
    </row>
    <row r="242" spans="2:18" ht="18" customHeight="1" x14ac:dyDescent="0.15">
      <c r="B242" s="26">
        <v>2020</v>
      </c>
      <c r="C242" s="30">
        <v>9</v>
      </c>
      <c r="D242" s="30" t="s">
        <v>15</v>
      </c>
      <c r="E242" s="30" t="s">
        <v>1454</v>
      </c>
      <c r="F242" s="30" t="s">
        <v>119</v>
      </c>
      <c r="G242" s="30">
        <v>3010161901</v>
      </c>
      <c r="H242" s="30" t="s">
        <v>1461</v>
      </c>
      <c r="I242" s="30" t="s">
        <v>1462</v>
      </c>
      <c r="J242" s="108" t="s">
        <v>1285</v>
      </c>
      <c r="K242" s="109">
        <v>187</v>
      </c>
      <c r="L242" s="108" t="s">
        <v>1463</v>
      </c>
      <c r="M242" s="109">
        <v>129846000</v>
      </c>
      <c r="N242" s="272" t="s">
        <v>1464</v>
      </c>
      <c r="O242" s="30" t="s">
        <v>1465</v>
      </c>
      <c r="P242" s="16" t="s">
        <v>1466</v>
      </c>
      <c r="Q242" s="30" t="s">
        <v>24</v>
      </c>
      <c r="R242" s="207"/>
    </row>
    <row r="243" spans="2:18" ht="18" customHeight="1" x14ac:dyDescent="0.15">
      <c r="B243" s="26">
        <v>2020</v>
      </c>
      <c r="C243" s="30">
        <v>9</v>
      </c>
      <c r="D243" s="16" t="s">
        <v>15</v>
      </c>
      <c r="E243" s="30" t="s">
        <v>1486</v>
      </c>
      <c r="F243" s="30" t="s">
        <v>119</v>
      </c>
      <c r="G243" s="30">
        <v>4014219702</v>
      </c>
      <c r="H243" s="30" t="s">
        <v>1487</v>
      </c>
      <c r="I243" s="30" t="s">
        <v>1488</v>
      </c>
      <c r="J243" s="108" t="s">
        <v>1489</v>
      </c>
      <c r="K243" s="109">
        <v>5295</v>
      </c>
      <c r="L243" s="108" t="s">
        <v>1490</v>
      </c>
      <c r="M243" s="109">
        <v>215015000</v>
      </c>
      <c r="N243" s="148" t="s">
        <v>1307</v>
      </c>
      <c r="O243" s="16" t="s">
        <v>1491</v>
      </c>
      <c r="P243" s="16" t="s">
        <v>1492</v>
      </c>
      <c r="Q243" s="30" t="s">
        <v>24</v>
      </c>
      <c r="R243" s="207"/>
    </row>
    <row r="244" spans="2:18" ht="18" customHeight="1" x14ac:dyDescent="0.15">
      <c r="B244" s="26">
        <v>2020</v>
      </c>
      <c r="C244" s="30">
        <v>9</v>
      </c>
      <c r="D244" s="30" t="s">
        <v>15</v>
      </c>
      <c r="E244" s="30" t="s">
        <v>1493</v>
      </c>
      <c r="F244" s="30" t="s">
        <v>119</v>
      </c>
      <c r="G244" s="30">
        <v>4014179801</v>
      </c>
      <c r="H244" s="30" t="s">
        <v>1505</v>
      </c>
      <c r="I244" s="30" t="s">
        <v>1506</v>
      </c>
      <c r="J244" s="108" t="s">
        <v>16</v>
      </c>
      <c r="K244" s="109">
        <v>5</v>
      </c>
      <c r="L244" s="108" t="s">
        <v>353</v>
      </c>
      <c r="M244" s="109">
        <v>41472750</v>
      </c>
      <c r="N244" s="148" t="s">
        <v>1319</v>
      </c>
      <c r="O244" s="16" t="s">
        <v>1495</v>
      </c>
      <c r="P244" s="30" t="s">
        <v>1496</v>
      </c>
      <c r="Q244" s="30" t="s">
        <v>24</v>
      </c>
      <c r="R244" s="207"/>
    </row>
    <row r="245" spans="2:18" ht="18" customHeight="1" x14ac:dyDescent="0.15">
      <c r="B245" s="26">
        <v>2020</v>
      </c>
      <c r="C245" s="30">
        <v>9</v>
      </c>
      <c r="D245" s="30" t="s">
        <v>15</v>
      </c>
      <c r="E245" s="30" t="s">
        <v>1493</v>
      </c>
      <c r="F245" s="30" t="s">
        <v>119</v>
      </c>
      <c r="G245" s="30">
        <v>4014219702</v>
      </c>
      <c r="H245" s="114" t="s">
        <v>1507</v>
      </c>
      <c r="I245" s="30" t="s">
        <v>1508</v>
      </c>
      <c r="J245" s="108" t="s">
        <v>16</v>
      </c>
      <c r="K245" s="109">
        <v>120</v>
      </c>
      <c r="L245" s="108" t="s">
        <v>123</v>
      </c>
      <c r="M245" s="109">
        <v>34022760</v>
      </c>
      <c r="N245" s="148" t="s">
        <v>1319</v>
      </c>
      <c r="O245" s="16" t="s">
        <v>1495</v>
      </c>
      <c r="P245" s="30" t="s">
        <v>1496</v>
      </c>
      <c r="Q245" s="30" t="s">
        <v>24</v>
      </c>
      <c r="R245" s="207"/>
    </row>
    <row r="246" spans="2:18" ht="18" customHeight="1" x14ac:dyDescent="0.15">
      <c r="B246" s="26">
        <v>2020</v>
      </c>
      <c r="C246" s="30">
        <v>9</v>
      </c>
      <c r="D246" s="30" t="s">
        <v>15</v>
      </c>
      <c r="E246" s="30" t="s">
        <v>1493</v>
      </c>
      <c r="F246" s="30" t="s">
        <v>119</v>
      </c>
      <c r="G246" s="30">
        <v>4014229801</v>
      </c>
      <c r="H246" s="30" t="s">
        <v>1511</v>
      </c>
      <c r="I246" s="30" t="s">
        <v>1512</v>
      </c>
      <c r="J246" s="109" t="s">
        <v>16</v>
      </c>
      <c r="K246" s="109">
        <v>5</v>
      </c>
      <c r="L246" s="108" t="s">
        <v>863</v>
      </c>
      <c r="M246" s="109">
        <v>19102600</v>
      </c>
      <c r="N246" s="267" t="s">
        <v>1319</v>
      </c>
      <c r="O246" s="30" t="s">
        <v>1495</v>
      </c>
      <c r="P246" s="30" t="s">
        <v>1496</v>
      </c>
      <c r="Q246" s="30" t="s">
        <v>24</v>
      </c>
      <c r="R246" s="207"/>
    </row>
    <row r="247" spans="2:18" ht="18" customHeight="1" x14ac:dyDescent="0.15">
      <c r="B247" s="26">
        <v>2020</v>
      </c>
      <c r="C247" s="30">
        <v>9</v>
      </c>
      <c r="D247" s="30" t="s">
        <v>15</v>
      </c>
      <c r="E247" s="30" t="s">
        <v>1549</v>
      </c>
      <c r="F247" s="30" t="s">
        <v>119</v>
      </c>
      <c r="G247" s="30">
        <v>3012999701</v>
      </c>
      <c r="H247" s="30" t="s">
        <v>1550</v>
      </c>
      <c r="I247" s="30" t="s">
        <v>1551</v>
      </c>
      <c r="J247" s="108" t="s">
        <v>1552</v>
      </c>
      <c r="K247" s="109">
        <v>1742</v>
      </c>
      <c r="L247" s="108" t="s">
        <v>139</v>
      </c>
      <c r="M247" s="109">
        <v>62172000</v>
      </c>
      <c r="N247" s="148" t="s">
        <v>1327</v>
      </c>
      <c r="O247" s="16" t="s">
        <v>1328</v>
      </c>
      <c r="P247" s="16" t="s">
        <v>1329</v>
      </c>
      <c r="Q247" s="30" t="s">
        <v>24</v>
      </c>
      <c r="R247" s="207"/>
    </row>
    <row r="248" spans="2:18" ht="18" customHeight="1" x14ac:dyDescent="0.15">
      <c r="B248" s="26">
        <v>2020</v>
      </c>
      <c r="C248" s="30">
        <v>9</v>
      </c>
      <c r="D248" s="30" t="s">
        <v>15</v>
      </c>
      <c r="E248" s="30" t="s">
        <v>1553</v>
      </c>
      <c r="F248" s="30" t="s">
        <v>119</v>
      </c>
      <c r="G248" s="30">
        <v>3012179301</v>
      </c>
      <c r="H248" s="30" t="s">
        <v>1554</v>
      </c>
      <c r="I248" s="30" t="s">
        <v>1555</v>
      </c>
      <c r="J248" s="108" t="s">
        <v>1556</v>
      </c>
      <c r="K248" s="109">
        <v>196</v>
      </c>
      <c r="L248" s="108" t="s">
        <v>1557</v>
      </c>
      <c r="M248" s="109">
        <v>36652000</v>
      </c>
      <c r="N248" s="148" t="s">
        <v>1546</v>
      </c>
      <c r="O248" s="16" t="s">
        <v>1558</v>
      </c>
      <c r="P248" s="16" t="s">
        <v>1559</v>
      </c>
      <c r="Q248" s="30" t="s">
        <v>24</v>
      </c>
      <c r="R248" s="207"/>
    </row>
    <row r="249" spans="2:18" ht="18" customHeight="1" x14ac:dyDescent="0.15">
      <c r="B249" s="26">
        <v>2020</v>
      </c>
      <c r="C249" s="30">
        <v>9</v>
      </c>
      <c r="D249" s="30" t="s">
        <v>15</v>
      </c>
      <c r="E249" s="30" t="s">
        <v>1587</v>
      </c>
      <c r="F249" s="30" t="s">
        <v>119</v>
      </c>
      <c r="G249" s="30">
        <v>3023170102</v>
      </c>
      <c r="H249" s="30" t="s">
        <v>1588</v>
      </c>
      <c r="I249" s="30" t="s">
        <v>1589</v>
      </c>
      <c r="J249" s="108" t="s">
        <v>1536</v>
      </c>
      <c r="K249" s="109">
        <v>263</v>
      </c>
      <c r="L249" s="108" t="s">
        <v>1590</v>
      </c>
      <c r="M249" s="109">
        <v>99940000</v>
      </c>
      <c r="N249" s="148" t="s">
        <v>1591</v>
      </c>
      <c r="O249" s="16" t="s">
        <v>1592</v>
      </c>
      <c r="P249" s="16" t="s">
        <v>1593</v>
      </c>
      <c r="Q249" s="30" t="s">
        <v>24</v>
      </c>
      <c r="R249" s="207"/>
    </row>
    <row r="250" spans="2:18" ht="18" customHeight="1" x14ac:dyDescent="0.15">
      <c r="B250" s="26">
        <v>2020</v>
      </c>
      <c r="C250" s="30">
        <v>9</v>
      </c>
      <c r="D250" s="30" t="s">
        <v>15</v>
      </c>
      <c r="E250" s="30" t="s">
        <v>1587</v>
      </c>
      <c r="F250" s="30" t="s">
        <v>119</v>
      </c>
      <c r="G250" s="30">
        <v>3013150201</v>
      </c>
      <c r="H250" s="30" t="s">
        <v>1594</v>
      </c>
      <c r="I250" s="30" t="s">
        <v>1595</v>
      </c>
      <c r="J250" s="109" t="s">
        <v>1536</v>
      </c>
      <c r="K250" s="109">
        <v>1333</v>
      </c>
      <c r="L250" s="108" t="s">
        <v>1590</v>
      </c>
      <c r="M250" s="109">
        <v>56652500</v>
      </c>
      <c r="N250" s="148" t="s">
        <v>1591</v>
      </c>
      <c r="O250" s="16" t="s">
        <v>1592</v>
      </c>
      <c r="P250" s="16" t="s">
        <v>1593</v>
      </c>
      <c r="Q250" s="30" t="s">
        <v>24</v>
      </c>
      <c r="R250" s="207"/>
    </row>
    <row r="251" spans="2:18" ht="18" customHeight="1" x14ac:dyDescent="0.15">
      <c r="B251" s="168">
        <v>2020</v>
      </c>
      <c r="C251" s="162">
        <v>9</v>
      </c>
      <c r="D251" s="162" t="s">
        <v>15</v>
      </c>
      <c r="E251" s="162" t="s">
        <v>1596</v>
      </c>
      <c r="F251" s="162" t="s">
        <v>119</v>
      </c>
      <c r="G251" s="162">
        <v>4924159601</v>
      </c>
      <c r="H251" s="162" t="s">
        <v>1603</v>
      </c>
      <c r="I251" s="162" t="s">
        <v>1609</v>
      </c>
      <c r="J251" s="170" t="s">
        <v>16</v>
      </c>
      <c r="K251" s="170">
        <v>224</v>
      </c>
      <c r="L251" s="170" t="s">
        <v>139</v>
      </c>
      <c r="M251" s="170">
        <v>22848000</v>
      </c>
      <c r="N251" s="274" t="s">
        <v>1599</v>
      </c>
      <c r="O251" s="159" t="s">
        <v>1600</v>
      </c>
      <c r="P251" s="159" t="s">
        <v>1601</v>
      </c>
      <c r="Q251" s="162" t="s">
        <v>24</v>
      </c>
      <c r="R251" s="207"/>
    </row>
    <row r="252" spans="2:18" ht="18" customHeight="1" thickBot="1" x14ac:dyDescent="0.2">
      <c r="B252" s="276">
        <v>2020</v>
      </c>
      <c r="C252" s="277">
        <v>9</v>
      </c>
      <c r="D252" s="277" t="s">
        <v>15</v>
      </c>
      <c r="E252" s="277" t="s">
        <v>1596</v>
      </c>
      <c r="F252" s="277" t="s">
        <v>119</v>
      </c>
      <c r="G252" s="277">
        <v>3015200105</v>
      </c>
      <c r="H252" s="277" t="s">
        <v>1610</v>
      </c>
      <c r="I252" s="277" t="s">
        <v>1611</v>
      </c>
      <c r="J252" s="278" t="s">
        <v>16</v>
      </c>
      <c r="K252" s="278">
        <v>102</v>
      </c>
      <c r="L252" s="278" t="s">
        <v>175</v>
      </c>
      <c r="M252" s="278">
        <v>22848000</v>
      </c>
      <c r="N252" s="279" t="s">
        <v>1599</v>
      </c>
      <c r="O252" s="280" t="s">
        <v>1600</v>
      </c>
      <c r="P252" s="280" t="s">
        <v>1601</v>
      </c>
      <c r="Q252" s="277" t="s">
        <v>24</v>
      </c>
      <c r="R252" s="208"/>
    </row>
  </sheetData>
  <autoFilter ref="B2:R252">
    <sortState ref="B3:R252">
      <sortCondition ref="C2:C252"/>
    </sortState>
  </autoFilter>
  <phoneticPr fontId="2" type="noConversion"/>
  <dataValidations count="3">
    <dataValidation type="list" allowBlank="1" showInputMessage="1" showErrorMessage="1" sqref="Q3:Q252">
      <formula1>"비협정,협정"</formula1>
    </dataValidation>
    <dataValidation type="list" allowBlank="1" showInputMessage="1" showErrorMessage="1" sqref="F3:F252">
      <formula1>"일반경쟁,제한경쟁,수의계약,조달위탁,쇼핑몰"</formula1>
    </dataValidation>
    <dataValidation type="list" allowBlank="1" showInputMessage="1" showErrorMessage="1" sqref="D3:D252">
      <formula1>"자체조달,중앙조달"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5"/>
  <sheetViews>
    <sheetView zoomScale="85" zoomScaleNormal="85" workbookViewId="0">
      <selection activeCell="E4" sqref="E4"/>
    </sheetView>
  </sheetViews>
  <sheetFormatPr defaultRowHeight="13.5" x14ac:dyDescent="0.15"/>
  <cols>
    <col min="1" max="1" width="1.109375" customWidth="1"/>
    <col min="2" max="2" width="12.88671875" customWidth="1"/>
    <col min="3" max="3" width="7.88671875" bestFit="1" customWidth="1"/>
    <col min="4" max="4" width="14.5546875" customWidth="1"/>
    <col min="5" max="5" width="49.33203125" customWidth="1"/>
    <col min="6" max="6" width="9.5546875" bestFit="1" customWidth="1"/>
    <col min="7" max="7" width="11.33203125" customWidth="1"/>
    <col min="8" max="8" width="11.6640625" bestFit="1" customWidth="1"/>
    <col min="9" max="9" width="8.21875" style="4" bestFit="1" customWidth="1"/>
    <col min="10" max="10" width="18.5546875" style="6" bestFit="1" customWidth="1"/>
    <col min="11" max="11" width="30.77734375" customWidth="1"/>
    <col min="13" max="13" width="14.5546875" customWidth="1"/>
  </cols>
  <sheetData>
    <row r="1" spans="2:15" ht="25.5" customHeight="1" thickBot="1" x14ac:dyDescent="0.2">
      <c r="B1" s="8" t="s">
        <v>35</v>
      </c>
      <c r="J1" s="20" t="s">
        <v>74</v>
      </c>
    </row>
    <row r="2" spans="2:15" ht="33.75" customHeight="1" thickBot="1" x14ac:dyDescent="0.2">
      <c r="B2" s="35" t="s">
        <v>51</v>
      </c>
      <c r="C2" s="31" t="s">
        <v>52</v>
      </c>
      <c r="D2" s="38" t="s">
        <v>50</v>
      </c>
      <c r="E2" s="34" t="s">
        <v>53</v>
      </c>
      <c r="F2" s="44" t="s">
        <v>54</v>
      </c>
      <c r="G2" s="42" t="s">
        <v>55</v>
      </c>
      <c r="H2" s="45" t="s">
        <v>56</v>
      </c>
      <c r="I2" s="42" t="s">
        <v>18</v>
      </c>
      <c r="J2" s="43" t="s">
        <v>78</v>
      </c>
      <c r="K2" s="32" t="s">
        <v>19</v>
      </c>
      <c r="L2" s="33" t="s">
        <v>20</v>
      </c>
      <c r="M2" s="34" t="s">
        <v>21</v>
      </c>
      <c r="N2" s="35" t="s">
        <v>22</v>
      </c>
      <c r="O2" s="36" t="s">
        <v>23</v>
      </c>
    </row>
    <row r="3" spans="2:15" ht="18.75" customHeight="1" thickTop="1" x14ac:dyDescent="0.15">
      <c r="B3" s="75">
        <v>2020</v>
      </c>
      <c r="C3" s="110">
        <v>7</v>
      </c>
      <c r="D3" s="111" t="s">
        <v>14</v>
      </c>
      <c r="E3" s="299" t="s">
        <v>186</v>
      </c>
      <c r="F3" s="112" t="s">
        <v>187</v>
      </c>
      <c r="G3" s="74" t="s">
        <v>36</v>
      </c>
      <c r="H3" s="74" t="s">
        <v>44</v>
      </c>
      <c r="I3" s="74" t="s">
        <v>38</v>
      </c>
      <c r="J3" s="286">
        <v>550000000</v>
      </c>
      <c r="K3" s="292" t="s">
        <v>188</v>
      </c>
      <c r="L3" s="74" t="s">
        <v>189</v>
      </c>
      <c r="M3" s="113" t="s">
        <v>190</v>
      </c>
      <c r="N3" s="282" t="s">
        <v>24</v>
      </c>
      <c r="O3" s="190"/>
    </row>
    <row r="4" spans="2:15" ht="18.75" customHeight="1" x14ac:dyDescent="0.15">
      <c r="B4" s="26">
        <v>2020</v>
      </c>
      <c r="C4" s="30">
        <v>7</v>
      </c>
      <c r="D4" s="37" t="s">
        <v>14</v>
      </c>
      <c r="E4" s="300" t="s">
        <v>196</v>
      </c>
      <c r="F4" s="73" t="s">
        <v>187</v>
      </c>
      <c r="G4" s="16" t="s">
        <v>43</v>
      </c>
      <c r="H4" s="16" t="s">
        <v>44</v>
      </c>
      <c r="I4" s="16" t="s">
        <v>45</v>
      </c>
      <c r="J4" s="72">
        <v>15000000</v>
      </c>
      <c r="K4" s="293" t="s">
        <v>197</v>
      </c>
      <c r="L4" s="16" t="s">
        <v>198</v>
      </c>
      <c r="M4" s="28" t="s">
        <v>199</v>
      </c>
      <c r="N4" s="71" t="s">
        <v>24</v>
      </c>
      <c r="O4" s="13"/>
    </row>
    <row r="5" spans="2:15" ht="18.75" customHeight="1" x14ac:dyDescent="0.15">
      <c r="B5" s="26">
        <v>2020</v>
      </c>
      <c r="C5" s="30">
        <v>7</v>
      </c>
      <c r="D5" s="37" t="s">
        <v>14</v>
      </c>
      <c r="E5" s="300" t="s">
        <v>200</v>
      </c>
      <c r="F5" s="73" t="s">
        <v>187</v>
      </c>
      <c r="G5" s="16" t="s">
        <v>43</v>
      </c>
      <c r="H5" s="16" t="s">
        <v>44</v>
      </c>
      <c r="I5" s="16" t="s">
        <v>45</v>
      </c>
      <c r="J5" s="72">
        <v>17600000</v>
      </c>
      <c r="K5" s="293" t="s">
        <v>197</v>
      </c>
      <c r="L5" s="16" t="s">
        <v>201</v>
      </c>
      <c r="M5" s="28" t="s">
        <v>202</v>
      </c>
      <c r="N5" s="71" t="s">
        <v>24</v>
      </c>
      <c r="O5" s="13"/>
    </row>
    <row r="6" spans="2:15" ht="18.75" customHeight="1" x14ac:dyDescent="0.15">
      <c r="B6" s="26">
        <v>2020</v>
      </c>
      <c r="C6" s="30">
        <v>7</v>
      </c>
      <c r="D6" s="37" t="s">
        <v>14</v>
      </c>
      <c r="E6" s="301" t="s">
        <v>203</v>
      </c>
      <c r="F6" s="73" t="s">
        <v>187</v>
      </c>
      <c r="G6" s="16" t="s">
        <v>36</v>
      </c>
      <c r="H6" s="16" t="s">
        <v>44</v>
      </c>
      <c r="I6" s="105" t="s">
        <v>45</v>
      </c>
      <c r="J6" s="72">
        <v>18620000</v>
      </c>
      <c r="K6" s="293" t="s">
        <v>87</v>
      </c>
      <c r="L6" s="16" t="s">
        <v>93</v>
      </c>
      <c r="M6" s="28" t="s">
        <v>94</v>
      </c>
      <c r="N6" s="71" t="s">
        <v>24</v>
      </c>
      <c r="O6" s="13"/>
    </row>
    <row r="7" spans="2:15" ht="18.75" customHeight="1" x14ac:dyDescent="0.15">
      <c r="B7" s="26">
        <v>2020</v>
      </c>
      <c r="C7" s="30">
        <v>7</v>
      </c>
      <c r="D7" s="37" t="s">
        <v>14</v>
      </c>
      <c r="E7" s="300" t="s">
        <v>204</v>
      </c>
      <c r="F7" s="73" t="s">
        <v>187</v>
      </c>
      <c r="G7" s="16" t="s">
        <v>36</v>
      </c>
      <c r="H7" s="16" t="s">
        <v>44</v>
      </c>
      <c r="I7" s="105" t="s">
        <v>38</v>
      </c>
      <c r="J7" s="72">
        <v>20000000</v>
      </c>
      <c r="K7" s="293" t="s">
        <v>87</v>
      </c>
      <c r="L7" s="16" t="s">
        <v>93</v>
      </c>
      <c r="M7" s="28" t="s">
        <v>94</v>
      </c>
      <c r="N7" s="71" t="s">
        <v>24</v>
      </c>
      <c r="O7" s="13"/>
    </row>
    <row r="8" spans="2:15" ht="18.75" customHeight="1" x14ac:dyDescent="0.15">
      <c r="B8" s="26">
        <v>2020</v>
      </c>
      <c r="C8" s="30">
        <v>7</v>
      </c>
      <c r="D8" s="37" t="s">
        <v>14</v>
      </c>
      <c r="E8" s="300" t="s">
        <v>205</v>
      </c>
      <c r="F8" s="73" t="s">
        <v>187</v>
      </c>
      <c r="G8" s="16" t="s">
        <v>43</v>
      </c>
      <c r="H8" s="16" t="s">
        <v>44</v>
      </c>
      <c r="I8" s="16" t="s">
        <v>38</v>
      </c>
      <c r="J8" s="72">
        <v>620000000</v>
      </c>
      <c r="K8" s="293" t="s">
        <v>110</v>
      </c>
      <c r="L8" s="16" t="s">
        <v>206</v>
      </c>
      <c r="M8" s="28" t="s">
        <v>207</v>
      </c>
      <c r="N8" s="71" t="s">
        <v>24</v>
      </c>
      <c r="O8" s="207"/>
    </row>
    <row r="9" spans="2:15" ht="18.75" customHeight="1" x14ac:dyDescent="0.15">
      <c r="B9" s="26">
        <v>2020</v>
      </c>
      <c r="C9" s="30">
        <v>7</v>
      </c>
      <c r="D9" s="37" t="s">
        <v>14</v>
      </c>
      <c r="E9" s="302" t="s">
        <v>208</v>
      </c>
      <c r="F9" s="73" t="s">
        <v>187</v>
      </c>
      <c r="G9" s="16" t="s">
        <v>36</v>
      </c>
      <c r="H9" s="16" t="s">
        <v>44</v>
      </c>
      <c r="I9" s="16" t="s">
        <v>45</v>
      </c>
      <c r="J9" s="72">
        <v>49000000</v>
      </c>
      <c r="K9" s="293" t="s">
        <v>209</v>
      </c>
      <c r="L9" s="16" t="s">
        <v>210</v>
      </c>
      <c r="M9" s="28" t="s">
        <v>211</v>
      </c>
      <c r="N9" s="71" t="s">
        <v>24</v>
      </c>
      <c r="O9" s="207"/>
    </row>
    <row r="10" spans="2:15" ht="18.75" customHeight="1" x14ac:dyDescent="0.15">
      <c r="B10" s="26">
        <v>2020</v>
      </c>
      <c r="C10" s="30">
        <v>7</v>
      </c>
      <c r="D10" s="37" t="s">
        <v>14</v>
      </c>
      <c r="E10" s="300" t="s">
        <v>212</v>
      </c>
      <c r="F10" s="73" t="s">
        <v>187</v>
      </c>
      <c r="G10" s="16" t="s">
        <v>43</v>
      </c>
      <c r="H10" s="16" t="s">
        <v>37</v>
      </c>
      <c r="I10" s="16" t="s">
        <v>38</v>
      </c>
      <c r="J10" s="72">
        <v>49000000</v>
      </c>
      <c r="K10" s="293" t="s">
        <v>209</v>
      </c>
      <c r="L10" s="16" t="s">
        <v>210</v>
      </c>
      <c r="M10" s="28" t="s">
        <v>211</v>
      </c>
      <c r="N10" s="71" t="s">
        <v>24</v>
      </c>
      <c r="O10" s="194"/>
    </row>
    <row r="11" spans="2:15" ht="18.75" customHeight="1" x14ac:dyDescent="0.15">
      <c r="B11" s="26">
        <v>2020</v>
      </c>
      <c r="C11" s="30">
        <v>7</v>
      </c>
      <c r="D11" s="37" t="s">
        <v>14</v>
      </c>
      <c r="E11" s="300" t="s">
        <v>213</v>
      </c>
      <c r="F11" s="73" t="s">
        <v>187</v>
      </c>
      <c r="G11" s="16" t="s">
        <v>43</v>
      </c>
      <c r="H11" s="16" t="s">
        <v>37</v>
      </c>
      <c r="I11" s="16" t="s">
        <v>38</v>
      </c>
      <c r="J11" s="72">
        <v>50000000</v>
      </c>
      <c r="K11" s="293" t="s">
        <v>209</v>
      </c>
      <c r="L11" s="16" t="s">
        <v>210</v>
      </c>
      <c r="M11" s="28" t="s">
        <v>211</v>
      </c>
      <c r="N11" s="71" t="s">
        <v>24</v>
      </c>
      <c r="O11" s="194"/>
    </row>
    <row r="12" spans="2:15" ht="18.75" customHeight="1" x14ac:dyDescent="0.15">
      <c r="B12" s="26">
        <v>2020</v>
      </c>
      <c r="C12" s="30">
        <v>7</v>
      </c>
      <c r="D12" s="37" t="s">
        <v>14</v>
      </c>
      <c r="E12" s="300" t="s">
        <v>413</v>
      </c>
      <c r="F12" s="73" t="s">
        <v>187</v>
      </c>
      <c r="G12" s="16" t="s">
        <v>36</v>
      </c>
      <c r="H12" s="16" t="s">
        <v>44</v>
      </c>
      <c r="I12" s="16" t="s">
        <v>45</v>
      </c>
      <c r="J12" s="72">
        <v>15000000</v>
      </c>
      <c r="K12" s="293" t="s">
        <v>217</v>
      </c>
      <c r="L12" s="16" t="s">
        <v>414</v>
      </c>
      <c r="M12" s="28" t="s">
        <v>415</v>
      </c>
      <c r="N12" s="71" t="s">
        <v>24</v>
      </c>
      <c r="O12" s="194"/>
    </row>
    <row r="13" spans="2:15" ht="18.75" customHeight="1" x14ac:dyDescent="0.15">
      <c r="B13" s="26">
        <v>2020</v>
      </c>
      <c r="C13" s="30">
        <v>7</v>
      </c>
      <c r="D13" s="37" t="s">
        <v>14</v>
      </c>
      <c r="E13" s="300" t="s">
        <v>420</v>
      </c>
      <c r="F13" s="73" t="s">
        <v>187</v>
      </c>
      <c r="G13" s="16" t="s">
        <v>36</v>
      </c>
      <c r="H13" s="16" t="s">
        <v>44</v>
      </c>
      <c r="I13" s="16" t="s">
        <v>38</v>
      </c>
      <c r="J13" s="72">
        <v>15000000</v>
      </c>
      <c r="K13" s="293" t="s">
        <v>234</v>
      </c>
      <c r="L13" s="16" t="s">
        <v>235</v>
      </c>
      <c r="M13" s="28" t="s">
        <v>236</v>
      </c>
      <c r="N13" s="71" t="s">
        <v>24</v>
      </c>
      <c r="O13" s="194"/>
    </row>
    <row r="14" spans="2:15" ht="18.75" customHeight="1" x14ac:dyDescent="0.15">
      <c r="B14" s="26">
        <v>2020</v>
      </c>
      <c r="C14" s="30">
        <v>7</v>
      </c>
      <c r="D14" s="37" t="s">
        <v>14</v>
      </c>
      <c r="E14" s="300" t="s">
        <v>421</v>
      </c>
      <c r="F14" s="73" t="s">
        <v>187</v>
      </c>
      <c r="G14" s="16" t="s">
        <v>36</v>
      </c>
      <c r="H14" s="16" t="s">
        <v>44</v>
      </c>
      <c r="I14" s="16" t="s">
        <v>38</v>
      </c>
      <c r="J14" s="72">
        <v>50000000</v>
      </c>
      <c r="K14" s="294" t="s">
        <v>234</v>
      </c>
      <c r="L14" s="16" t="s">
        <v>239</v>
      </c>
      <c r="M14" s="27" t="s">
        <v>240</v>
      </c>
      <c r="N14" s="26" t="s">
        <v>24</v>
      </c>
      <c r="O14" s="194"/>
    </row>
    <row r="15" spans="2:15" ht="18.75" customHeight="1" x14ac:dyDescent="0.15">
      <c r="B15" s="26">
        <v>2020</v>
      </c>
      <c r="C15" s="30">
        <v>7</v>
      </c>
      <c r="D15" s="37" t="s">
        <v>14</v>
      </c>
      <c r="E15" s="300" t="s">
        <v>422</v>
      </c>
      <c r="F15" s="73" t="s">
        <v>187</v>
      </c>
      <c r="G15" s="16" t="s">
        <v>36</v>
      </c>
      <c r="H15" s="16" t="s">
        <v>44</v>
      </c>
      <c r="I15" s="16" t="s">
        <v>38</v>
      </c>
      <c r="J15" s="72">
        <v>20000000</v>
      </c>
      <c r="K15" s="294" t="s">
        <v>234</v>
      </c>
      <c r="L15" s="16" t="s">
        <v>242</v>
      </c>
      <c r="M15" s="27" t="s">
        <v>243</v>
      </c>
      <c r="N15" s="26" t="s">
        <v>24</v>
      </c>
      <c r="O15" s="194"/>
    </row>
    <row r="16" spans="2:15" ht="18.75" customHeight="1" x14ac:dyDescent="0.15">
      <c r="B16" s="26">
        <v>2020</v>
      </c>
      <c r="C16" s="30">
        <v>7</v>
      </c>
      <c r="D16" s="37" t="s">
        <v>14</v>
      </c>
      <c r="E16" s="300" t="s">
        <v>423</v>
      </c>
      <c r="F16" s="73" t="s">
        <v>187</v>
      </c>
      <c r="G16" s="16" t="s">
        <v>36</v>
      </c>
      <c r="H16" s="16" t="s">
        <v>44</v>
      </c>
      <c r="I16" s="16" t="s">
        <v>38</v>
      </c>
      <c r="J16" s="72">
        <v>18000000</v>
      </c>
      <c r="K16" s="294" t="s">
        <v>234</v>
      </c>
      <c r="L16" s="16" t="s">
        <v>245</v>
      </c>
      <c r="M16" s="27" t="s">
        <v>246</v>
      </c>
      <c r="N16" s="26" t="s">
        <v>24</v>
      </c>
      <c r="O16" s="194"/>
    </row>
    <row r="17" spans="2:15" ht="18.75" customHeight="1" x14ac:dyDescent="0.15">
      <c r="B17" s="26">
        <v>2020</v>
      </c>
      <c r="C17" s="30">
        <v>7</v>
      </c>
      <c r="D17" s="37" t="s">
        <v>14</v>
      </c>
      <c r="E17" s="300" t="s">
        <v>424</v>
      </c>
      <c r="F17" s="73" t="s">
        <v>187</v>
      </c>
      <c r="G17" s="16" t="s">
        <v>36</v>
      </c>
      <c r="H17" s="16" t="s">
        <v>44</v>
      </c>
      <c r="I17" s="16" t="s">
        <v>38</v>
      </c>
      <c r="J17" s="72">
        <v>50000000</v>
      </c>
      <c r="K17" s="294" t="s">
        <v>234</v>
      </c>
      <c r="L17" s="16" t="s">
        <v>242</v>
      </c>
      <c r="M17" s="27" t="s">
        <v>243</v>
      </c>
      <c r="N17" s="26" t="s">
        <v>24</v>
      </c>
      <c r="O17" s="194"/>
    </row>
    <row r="18" spans="2:15" ht="18.75" customHeight="1" x14ac:dyDescent="0.15">
      <c r="B18" s="26">
        <v>2020</v>
      </c>
      <c r="C18" s="30">
        <v>7</v>
      </c>
      <c r="D18" s="37" t="s">
        <v>14</v>
      </c>
      <c r="E18" s="300" t="s">
        <v>425</v>
      </c>
      <c r="F18" s="73" t="s">
        <v>187</v>
      </c>
      <c r="G18" s="16" t="s">
        <v>36</v>
      </c>
      <c r="H18" s="16" t="s">
        <v>44</v>
      </c>
      <c r="I18" s="16" t="s">
        <v>38</v>
      </c>
      <c r="J18" s="72">
        <v>50000000</v>
      </c>
      <c r="K18" s="294" t="s">
        <v>234</v>
      </c>
      <c r="L18" s="16" t="s">
        <v>254</v>
      </c>
      <c r="M18" s="27" t="s">
        <v>255</v>
      </c>
      <c r="N18" s="26" t="s">
        <v>24</v>
      </c>
      <c r="O18" s="194"/>
    </row>
    <row r="19" spans="2:15" ht="18.75" customHeight="1" x14ac:dyDescent="0.15">
      <c r="B19" s="26">
        <v>2020</v>
      </c>
      <c r="C19" s="30">
        <v>7</v>
      </c>
      <c r="D19" s="37" t="s">
        <v>14</v>
      </c>
      <c r="E19" s="300" t="s">
        <v>426</v>
      </c>
      <c r="F19" s="73" t="s">
        <v>187</v>
      </c>
      <c r="G19" s="16" t="s">
        <v>43</v>
      </c>
      <c r="H19" s="16" t="s">
        <v>37</v>
      </c>
      <c r="I19" s="16" t="s">
        <v>38</v>
      </c>
      <c r="J19" s="72">
        <v>200000000</v>
      </c>
      <c r="K19" s="294" t="s">
        <v>273</v>
      </c>
      <c r="L19" s="16" t="s">
        <v>365</v>
      </c>
      <c r="M19" s="27" t="s">
        <v>366</v>
      </c>
      <c r="N19" s="26" t="s">
        <v>24</v>
      </c>
      <c r="O19" s="194"/>
    </row>
    <row r="20" spans="2:15" ht="18.75" customHeight="1" x14ac:dyDescent="0.15">
      <c r="B20" s="26">
        <v>2020</v>
      </c>
      <c r="C20" s="30">
        <v>7</v>
      </c>
      <c r="D20" s="37" t="s">
        <v>14</v>
      </c>
      <c r="E20" s="300" t="s">
        <v>427</v>
      </c>
      <c r="F20" s="73" t="s">
        <v>187</v>
      </c>
      <c r="G20" s="16" t="s">
        <v>36</v>
      </c>
      <c r="H20" s="16" t="s">
        <v>44</v>
      </c>
      <c r="I20" s="16" t="s">
        <v>38</v>
      </c>
      <c r="J20" s="72">
        <v>70000</v>
      </c>
      <c r="K20" s="294" t="s">
        <v>428</v>
      </c>
      <c r="L20" s="16" t="s">
        <v>294</v>
      </c>
      <c r="M20" s="27" t="s">
        <v>295</v>
      </c>
      <c r="N20" s="26" t="s">
        <v>24</v>
      </c>
      <c r="O20" s="194"/>
    </row>
    <row r="21" spans="2:15" ht="18.75" customHeight="1" x14ac:dyDescent="0.15">
      <c r="B21" s="26">
        <v>2020</v>
      </c>
      <c r="C21" s="30">
        <v>7</v>
      </c>
      <c r="D21" s="37" t="s">
        <v>15</v>
      </c>
      <c r="E21" s="300" t="s">
        <v>463</v>
      </c>
      <c r="F21" s="73" t="s">
        <v>187</v>
      </c>
      <c r="G21" s="16" t="s">
        <v>36</v>
      </c>
      <c r="H21" s="16" t="s">
        <v>44</v>
      </c>
      <c r="I21" s="16" t="s">
        <v>38</v>
      </c>
      <c r="J21" s="72">
        <v>226000000</v>
      </c>
      <c r="K21" s="294" t="s">
        <v>464</v>
      </c>
      <c r="L21" s="16" t="s">
        <v>465</v>
      </c>
      <c r="M21" s="27" t="s">
        <v>466</v>
      </c>
      <c r="N21" s="18" t="s">
        <v>467</v>
      </c>
      <c r="O21" s="348"/>
    </row>
    <row r="22" spans="2:15" ht="18.75" customHeight="1" x14ac:dyDescent="0.15">
      <c r="B22" s="26">
        <v>2020</v>
      </c>
      <c r="C22" s="30">
        <v>7</v>
      </c>
      <c r="D22" s="37" t="s">
        <v>14</v>
      </c>
      <c r="E22" s="300" t="s">
        <v>468</v>
      </c>
      <c r="F22" s="73" t="s">
        <v>187</v>
      </c>
      <c r="G22" s="16" t="s">
        <v>36</v>
      </c>
      <c r="H22" s="16" t="s">
        <v>44</v>
      </c>
      <c r="I22" s="16" t="s">
        <v>45</v>
      </c>
      <c r="J22" s="72">
        <v>17600000</v>
      </c>
      <c r="K22" s="294" t="s">
        <v>469</v>
      </c>
      <c r="L22" s="16" t="s">
        <v>470</v>
      </c>
      <c r="M22" s="27" t="s">
        <v>471</v>
      </c>
      <c r="N22" s="26" t="s">
        <v>24</v>
      </c>
      <c r="O22" s="194"/>
    </row>
    <row r="23" spans="2:15" ht="18.75" customHeight="1" x14ac:dyDescent="0.15">
      <c r="B23" s="26">
        <v>2020</v>
      </c>
      <c r="C23" s="30">
        <v>7</v>
      </c>
      <c r="D23" s="37" t="s">
        <v>14</v>
      </c>
      <c r="E23" s="300" t="s">
        <v>491</v>
      </c>
      <c r="F23" s="73" t="s">
        <v>473</v>
      </c>
      <c r="G23" s="16" t="s">
        <v>36</v>
      </c>
      <c r="H23" s="16" t="s">
        <v>44</v>
      </c>
      <c r="I23" s="16" t="s">
        <v>38</v>
      </c>
      <c r="J23" s="72">
        <v>50000000</v>
      </c>
      <c r="K23" s="294" t="s">
        <v>492</v>
      </c>
      <c r="L23" s="16" t="s">
        <v>493</v>
      </c>
      <c r="M23" s="27" t="s">
        <v>494</v>
      </c>
      <c r="N23" s="26" t="s">
        <v>24</v>
      </c>
      <c r="O23" s="194"/>
    </row>
    <row r="24" spans="2:15" ht="18.75" customHeight="1" x14ac:dyDescent="0.15">
      <c r="B24" s="26">
        <v>2020</v>
      </c>
      <c r="C24" s="30">
        <v>7</v>
      </c>
      <c r="D24" s="37" t="s">
        <v>499</v>
      </c>
      <c r="E24" s="300" t="s">
        <v>500</v>
      </c>
      <c r="F24" s="73" t="s">
        <v>473</v>
      </c>
      <c r="G24" s="16" t="s">
        <v>482</v>
      </c>
      <c r="H24" s="16" t="s">
        <v>477</v>
      </c>
      <c r="I24" s="16" t="s">
        <v>496</v>
      </c>
      <c r="J24" s="72">
        <v>810000000</v>
      </c>
      <c r="K24" s="294" t="s">
        <v>492</v>
      </c>
      <c r="L24" s="16" t="s">
        <v>501</v>
      </c>
      <c r="M24" s="27" t="s">
        <v>502</v>
      </c>
      <c r="N24" s="26" t="s">
        <v>467</v>
      </c>
      <c r="O24" s="194"/>
    </row>
    <row r="25" spans="2:15" ht="18.75" customHeight="1" x14ac:dyDescent="0.15">
      <c r="B25" s="26">
        <v>2020</v>
      </c>
      <c r="C25" s="30">
        <v>7</v>
      </c>
      <c r="D25" s="30" t="s">
        <v>14</v>
      </c>
      <c r="E25" s="300" t="s">
        <v>516</v>
      </c>
      <c r="F25" s="18" t="s">
        <v>473</v>
      </c>
      <c r="G25" s="16" t="s">
        <v>36</v>
      </c>
      <c r="H25" s="16" t="s">
        <v>44</v>
      </c>
      <c r="I25" s="16" t="s">
        <v>38</v>
      </c>
      <c r="J25" s="72">
        <v>24154000</v>
      </c>
      <c r="K25" s="294" t="s">
        <v>504</v>
      </c>
      <c r="L25" s="16" t="s">
        <v>505</v>
      </c>
      <c r="M25" s="27" t="s">
        <v>506</v>
      </c>
      <c r="N25" s="26" t="s">
        <v>24</v>
      </c>
      <c r="O25" s="194"/>
    </row>
    <row r="26" spans="2:15" ht="18.75" customHeight="1" x14ac:dyDescent="0.15">
      <c r="B26" s="26">
        <v>2020</v>
      </c>
      <c r="C26" s="30">
        <v>7</v>
      </c>
      <c r="D26" s="37" t="s">
        <v>14</v>
      </c>
      <c r="E26" s="301" t="s">
        <v>551</v>
      </c>
      <c r="F26" s="73" t="s">
        <v>473</v>
      </c>
      <c r="G26" s="16" t="s">
        <v>36</v>
      </c>
      <c r="H26" s="16" t="s">
        <v>44</v>
      </c>
      <c r="I26" s="16" t="s">
        <v>38</v>
      </c>
      <c r="J26" s="72">
        <v>19000000</v>
      </c>
      <c r="K26" s="293" t="s">
        <v>552</v>
      </c>
      <c r="L26" s="16" t="s">
        <v>553</v>
      </c>
      <c r="M26" s="46" t="s">
        <v>554</v>
      </c>
      <c r="N26" s="26" t="s">
        <v>24</v>
      </c>
      <c r="O26" s="13"/>
    </row>
    <row r="27" spans="2:15" ht="18.75" customHeight="1" x14ac:dyDescent="0.15">
      <c r="B27" s="26">
        <v>2020</v>
      </c>
      <c r="C27" s="30">
        <v>7</v>
      </c>
      <c r="D27" s="30" t="s">
        <v>14</v>
      </c>
      <c r="E27" s="300" t="s">
        <v>555</v>
      </c>
      <c r="F27" s="18" t="s">
        <v>42</v>
      </c>
      <c r="G27" s="16" t="s">
        <v>36</v>
      </c>
      <c r="H27" s="16" t="s">
        <v>44</v>
      </c>
      <c r="I27" s="16" t="s">
        <v>38</v>
      </c>
      <c r="J27" s="59">
        <v>1547000000</v>
      </c>
      <c r="K27" s="294" t="s">
        <v>556</v>
      </c>
      <c r="L27" s="16" t="s">
        <v>557</v>
      </c>
      <c r="M27" s="27" t="s">
        <v>558</v>
      </c>
      <c r="N27" s="71" t="s">
        <v>24</v>
      </c>
      <c r="O27" s="194"/>
    </row>
    <row r="28" spans="2:15" ht="18.75" customHeight="1" x14ac:dyDescent="0.15">
      <c r="B28" s="26">
        <v>2020</v>
      </c>
      <c r="C28" s="30">
        <v>7</v>
      </c>
      <c r="D28" s="30" t="s">
        <v>14</v>
      </c>
      <c r="E28" s="300" t="s">
        <v>559</v>
      </c>
      <c r="F28" s="18" t="s">
        <v>187</v>
      </c>
      <c r="G28" s="16" t="s">
        <v>43</v>
      </c>
      <c r="H28" s="16" t="s">
        <v>44</v>
      </c>
      <c r="I28" s="16" t="s">
        <v>38</v>
      </c>
      <c r="J28" s="72">
        <v>195000000</v>
      </c>
      <c r="K28" s="294" t="s">
        <v>556</v>
      </c>
      <c r="L28" s="16" t="s">
        <v>560</v>
      </c>
      <c r="M28" s="27" t="s">
        <v>561</v>
      </c>
      <c r="N28" s="71" t="s">
        <v>24</v>
      </c>
      <c r="O28" s="194"/>
    </row>
    <row r="29" spans="2:15" ht="18.75" customHeight="1" x14ac:dyDescent="0.15">
      <c r="B29" s="26">
        <v>2020</v>
      </c>
      <c r="C29" s="30">
        <v>7</v>
      </c>
      <c r="D29" s="37" t="s">
        <v>14</v>
      </c>
      <c r="E29" s="300" t="s">
        <v>716</v>
      </c>
      <c r="F29" s="73" t="s">
        <v>187</v>
      </c>
      <c r="G29" s="16" t="s">
        <v>43</v>
      </c>
      <c r="H29" s="16" t="s">
        <v>37</v>
      </c>
      <c r="I29" s="16" t="s">
        <v>45</v>
      </c>
      <c r="J29" s="72">
        <v>410000000</v>
      </c>
      <c r="K29" s="293" t="s">
        <v>578</v>
      </c>
      <c r="L29" s="16" t="s">
        <v>717</v>
      </c>
      <c r="M29" s="28" t="s">
        <v>718</v>
      </c>
      <c r="N29" s="71" t="s">
        <v>24</v>
      </c>
      <c r="O29" s="27" t="s">
        <v>719</v>
      </c>
    </row>
    <row r="30" spans="2:15" ht="18.75" customHeight="1" x14ac:dyDescent="0.15">
      <c r="B30" s="26">
        <v>2020</v>
      </c>
      <c r="C30" s="30">
        <v>7</v>
      </c>
      <c r="D30" s="37" t="s">
        <v>14</v>
      </c>
      <c r="E30" s="300" t="s">
        <v>725</v>
      </c>
      <c r="F30" s="73" t="s">
        <v>187</v>
      </c>
      <c r="G30" s="16" t="s">
        <v>43</v>
      </c>
      <c r="H30" s="12" t="s">
        <v>37</v>
      </c>
      <c r="I30" s="12" t="s">
        <v>38</v>
      </c>
      <c r="J30" s="72">
        <v>80000000</v>
      </c>
      <c r="K30" s="293" t="s">
        <v>726</v>
      </c>
      <c r="L30" s="16" t="s">
        <v>588</v>
      </c>
      <c r="M30" s="28" t="s">
        <v>589</v>
      </c>
      <c r="N30" s="346" t="s">
        <v>467</v>
      </c>
      <c r="O30" s="348"/>
    </row>
    <row r="31" spans="2:15" ht="18.75" customHeight="1" x14ac:dyDescent="0.15">
      <c r="B31" s="26">
        <v>2020</v>
      </c>
      <c r="C31" s="30">
        <v>7</v>
      </c>
      <c r="D31" s="37" t="s">
        <v>14</v>
      </c>
      <c r="E31" s="300" t="s">
        <v>727</v>
      </c>
      <c r="F31" s="73" t="s">
        <v>187</v>
      </c>
      <c r="G31" s="16" t="s">
        <v>43</v>
      </c>
      <c r="H31" s="12" t="s">
        <v>37</v>
      </c>
      <c r="I31" s="12" t="s">
        <v>38</v>
      </c>
      <c r="J31" s="72">
        <v>90000000</v>
      </c>
      <c r="K31" s="293" t="s">
        <v>726</v>
      </c>
      <c r="L31" s="16" t="s">
        <v>588</v>
      </c>
      <c r="M31" s="28" t="s">
        <v>589</v>
      </c>
      <c r="N31" s="346" t="s">
        <v>467</v>
      </c>
      <c r="O31" s="348"/>
    </row>
    <row r="32" spans="2:15" ht="18.75" customHeight="1" x14ac:dyDescent="0.15">
      <c r="B32" s="26">
        <v>2020</v>
      </c>
      <c r="C32" s="30">
        <v>7</v>
      </c>
      <c r="D32" s="37" t="s">
        <v>14</v>
      </c>
      <c r="E32" s="300" t="s">
        <v>728</v>
      </c>
      <c r="F32" s="73" t="s">
        <v>473</v>
      </c>
      <c r="G32" s="16" t="s">
        <v>36</v>
      </c>
      <c r="H32" s="16" t="s">
        <v>44</v>
      </c>
      <c r="I32" s="16" t="s">
        <v>38</v>
      </c>
      <c r="J32" s="72">
        <v>21000000</v>
      </c>
      <c r="K32" s="293" t="s">
        <v>700</v>
      </c>
      <c r="L32" s="16" t="s">
        <v>701</v>
      </c>
      <c r="M32" s="28" t="s">
        <v>702</v>
      </c>
      <c r="N32" s="71" t="s">
        <v>24</v>
      </c>
      <c r="O32" s="348"/>
    </row>
    <row r="33" spans="2:15" ht="18.75" customHeight="1" x14ac:dyDescent="0.15">
      <c r="B33" s="26">
        <v>2020</v>
      </c>
      <c r="C33" s="30">
        <v>7</v>
      </c>
      <c r="D33" s="37" t="s">
        <v>14</v>
      </c>
      <c r="E33" s="300" t="s">
        <v>729</v>
      </c>
      <c r="F33" s="73" t="s">
        <v>473</v>
      </c>
      <c r="G33" s="16" t="s">
        <v>36</v>
      </c>
      <c r="H33" s="16" t="s">
        <v>44</v>
      </c>
      <c r="I33" s="16" t="s">
        <v>38</v>
      </c>
      <c r="J33" s="72">
        <v>21000000</v>
      </c>
      <c r="K33" s="294" t="s">
        <v>700</v>
      </c>
      <c r="L33" s="16" t="s">
        <v>701</v>
      </c>
      <c r="M33" s="27" t="s">
        <v>702</v>
      </c>
      <c r="N33" s="26" t="s">
        <v>467</v>
      </c>
      <c r="O33" s="348"/>
    </row>
    <row r="34" spans="2:15" ht="18.75" customHeight="1" x14ac:dyDescent="0.15">
      <c r="B34" s="26">
        <v>2020</v>
      </c>
      <c r="C34" s="30">
        <v>7</v>
      </c>
      <c r="D34" s="37" t="s">
        <v>14</v>
      </c>
      <c r="E34" s="300" t="s">
        <v>730</v>
      </c>
      <c r="F34" s="73" t="s">
        <v>473</v>
      </c>
      <c r="G34" s="16" t="s">
        <v>43</v>
      </c>
      <c r="H34" s="16" t="s">
        <v>37</v>
      </c>
      <c r="I34" s="16" t="s">
        <v>38</v>
      </c>
      <c r="J34" s="72">
        <v>131393000</v>
      </c>
      <c r="K34" s="294" t="s">
        <v>623</v>
      </c>
      <c r="L34" s="16" t="s">
        <v>624</v>
      </c>
      <c r="M34" s="27" t="s">
        <v>625</v>
      </c>
      <c r="N34" s="26" t="s">
        <v>24</v>
      </c>
      <c r="O34" s="348"/>
    </row>
    <row r="35" spans="2:15" ht="18.75" customHeight="1" x14ac:dyDescent="0.15">
      <c r="B35" s="26">
        <v>2020</v>
      </c>
      <c r="C35" s="30">
        <v>7</v>
      </c>
      <c r="D35" s="37" t="s">
        <v>14</v>
      </c>
      <c r="E35" s="300" t="s">
        <v>731</v>
      </c>
      <c r="F35" s="73" t="s">
        <v>473</v>
      </c>
      <c r="G35" s="16" t="s">
        <v>43</v>
      </c>
      <c r="H35" s="16" t="s">
        <v>37</v>
      </c>
      <c r="I35" s="16" t="s">
        <v>38</v>
      </c>
      <c r="J35" s="72">
        <f>124271000</f>
        <v>124271000</v>
      </c>
      <c r="K35" s="294" t="str">
        <f>K34</f>
        <v>전남지역본부 해남완도지사 지역개발부</v>
      </c>
      <c r="L35" s="16" t="s">
        <v>732</v>
      </c>
      <c r="M35" s="27" t="s">
        <v>733</v>
      </c>
      <c r="N35" s="26" t="s">
        <v>24</v>
      </c>
      <c r="O35" s="348"/>
    </row>
    <row r="36" spans="2:15" ht="18.75" customHeight="1" x14ac:dyDescent="0.15">
      <c r="B36" s="26">
        <v>2020</v>
      </c>
      <c r="C36" s="30">
        <v>7</v>
      </c>
      <c r="D36" s="37" t="s">
        <v>14</v>
      </c>
      <c r="E36" s="300" t="s">
        <v>734</v>
      </c>
      <c r="F36" s="73" t="s">
        <v>473</v>
      </c>
      <c r="G36" s="16" t="s">
        <v>43</v>
      </c>
      <c r="H36" s="16" t="s">
        <v>37</v>
      </c>
      <c r="I36" s="16" t="s">
        <v>38</v>
      </c>
      <c r="J36" s="72">
        <v>386000000</v>
      </c>
      <c r="K36" s="294" t="str">
        <f>K35</f>
        <v>전남지역본부 해남완도지사 지역개발부</v>
      </c>
      <c r="L36" s="16" t="s">
        <v>732</v>
      </c>
      <c r="M36" s="27" t="s">
        <v>733</v>
      </c>
      <c r="N36" s="26" t="s">
        <v>24</v>
      </c>
      <c r="O36" s="348"/>
    </row>
    <row r="37" spans="2:15" ht="18.75" customHeight="1" x14ac:dyDescent="0.15">
      <c r="B37" s="26">
        <v>2020</v>
      </c>
      <c r="C37" s="30">
        <v>7</v>
      </c>
      <c r="D37" s="37" t="s">
        <v>14</v>
      </c>
      <c r="E37" s="300" t="s">
        <v>735</v>
      </c>
      <c r="F37" s="73" t="s">
        <v>473</v>
      </c>
      <c r="G37" s="16" t="s">
        <v>43</v>
      </c>
      <c r="H37" s="16" t="s">
        <v>37</v>
      </c>
      <c r="I37" s="16" t="s">
        <v>38</v>
      </c>
      <c r="J37" s="72">
        <v>94102000</v>
      </c>
      <c r="K37" s="294" t="str">
        <f>K36</f>
        <v>전남지역본부 해남완도지사 지역개발부</v>
      </c>
      <c r="L37" s="16" t="s">
        <v>736</v>
      </c>
      <c r="M37" s="27" t="s">
        <v>737</v>
      </c>
      <c r="N37" s="26" t="s">
        <v>24</v>
      </c>
      <c r="O37" s="13"/>
    </row>
    <row r="38" spans="2:15" ht="18.75" customHeight="1" x14ac:dyDescent="0.15">
      <c r="B38" s="26">
        <v>2020</v>
      </c>
      <c r="C38" s="30">
        <v>7</v>
      </c>
      <c r="D38" s="37" t="s">
        <v>14</v>
      </c>
      <c r="E38" s="300" t="s">
        <v>738</v>
      </c>
      <c r="F38" s="73" t="s">
        <v>187</v>
      </c>
      <c r="G38" s="16" t="s">
        <v>43</v>
      </c>
      <c r="H38" s="16" t="s">
        <v>37</v>
      </c>
      <c r="I38" s="16" t="s">
        <v>38</v>
      </c>
      <c r="J38" s="338">
        <v>190000000</v>
      </c>
      <c r="K38" s="294" t="str">
        <f>K37</f>
        <v>전남지역본부 해남완도지사 지역개발부</v>
      </c>
      <c r="L38" s="16" t="s">
        <v>736</v>
      </c>
      <c r="M38" s="27" t="str">
        <f>M37</f>
        <v>061-530-1532</v>
      </c>
      <c r="N38" s="26" t="s">
        <v>24</v>
      </c>
      <c r="O38" s="348"/>
    </row>
    <row r="39" spans="2:15" ht="18.75" customHeight="1" x14ac:dyDescent="0.15">
      <c r="B39" s="93">
        <v>2020</v>
      </c>
      <c r="C39" s="114">
        <v>7</v>
      </c>
      <c r="D39" s="115" t="s">
        <v>499</v>
      </c>
      <c r="E39" s="139" t="s">
        <v>739</v>
      </c>
      <c r="F39" s="116" t="s">
        <v>187</v>
      </c>
      <c r="G39" s="81" t="s">
        <v>43</v>
      </c>
      <c r="H39" s="81" t="s">
        <v>37</v>
      </c>
      <c r="I39" s="81" t="s">
        <v>38</v>
      </c>
      <c r="J39" s="104">
        <v>11000000</v>
      </c>
      <c r="K39" s="138" t="s">
        <v>662</v>
      </c>
      <c r="L39" s="81" t="s">
        <v>663</v>
      </c>
      <c r="M39" s="92" t="s">
        <v>664</v>
      </c>
      <c r="N39" s="93" t="s">
        <v>24</v>
      </c>
      <c r="O39" s="349"/>
    </row>
    <row r="40" spans="2:15" ht="18.75" customHeight="1" x14ac:dyDescent="0.15">
      <c r="B40" s="26">
        <v>2020</v>
      </c>
      <c r="C40" s="30">
        <v>7</v>
      </c>
      <c r="D40" s="115" t="s">
        <v>499</v>
      </c>
      <c r="E40" s="300" t="s">
        <v>740</v>
      </c>
      <c r="F40" s="73" t="s">
        <v>187</v>
      </c>
      <c r="G40" s="16" t="s">
        <v>43</v>
      </c>
      <c r="H40" s="16" t="s">
        <v>37</v>
      </c>
      <c r="I40" s="16" t="s">
        <v>38</v>
      </c>
      <c r="J40" s="72">
        <v>66324000</v>
      </c>
      <c r="K40" s="294" t="s">
        <v>662</v>
      </c>
      <c r="L40" s="16" t="s">
        <v>672</v>
      </c>
      <c r="M40" s="27" t="s">
        <v>667</v>
      </c>
      <c r="N40" s="26" t="s">
        <v>24</v>
      </c>
      <c r="O40" s="348"/>
    </row>
    <row r="41" spans="2:15" ht="18.75" customHeight="1" x14ac:dyDescent="0.15">
      <c r="B41" s="26">
        <v>2020</v>
      </c>
      <c r="C41" s="30">
        <v>7</v>
      </c>
      <c r="D41" s="115" t="s">
        <v>499</v>
      </c>
      <c r="E41" s="300" t="s">
        <v>741</v>
      </c>
      <c r="F41" s="73" t="s">
        <v>187</v>
      </c>
      <c r="G41" s="16" t="s">
        <v>43</v>
      </c>
      <c r="H41" s="16" t="s">
        <v>37</v>
      </c>
      <c r="I41" s="16" t="s">
        <v>38</v>
      </c>
      <c r="J41" s="72">
        <v>135671000</v>
      </c>
      <c r="K41" s="294" t="s">
        <v>662</v>
      </c>
      <c r="L41" s="16" t="s">
        <v>672</v>
      </c>
      <c r="M41" s="27" t="s">
        <v>667</v>
      </c>
      <c r="N41" s="26" t="s">
        <v>24</v>
      </c>
      <c r="O41" s="13"/>
    </row>
    <row r="42" spans="2:15" ht="18.75" customHeight="1" x14ac:dyDescent="0.15">
      <c r="B42" s="26">
        <v>2020</v>
      </c>
      <c r="C42" s="30">
        <v>7</v>
      </c>
      <c r="D42" s="115" t="s">
        <v>499</v>
      </c>
      <c r="E42" s="300" t="s">
        <v>742</v>
      </c>
      <c r="F42" s="73" t="s">
        <v>187</v>
      </c>
      <c r="G42" s="16" t="s">
        <v>43</v>
      </c>
      <c r="H42" s="16" t="s">
        <v>37</v>
      </c>
      <c r="I42" s="16" t="s">
        <v>38</v>
      </c>
      <c r="J42" s="72">
        <v>181834000</v>
      </c>
      <c r="K42" s="294" t="s">
        <v>662</v>
      </c>
      <c r="L42" s="16" t="s">
        <v>672</v>
      </c>
      <c r="M42" s="27" t="s">
        <v>667</v>
      </c>
      <c r="N42" s="26" t="s">
        <v>24</v>
      </c>
      <c r="O42" s="13"/>
    </row>
    <row r="43" spans="2:15" ht="18.75" customHeight="1" x14ac:dyDescent="0.15">
      <c r="B43" s="26">
        <v>2020</v>
      </c>
      <c r="C43" s="30">
        <v>7</v>
      </c>
      <c r="D43" s="115" t="s">
        <v>499</v>
      </c>
      <c r="E43" s="300" t="s">
        <v>743</v>
      </c>
      <c r="F43" s="73" t="s">
        <v>187</v>
      </c>
      <c r="G43" s="16" t="s">
        <v>36</v>
      </c>
      <c r="H43" s="16" t="s">
        <v>37</v>
      </c>
      <c r="I43" s="16" t="s">
        <v>38</v>
      </c>
      <c r="J43" s="72">
        <v>15000000</v>
      </c>
      <c r="K43" s="294" t="s">
        <v>662</v>
      </c>
      <c r="L43" s="16" t="s">
        <v>744</v>
      </c>
      <c r="M43" s="28" t="s">
        <v>745</v>
      </c>
      <c r="N43" s="26" t="s">
        <v>24</v>
      </c>
      <c r="O43" s="13"/>
    </row>
    <row r="44" spans="2:15" ht="18.75" customHeight="1" x14ac:dyDescent="0.15">
      <c r="B44" s="26">
        <v>2020</v>
      </c>
      <c r="C44" s="30">
        <v>7</v>
      </c>
      <c r="D44" s="115" t="s">
        <v>499</v>
      </c>
      <c r="E44" s="300" t="s">
        <v>746</v>
      </c>
      <c r="F44" s="73" t="s">
        <v>187</v>
      </c>
      <c r="G44" s="16" t="s">
        <v>43</v>
      </c>
      <c r="H44" s="16" t="s">
        <v>37</v>
      </c>
      <c r="I44" s="16" t="s">
        <v>38</v>
      </c>
      <c r="J44" s="72">
        <v>85000000</v>
      </c>
      <c r="K44" s="293" t="s">
        <v>662</v>
      </c>
      <c r="L44" s="16" t="s">
        <v>674</v>
      </c>
      <c r="M44" s="46" t="s">
        <v>677</v>
      </c>
      <c r="N44" s="26" t="s">
        <v>24</v>
      </c>
      <c r="O44" s="13"/>
    </row>
    <row r="45" spans="2:15" ht="18.75" customHeight="1" x14ac:dyDescent="0.15">
      <c r="B45" s="26">
        <v>2020</v>
      </c>
      <c r="C45" s="30">
        <v>7</v>
      </c>
      <c r="D45" s="37" t="s">
        <v>499</v>
      </c>
      <c r="E45" s="300" t="s">
        <v>751</v>
      </c>
      <c r="F45" s="73" t="s">
        <v>473</v>
      </c>
      <c r="G45" s="16" t="s">
        <v>482</v>
      </c>
      <c r="H45" s="16" t="s">
        <v>44</v>
      </c>
      <c r="I45" s="16" t="s">
        <v>38</v>
      </c>
      <c r="J45" s="117">
        <v>80000000</v>
      </c>
      <c r="K45" s="293" t="s">
        <v>748</v>
      </c>
      <c r="L45" s="16" t="s">
        <v>749</v>
      </c>
      <c r="M45" s="46" t="s">
        <v>750</v>
      </c>
      <c r="N45" s="26" t="s">
        <v>467</v>
      </c>
      <c r="O45" s="13"/>
    </row>
    <row r="46" spans="2:15" ht="18.75" customHeight="1" x14ac:dyDescent="0.15">
      <c r="B46" s="26">
        <v>2020</v>
      </c>
      <c r="C46" s="30">
        <v>7</v>
      </c>
      <c r="D46" s="30" t="s">
        <v>14</v>
      </c>
      <c r="E46" s="301" t="s">
        <v>877</v>
      </c>
      <c r="F46" s="26" t="s">
        <v>187</v>
      </c>
      <c r="G46" s="30" t="s">
        <v>36</v>
      </c>
      <c r="H46" s="30" t="s">
        <v>44</v>
      </c>
      <c r="I46" s="30" t="s">
        <v>38</v>
      </c>
      <c r="J46" s="130">
        <v>400000000</v>
      </c>
      <c r="K46" s="296" t="s">
        <v>876</v>
      </c>
      <c r="L46" s="30" t="s">
        <v>878</v>
      </c>
      <c r="M46" s="135" t="s">
        <v>879</v>
      </c>
      <c r="N46" s="26" t="s">
        <v>24</v>
      </c>
      <c r="O46" s="207"/>
    </row>
    <row r="47" spans="2:15" ht="18.75" customHeight="1" x14ac:dyDescent="0.15">
      <c r="B47" s="26">
        <v>2020</v>
      </c>
      <c r="C47" s="30">
        <v>7</v>
      </c>
      <c r="D47" s="30" t="s">
        <v>14</v>
      </c>
      <c r="E47" s="301" t="s">
        <v>880</v>
      </c>
      <c r="F47" s="26" t="s">
        <v>187</v>
      </c>
      <c r="G47" s="30" t="s">
        <v>36</v>
      </c>
      <c r="H47" s="30" t="s">
        <v>44</v>
      </c>
      <c r="I47" s="30" t="s">
        <v>38</v>
      </c>
      <c r="J47" s="130">
        <v>400000000</v>
      </c>
      <c r="K47" s="296" t="s">
        <v>876</v>
      </c>
      <c r="L47" s="30" t="s">
        <v>881</v>
      </c>
      <c r="M47" s="135" t="s">
        <v>882</v>
      </c>
      <c r="N47" s="26" t="s">
        <v>24</v>
      </c>
      <c r="O47" s="207"/>
    </row>
    <row r="48" spans="2:15" ht="18.75" customHeight="1" x14ac:dyDescent="0.15">
      <c r="B48" s="26">
        <v>2020</v>
      </c>
      <c r="C48" s="30">
        <v>7</v>
      </c>
      <c r="D48" s="30" t="s">
        <v>14</v>
      </c>
      <c r="E48" s="301" t="s">
        <v>888</v>
      </c>
      <c r="F48" s="26" t="s">
        <v>187</v>
      </c>
      <c r="G48" s="30" t="s">
        <v>36</v>
      </c>
      <c r="H48" s="30" t="s">
        <v>44</v>
      </c>
      <c r="I48" s="30" t="s">
        <v>38</v>
      </c>
      <c r="J48" s="130">
        <v>284100000</v>
      </c>
      <c r="K48" s="296" t="s">
        <v>889</v>
      </c>
      <c r="L48" s="30" t="s">
        <v>778</v>
      </c>
      <c r="M48" s="135" t="s">
        <v>779</v>
      </c>
      <c r="N48" s="26" t="s">
        <v>24</v>
      </c>
      <c r="O48" s="207"/>
    </row>
    <row r="49" spans="2:15" ht="18.75" customHeight="1" x14ac:dyDescent="0.15">
      <c r="B49" s="26">
        <v>2020</v>
      </c>
      <c r="C49" s="30">
        <v>7</v>
      </c>
      <c r="D49" s="30" t="s">
        <v>14</v>
      </c>
      <c r="E49" s="303" t="s">
        <v>891</v>
      </c>
      <c r="F49" s="26" t="s">
        <v>187</v>
      </c>
      <c r="G49" s="30" t="s">
        <v>36</v>
      </c>
      <c r="H49" s="30" t="s">
        <v>44</v>
      </c>
      <c r="I49" s="30" t="s">
        <v>45</v>
      </c>
      <c r="J49" s="130">
        <v>20000000</v>
      </c>
      <c r="K49" s="296" t="s">
        <v>856</v>
      </c>
      <c r="L49" s="30" t="s">
        <v>857</v>
      </c>
      <c r="M49" s="63" t="s">
        <v>858</v>
      </c>
      <c r="N49" s="26" t="s">
        <v>24</v>
      </c>
      <c r="O49" s="207"/>
    </row>
    <row r="50" spans="2:15" ht="18.75" customHeight="1" x14ac:dyDescent="0.15">
      <c r="B50" s="26">
        <v>2020</v>
      </c>
      <c r="C50" s="30">
        <v>7</v>
      </c>
      <c r="D50" s="30" t="s">
        <v>14</v>
      </c>
      <c r="E50" s="301" t="s">
        <v>892</v>
      </c>
      <c r="F50" s="26" t="s">
        <v>187</v>
      </c>
      <c r="G50" s="30" t="s">
        <v>36</v>
      </c>
      <c r="H50" s="30" t="s">
        <v>44</v>
      </c>
      <c r="I50" s="30" t="s">
        <v>38</v>
      </c>
      <c r="J50" s="130">
        <v>50000000</v>
      </c>
      <c r="K50" s="296" t="s">
        <v>820</v>
      </c>
      <c r="L50" s="30" t="s">
        <v>874</v>
      </c>
      <c r="M50" s="63" t="s">
        <v>893</v>
      </c>
      <c r="N50" s="26" t="s">
        <v>24</v>
      </c>
      <c r="O50" s="207"/>
    </row>
    <row r="51" spans="2:15" ht="18.75" customHeight="1" x14ac:dyDescent="0.15">
      <c r="B51" s="26">
        <v>2020</v>
      </c>
      <c r="C51" s="30">
        <v>7</v>
      </c>
      <c r="D51" s="37" t="s">
        <v>15</v>
      </c>
      <c r="E51" s="300" t="s">
        <v>928</v>
      </c>
      <c r="F51" s="73" t="s">
        <v>929</v>
      </c>
      <c r="G51" s="16" t="s">
        <v>43</v>
      </c>
      <c r="H51" s="16" t="s">
        <v>44</v>
      </c>
      <c r="I51" s="16" t="s">
        <v>38</v>
      </c>
      <c r="J51" s="284">
        <v>1904085000</v>
      </c>
      <c r="K51" s="294" t="s">
        <v>916</v>
      </c>
      <c r="L51" s="16" t="s">
        <v>930</v>
      </c>
      <c r="M51" s="205" t="s">
        <v>931</v>
      </c>
      <c r="N51" s="26" t="s">
        <v>24</v>
      </c>
      <c r="O51" s="207"/>
    </row>
    <row r="52" spans="2:15" ht="18.75" customHeight="1" x14ac:dyDescent="0.15">
      <c r="B52" s="26">
        <v>2020</v>
      </c>
      <c r="C52" s="30">
        <v>7</v>
      </c>
      <c r="D52" s="37" t="s">
        <v>932</v>
      </c>
      <c r="E52" s="300" t="s">
        <v>933</v>
      </c>
      <c r="F52" s="73" t="s">
        <v>934</v>
      </c>
      <c r="G52" s="16" t="s">
        <v>935</v>
      </c>
      <c r="H52" s="16" t="s">
        <v>936</v>
      </c>
      <c r="I52" s="16" t="s">
        <v>937</v>
      </c>
      <c r="J52" s="72">
        <v>55000000</v>
      </c>
      <c r="K52" s="294" t="s">
        <v>925</v>
      </c>
      <c r="L52" s="16" t="s">
        <v>938</v>
      </c>
      <c r="M52" s="27" t="s">
        <v>939</v>
      </c>
      <c r="N52" s="26" t="s">
        <v>940</v>
      </c>
      <c r="O52" s="207"/>
    </row>
    <row r="53" spans="2:15" ht="18.75" customHeight="1" x14ac:dyDescent="0.15">
      <c r="B53" s="26">
        <v>2020</v>
      </c>
      <c r="C53" s="30">
        <v>7</v>
      </c>
      <c r="D53" s="37" t="s">
        <v>14</v>
      </c>
      <c r="E53" s="300" t="s">
        <v>941</v>
      </c>
      <c r="F53" s="73" t="s">
        <v>187</v>
      </c>
      <c r="G53" s="16" t="s">
        <v>43</v>
      </c>
      <c r="H53" s="16" t="s">
        <v>37</v>
      </c>
      <c r="I53" s="16" t="s">
        <v>38</v>
      </c>
      <c r="J53" s="72">
        <v>150000000</v>
      </c>
      <c r="K53" s="294" t="s">
        <v>942</v>
      </c>
      <c r="L53" s="16" t="s">
        <v>943</v>
      </c>
      <c r="M53" s="27" t="s">
        <v>944</v>
      </c>
      <c r="N53" s="26" t="s">
        <v>24</v>
      </c>
      <c r="O53" s="207"/>
    </row>
    <row r="54" spans="2:15" ht="18.75" customHeight="1" x14ac:dyDescent="0.15">
      <c r="B54" s="26">
        <v>2020</v>
      </c>
      <c r="C54" s="30">
        <v>7</v>
      </c>
      <c r="D54" s="37" t="s">
        <v>14</v>
      </c>
      <c r="E54" s="300" t="s">
        <v>945</v>
      </c>
      <c r="F54" s="73" t="s">
        <v>187</v>
      </c>
      <c r="G54" s="16" t="s">
        <v>43</v>
      </c>
      <c r="H54" s="16" t="s">
        <v>37</v>
      </c>
      <c r="I54" s="16" t="s">
        <v>38</v>
      </c>
      <c r="J54" s="72">
        <v>12603000000</v>
      </c>
      <c r="K54" s="294" t="s">
        <v>942</v>
      </c>
      <c r="L54" s="16" t="s">
        <v>946</v>
      </c>
      <c r="M54" s="27" t="s">
        <v>947</v>
      </c>
      <c r="N54" s="26" t="s">
        <v>24</v>
      </c>
      <c r="O54" s="207"/>
    </row>
    <row r="55" spans="2:15" ht="18.75" customHeight="1" x14ac:dyDescent="0.15">
      <c r="B55" s="26">
        <v>2020</v>
      </c>
      <c r="C55" s="30">
        <v>7</v>
      </c>
      <c r="D55" s="37" t="s">
        <v>14</v>
      </c>
      <c r="E55" s="300" t="s">
        <v>948</v>
      </c>
      <c r="F55" s="73" t="s">
        <v>187</v>
      </c>
      <c r="G55" s="16" t="s">
        <v>43</v>
      </c>
      <c r="H55" s="16" t="s">
        <v>37</v>
      </c>
      <c r="I55" s="16" t="s">
        <v>38</v>
      </c>
      <c r="J55" s="72">
        <v>6759000000</v>
      </c>
      <c r="K55" s="294" t="s">
        <v>942</v>
      </c>
      <c r="L55" s="16" t="s">
        <v>946</v>
      </c>
      <c r="M55" s="27" t="s">
        <v>947</v>
      </c>
      <c r="N55" s="26" t="s">
        <v>24</v>
      </c>
      <c r="O55" s="207"/>
    </row>
    <row r="56" spans="2:15" ht="18.75" customHeight="1" x14ac:dyDescent="0.15">
      <c r="B56" s="26">
        <v>2020</v>
      </c>
      <c r="C56" s="30">
        <v>7</v>
      </c>
      <c r="D56" s="37" t="s">
        <v>14</v>
      </c>
      <c r="E56" s="300" t="s">
        <v>1117</v>
      </c>
      <c r="F56" s="73" t="s">
        <v>187</v>
      </c>
      <c r="G56" s="16" t="s">
        <v>43</v>
      </c>
      <c r="H56" s="16" t="s">
        <v>37</v>
      </c>
      <c r="I56" s="16" t="s">
        <v>1118</v>
      </c>
      <c r="J56" s="72">
        <v>953563000</v>
      </c>
      <c r="K56" s="294" t="s">
        <v>1119</v>
      </c>
      <c r="L56" s="16" t="s">
        <v>1120</v>
      </c>
      <c r="M56" s="27" t="s">
        <v>1121</v>
      </c>
      <c r="N56" s="26" t="s">
        <v>24</v>
      </c>
      <c r="O56" s="13"/>
    </row>
    <row r="57" spans="2:15" ht="18.75" customHeight="1" x14ac:dyDescent="0.15">
      <c r="B57" s="26">
        <v>2020</v>
      </c>
      <c r="C57" s="30">
        <v>7</v>
      </c>
      <c r="D57" s="37" t="s">
        <v>14</v>
      </c>
      <c r="E57" s="300" t="s">
        <v>1122</v>
      </c>
      <c r="F57" s="73" t="s">
        <v>187</v>
      </c>
      <c r="G57" s="16" t="s">
        <v>43</v>
      </c>
      <c r="H57" s="16" t="s">
        <v>37</v>
      </c>
      <c r="I57" s="16" t="s">
        <v>1118</v>
      </c>
      <c r="J57" s="72">
        <v>261377000</v>
      </c>
      <c r="K57" s="294" t="s">
        <v>1119</v>
      </c>
      <c r="L57" s="16" t="s">
        <v>1123</v>
      </c>
      <c r="M57" s="27" t="s">
        <v>1124</v>
      </c>
      <c r="N57" s="26" t="s">
        <v>24</v>
      </c>
      <c r="O57" s="13"/>
    </row>
    <row r="58" spans="2:15" ht="18.75" customHeight="1" x14ac:dyDescent="0.15">
      <c r="B58" s="26">
        <v>2020</v>
      </c>
      <c r="C58" s="30">
        <v>7</v>
      </c>
      <c r="D58" s="37" t="s">
        <v>14</v>
      </c>
      <c r="E58" s="300" t="s">
        <v>1126</v>
      </c>
      <c r="F58" s="73" t="s">
        <v>187</v>
      </c>
      <c r="G58" s="16" t="s">
        <v>36</v>
      </c>
      <c r="H58" s="16" t="s">
        <v>44</v>
      </c>
      <c r="I58" s="16" t="s">
        <v>38</v>
      </c>
      <c r="J58" s="72">
        <v>28000000</v>
      </c>
      <c r="K58" s="294" t="s">
        <v>967</v>
      </c>
      <c r="L58" s="16" t="s">
        <v>968</v>
      </c>
      <c r="M58" s="16" t="s">
        <v>969</v>
      </c>
      <c r="N58" s="26" t="s">
        <v>24</v>
      </c>
      <c r="O58" s="13"/>
    </row>
    <row r="59" spans="2:15" ht="18.75" customHeight="1" x14ac:dyDescent="0.15">
      <c r="B59" s="26">
        <v>2020</v>
      </c>
      <c r="C59" s="30">
        <v>7</v>
      </c>
      <c r="D59" s="37" t="s">
        <v>14</v>
      </c>
      <c r="E59" s="300" t="s">
        <v>1127</v>
      </c>
      <c r="F59" s="73" t="s">
        <v>187</v>
      </c>
      <c r="G59" s="16" t="s">
        <v>36</v>
      </c>
      <c r="H59" s="16" t="s">
        <v>44</v>
      </c>
      <c r="I59" s="16" t="s">
        <v>38</v>
      </c>
      <c r="J59" s="72">
        <v>25000000</v>
      </c>
      <c r="K59" s="294" t="s">
        <v>967</v>
      </c>
      <c r="L59" s="16" t="s">
        <v>968</v>
      </c>
      <c r="M59" s="27" t="s">
        <v>969</v>
      </c>
      <c r="N59" s="26" t="s">
        <v>24</v>
      </c>
      <c r="O59" s="13"/>
    </row>
    <row r="60" spans="2:15" ht="18.75" customHeight="1" x14ac:dyDescent="0.15">
      <c r="B60" s="26">
        <v>2020</v>
      </c>
      <c r="C60" s="30">
        <v>7</v>
      </c>
      <c r="D60" s="37" t="s">
        <v>14</v>
      </c>
      <c r="E60" s="300" t="s">
        <v>1128</v>
      </c>
      <c r="F60" s="73" t="s">
        <v>187</v>
      </c>
      <c r="G60" s="16" t="s">
        <v>36</v>
      </c>
      <c r="H60" s="16" t="s">
        <v>44</v>
      </c>
      <c r="I60" s="16" t="s">
        <v>38</v>
      </c>
      <c r="J60" s="72">
        <v>500000000</v>
      </c>
      <c r="K60" s="294" t="s">
        <v>1012</v>
      </c>
      <c r="L60" s="16" t="s">
        <v>1016</v>
      </c>
      <c r="M60" s="27" t="s">
        <v>1017</v>
      </c>
      <c r="N60" s="26" t="s">
        <v>24</v>
      </c>
      <c r="O60" s="13"/>
    </row>
    <row r="61" spans="2:15" ht="18.75" customHeight="1" x14ac:dyDescent="0.15">
      <c r="B61" s="26">
        <v>2020</v>
      </c>
      <c r="C61" s="30">
        <v>7</v>
      </c>
      <c r="D61" s="37" t="s">
        <v>14</v>
      </c>
      <c r="E61" s="300" t="s">
        <v>1129</v>
      </c>
      <c r="F61" s="73" t="s">
        <v>187</v>
      </c>
      <c r="G61" s="16" t="s">
        <v>36</v>
      </c>
      <c r="H61" s="16" t="s">
        <v>44</v>
      </c>
      <c r="I61" s="16" t="s">
        <v>38</v>
      </c>
      <c r="J61" s="72">
        <v>250000000</v>
      </c>
      <c r="K61" s="293" t="s">
        <v>1012</v>
      </c>
      <c r="L61" s="16" t="s">
        <v>1016</v>
      </c>
      <c r="M61" s="27" t="s">
        <v>1017</v>
      </c>
      <c r="N61" s="26" t="s">
        <v>24</v>
      </c>
      <c r="O61" s="348"/>
    </row>
    <row r="62" spans="2:15" ht="18.75" customHeight="1" x14ac:dyDescent="0.15">
      <c r="B62" s="26">
        <v>2020</v>
      </c>
      <c r="C62" s="30">
        <v>7</v>
      </c>
      <c r="D62" s="37" t="s">
        <v>14</v>
      </c>
      <c r="E62" s="300" t="s">
        <v>1130</v>
      </c>
      <c r="F62" s="73" t="s">
        <v>187</v>
      </c>
      <c r="G62" s="16" t="s">
        <v>36</v>
      </c>
      <c r="H62" s="16" t="s">
        <v>44</v>
      </c>
      <c r="I62" s="16" t="s">
        <v>38</v>
      </c>
      <c r="J62" s="72">
        <v>90000000</v>
      </c>
      <c r="K62" s="293" t="s">
        <v>1104</v>
      </c>
      <c r="L62" s="16" t="s">
        <v>1024</v>
      </c>
      <c r="M62" s="27" t="s">
        <v>1025</v>
      </c>
      <c r="N62" s="26" t="s">
        <v>24</v>
      </c>
      <c r="O62" s="348"/>
    </row>
    <row r="63" spans="2:15" ht="18.75" customHeight="1" x14ac:dyDescent="0.15">
      <c r="B63" s="26">
        <v>2020</v>
      </c>
      <c r="C63" s="30">
        <v>7</v>
      </c>
      <c r="D63" s="37" t="s">
        <v>14</v>
      </c>
      <c r="E63" s="300" t="s">
        <v>1131</v>
      </c>
      <c r="F63" s="73" t="s">
        <v>187</v>
      </c>
      <c r="G63" s="16" t="s">
        <v>36</v>
      </c>
      <c r="H63" s="16" t="s">
        <v>44</v>
      </c>
      <c r="I63" s="16" t="s">
        <v>38</v>
      </c>
      <c r="J63" s="72">
        <v>160000000</v>
      </c>
      <c r="K63" s="294" t="s">
        <v>1104</v>
      </c>
      <c r="L63" s="16" t="s">
        <v>1132</v>
      </c>
      <c r="M63" s="27" t="s">
        <v>1133</v>
      </c>
      <c r="N63" s="26" t="s">
        <v>24</v>
      </c>
      <c r="O63" s="348"/>
    </row>
    <row r="64" spans="2:15" ht="18.75" customHeight="1" x14ac:dyDescent="0.15">
      <c r="B64" s="26">
        <v>2020</v>
      </c>
      <c r="C64" s="30">
        <v>7</v>
      </c>
      <c r="D64" s="37" t="s">
        <v>14</v>
      </c>
      <c r="E64" s="300" t="s">
        <v>1134</v>
      </c>
      <c r="F64" s="73" t="s">
        <v>42</v>
      </c>
      <c r="G64" s="16" t="s">
        <v>36</v>
      </c>
      <c r="H64" s="16" t="s">
        <v>44</v>
      </c>
      <c r="I64" s="16" t="s">
        <v>38</v>
      </c>
      <c r="J64" s="72">
        <v>30000000</v>
      </c>
      <c r="K64" s="294" t="s">
        <v>1111</v>
      </c>
      <c r="L64" s="16" t="s">
        <v>1135</v>
      </c>
      <c r="M64" s="27" t="s">
        <v>1136</v>
      </c>
      <c r="N64" s="26" t="s">
        <v>24</v>
      </c>
      <c r="O64" s="348"/>
    </row>
    <row r="65" spans="2:15" ht="18.75" customHeight="1" x14ac:dyDescent="0.15">
      <c r="B65" s="26">
        <v>2020</v>
      </c>
      <c r="C65" s="30">
        <v>7</v>
      </c>
      <c r="D65" s="37" t="s">
        <v>14</v>
      </c>
      <c r="E65" s="300" t="s">
        <v>1137</v>
      </c>
      <c r="F65" s="73" t="s">
        <v>187</v>
      </c>
      <c r="G65" s="16" t="s">
        <v>36</v>
      </c>
      <c r="H65" s="16" t="s">
        <v>44</v>
      </c>
      <c r="I65" s="16" t="s">
        <v>1118</v>
      </c>
      <c r="J65" s="72">
        <v>400000000</v>
      </c>
      <c r="K65" s="294" t="s">
        <v>1111</v>
      </c>
      <c r="L65" s="16" t="s">
        <v>1135</v>
      </c>
      <c r="M65" s="27" t="s">
        <v>1136</v>
      </c>
      <c r="N65" s="26" t="s">
        <v>24</v>
      </c>
      <c r="O65" s="348"/>
    </row>
    <row r="66" spans="2:15" ht="18.75" customHeight="1" x14ac:dyDescent="0.15">
      <c r="B66" s="26">
        <v>2020</v>
      </c>
      <c r="C66" s="30">
        <v>7</v>
      </c>
      <c r="D66" s="37" t="s">
        <v>14</v>
      </c>
      <c r="E66" s="300" t="s">
        <v>1138</v>
      </c>
      <c r="F66" s="73" t="s">
        <v>187</v>
      </c>
      <c r="G66" s="16" t="s">
        <v>36</v>
      </c>
      <c r="H66" s="16" t="s">
        <v>44</v>
      </c>
      <c r="I66" s="16" t="s">
        <v>38</v>
      </c>
      <c r="J66" s="72">
        <v>309000000</v>
      </c>
      <c r="K66" s="294" t="s">
        <v>1111</v>
      </c>
      <c r="L66" s="16" t="s">
        <v>1112</v>
      </c>
      <c r="M66" s="27" t="s">
        <v>1113</v>
      </c>
      <c r="N66" s="26" t="s">
        <v>24</v>
      </c>
      <c r="O66" s="348"/>
    </row>
    <row r="67" spans="2:15" ht="18.75" customHeight="1" x14ac:dyDescent="0.15">
      <c r="B67" s="26">
        <v>2020</v>
      </c>
      <c r="C67" s="30">
        <v>7</v>
      </c>
      <c r="D67" s="37" t="s">
        <v>14</v>
      </c>
      <c r="E67" s="300" t="s">
        <v>1139</v>
      </c>
      <c r="F67" s="73" t="s">
        <v>187</v>
      </c>
      <c r="G67" s="16" t="s">
        <v>36</v>
      </c>
      <c r="H67" s="16" t="s">
        <v>44</v>
      </c>
      <c r="I67" s="16" t="s">
        <v>38</v>
      </c>
      <c r="J67" s="72">
        <v>40000000</v>
      </c>
      <c r="K67" s="294" t="s">
        <v>1111</v>
      </c>
      <c r="L67" s="16" t="s">
        <v>1112</v>
      </c>
      <c r="M67" s="27" t="s">
        <v>1113</v>
      </c>
      <c r="N67" s="26" t="s">
        <v>24</v>
      </c>
      <c r="O67" s="348"/>
    </row>
    <row r="68" spans="2:15" ht="18.75" customHeight="1" x14ac:dyDescent="0.15">
      <c r="B68" s="26">
        <v>2020</v>
      </c>
      <c r="C68" s="30">
        <v>7</v>
      </c>
      <c r="D68" s="37" t="s">
        <v>14</v>
      </c>
      <c r="E68" s="300" t="s">
        <v>1140</v>
      </c>
      <c r="F68" s="73" t="s">
        <v>187</v>
      </c>
      <c r="G68" s="16" t="s">
        <v>36</v>
      </c>
      <c r="H68" s="16" t="s">
        <v>44</v>
      </c>
      <c r="I68" s="16" t="s">
        <v>38</v>
      </c>
      <c r="J68" s="72">
        <v>60000000</v>
      </c>
      <c r="K68" s="293" t="s">
        <v>1027</v>
      </c>
      <c r="L68" s="16" t="s">
        <v>1028</v>
      </c>
      <c r="M68" s="28" t="s">
        <v>1029</v>
      </c>
      <c r="N68" s="71" t="s">
        <v>24</v>
      </c>
      <c r="O68" s="348"/>
    </row>
    <row r="69" spans="2:15" ht="18.75" customHeight="1" x14ac:dyDescent="0.15">
      <c r="B69" s="26">
        <v>2020</v>
      </c>
      <c r="C69" s="30">
        <v>7</v>
      </c>
      <c r="D69" s="37" t="s">
        <v>14</v>
      </c>
      <c r="E69" s="300" t="s">
        <v>1141</v>
      </c>
      <c r="F69" s="73" t="s">
        <v>187</v>
      </c>
      <c r="G69" s="16" t="s">
        <v>36</v>
      </c>
      <c r="H69" s="16" t="s">
        <v>44</v>
      </c>
      <c r="I69" s="16" t="s">
        <v>38</v>
      </c>
      <c r="J69" s="72">
        <v>70000000</v>
      </c>
      <c r="K69" s="294" t="s">
        <v>1027</v>
      </c>
      <c r="L69" s="16" t="s">
        <v>1028</v>
      </c>
      <c r="M69" s="27" t="s">
        <v>1029</v>
      </c>
      <c r="N69" s="26" t="s">
        <v>24</v>
      </c>
      <c r="O69" s="348"/>
    </row>
    <row r="70" spans="2:15" ht="18.75" customHeight="1" x14ac:dyDescent="0.15">
      <c r="B70" s="26">
        <v>2020</v>
      </c>
      <c r="C70" s="30">
        <v>7</v>
      </c>
      <c r="D70" s="37" t="s">
        <v>14</v>
      </c>
      <c r="E70" s="300" t="s">
        <v>1187</v>
      </c>
      <c r="F70" s="73" t="s">
        <v>187</v>
      </c>
      <c r="G70" s="16" t="s">
        <v>43</v>
      </c>
      <c r="H70" s="16" t="s">
        <v>44</v>
      </c>
      <c r="I70" s="16" t="s">
        <v>38</v>
      </c>
      <c r="J70" s="72">
        <v>56000000</v>
      </c>
      <c r="K70" s="294" t="s">
        <v>1188</v>
      </c>
      <c r="L70" s="16" t="s">
        <v>1189</v>
      </c>
      <c r="M70" s="27" t="s">
        <v>1190</v>
      </c>
      <c r="N70" s="71" t="s">
        <v>24</v>
      </c>
      <c r="O70" s="194"/>
    </row>
    <row r="71" spans="2:15" ht="18.75" customHeight="1" x14ac:dyDescent="0.15">
      <c r="B71" s="26">
        <v>2020</v>
      </c>
      <c r="C71" s="30">
        <v>7</v>
      </c>
      <c r="D71" s="37" t="s">
        <v>14</v>
      </c>
      <c r="E71" s="300" t="s">
        <v>1187</v>
      </c>
      <c r="F71" s="73" t="s">
        <v>187</v>
      </c>
      <c r="G71" s="16" t="s">
        <v>43</v>
      </c>
      <c r="H71" s="16" t="s">
        <v>44</v>
      </c>
      <c r="I71" s="16" t="s">
        <v>38</v>
      </c>
      <c r="J71" s="72">
        <v>60000000</v>
      </c>
      <c r="K71" s="293" t="s">
        <v>1188</v>
      </c>
      <c r="L71" s="16" t="s">
        <v>1189</v>
      </c>
      <c r="M71" s="28" t="s">
        <v>1190</v>
      </c>
      <c r="N71" s="71" t="s">
        <v>24</v>
      </c>
      <c r="O71" s="194"/>
    </row>
    <row r="72" spans="2:15" ht="18.75" customHeight="1" x14ac:dyDescent="0.15">
      <c r="B72" s="26">
        <v>2020</v>
      </c>
      <c r="C72" s="30">
        <v>7</v>
      </c>
      <c r="D72" s="30" t="s">
        <v>14</v>
      </c>
      <c r="E72" s="300" t="s">
        <v>1624</v>
      </c>
      <c r="F72" s="18" t="s">
        <v>1625</v>
      </c>
      <c r="G72" s="16" t="s">
        <v>36</v>
      </c>
      <c r="H72" s="16" t="s">
        <v>37</v>
      </c>
      <c r="I72" s="16" t="s">
        <v>1118</v>
      </c>
      <c r="J72" s="287">
        <v>1270000000</v>
      </c>
      <c r="K72" s="294" t="s">
        <v>1626</v>
      </c>
      <c r="L72" s="16" t="s">
        <v>1627</v>
      </c>
      <c r="M72" s="27" t="s">
        <v>1628</v>
      </c>
      <c r="N72" s="71" t="s">
        <v>24</v>
      </c>
      <c r="O72" s="194"/>
    </row>
    <row r="73" spans="2:15" ht="18.75" customHeight="1" x14ac:dyDescent="0.15">
      <c r="B73" s="26">
        <v>2020</v>
      </c>
      <c r="C73" s="30">
        <v>7</v>
      </c>
      <c r="D73" s="30" t="s">
        <v>14</v>
      </c>
      <c r="E73" s="300" t="s">
        <v>1629</v>
      </c>
      <c r="F73" s="18" t="s">
        <v>1625</v>
      </c>
      <c r="G73" s="16" t="s">
        <v>36</v>
      </c>
      <c r="H73" s="16" t="s">
        <v>37</v>
      </c>
      <c r="I73" s="16" t="s">
        <v>1118</v>
      </c>
      <c r="J73" s="287">
        <v>1394000000</v>
      </c>
      <c r="K73" s="294" t="s">
        <v>1626</v>
      </c>
      <c r="L73" s="16" t="s">
        <v>1627</v>
      </c>
      <c r="M73" s="27" t="s">
        <v>1628</v>
      </c>
      <c r="N73" s="71" t="s">
        <v>24</v>
      </c>
      <c r="O73" s="194"/>
    </row>
    <row r="74" spans="2:15" ht="18.75" customHeight="1" x14ac:dyDescent="0.15">
      <c r="B74" s="26">
        <v>2020</v>
      </c>
      <c r="C74" s="30">
        <v>7</v>
      </c>
      <c r="D74" s="30" t="s">
        <v>14</v>
      </c>
      <c r="E74" s="300" t="s">
        <v>1630</v>
      </c>
      <c r="F74" s="18" t="s">
        <v>1625</v>
      </c>
      <c r="G74" s="16" t="s">
        <v>36</v>
      </c>
      <c r="H74" s="16" t="s">
        <v>37</v>
      </c>
      <c r="I74" s="16" t="s">
        <v>1118</v>
      </c>
      <c r="J74" s="287">
        <v>1200000000</v>
      </c>
      <c r="K74" s="294" t="s">
        <v>1626</v>
      </c>
      <c r="L74" s="16" t="s">
        <v>1627</v>
      </c>
      <c r="M74" s="27" t="s">
        <v>1628</v>
      </c>
      <c r="N74" s="71" t="s">
        <v>24</v>
      </c>
      <c r="O74" s="194"/>
    </row>
    <row r="75" spans="2:15" ht="18.75" customHeight="1" x14ac:dyDescent="0.15">
      <c r="B75" s="26">
        <v>2020</v>
      </c>
      <c r="C75" s="30">
        <v>7</v>
      </c>
      <c r="D75" s="30" t="s">
        <v>14</v>
      </c>
      <c r="E75" s="300" t="s">
        <v>1631</v>
      </c>
      <c r="F75" s="18" t="s">
        <v>1625</v>
      </c>
      <c r="G75" s="16" t="s">
        <v>43</v>
      </c>
      <c r="H75" s="16" t="s">
        <v>37</v>
      </c>
      <c r="I75" s="16" t="s">
        <v>38</v>
      </c>
      <c r="J75" s="287">
        <v>78000000</v>
      </c>
      <c r="K75" s="294" t="s">
        <v>1626</v>
      </c>
      <c r="L75" s="16" t="s">
        <v>1627</v>
      </c>
      <c r="M75" s="27" t="s">
        <v>1628</v>
      </c>
      <c r="N75" s="71" t="s">
        <v>24</v>
      </c>
      <c r="O75" s="207"/>
    </row>
    <row r="76" spans="2:15" ht="18.75" customHeight="1" x14ac:dyDescent="0.15">
      <c r="B76" s="122">
        <v>2020</v>
      </c>
      <c r="C76" s="123">
        <v>7</v>
      </c>
      <c r="D76" s="123" t="s">
        <v>14</v>
      </c>
      <c r="E76" s="304" t="s">
        <v>1638</v>
      </c>
      <c r="F76" s="149" t="s">
        <v>187</v>
      </c>
      <c r="G76" s="150" t="s">
        <v>36</v>
      </c>
      <c r="H76" s="150" t="s">
        <v>44</v>
      </c>
      <c r="I76" s="150" t="s">
        <v>38</v>
      </c>
      <c r="J76" s="288">
        <v>54557000</v>
      </c>
      <c r="K76" s="339" t="s">
        <v>1259</v>
      </c>
      <c r="L76" s="150" t="s">
        <v>1260</v>
      </c>
      <c r="M76" s="342" t="s">
        <v>1261</v>
      </c>
      <c r="N76" s="122" t="s">
        <v>24</v>
      </c>
      <c r="O76" s="207"/>
    </row>
    <row r="77" spans="2:15" ht="18.75" customHeight="1" x14ac:dyDescent="0.15">
      <c r="B77" s="122">
        <v>2020</v>
      </c>
      <c r="C77" s="123">
        <v>7</v>
      </c>
      <c r="D77" s="123" t="s">
        <v>14</v>
      </c>
      <c r="E77" s="304" t="s">
        <v>1639</v>
      </c>
      <c r="F77" s="149" t="s">
        <v>187</v>
      </c>
      <c r="G77" s="150" t="s">
        <v>36</v>
      </c>
      <c r="H77" s="150" t="s">
        <v>44</v>
      </c>
      <c r="I77" s="150" t="s">
        <v>38</v>
      </c>
      <c r="J77" s="288">
        <v>64824000</v>
      </c>
      <c r="K77" s="339" t="s">
        <v>1259</v>
      </c>
      <c r="L77" s="150" t="s">
        <v>1260</v>
      </c>
      <c r="M77" s="342" t="s">
        <v>1261</v>
      </c>
      <c r="N77" s="122" t="s">
        <v>24</v>
      </c>
      <c r="O77" s="207"/>
    </row>
    <row r="78" spans="2:15" ht="18.75" customHeight="1" x14ac:dyDescent="0.15">
      <c r="B78" s="26">
        <v>2020</v>
      </c>
      <c r="C78" s="30">
        <v>7</v>
      </c>
      <c r="D78" s="30" t="s">
        <v>14</v>
      </c>
      <c r="E78" s="300" t="s">
        <v>1642</v>
      </c>
      <c r="F78" s="18" t="s">
        <v>1625</v>
      </c>
      <c r="G78" s="16" t="s">
        <v>36</v>
      </c>
      <c r="H78" s="16" t="s">
        <v>44</v>
      </c>
      <c r="I78" s="16" t="s">
        <v>45</v>
      </c>
      <c r="J78" s="289">
        <v>11000000</v>
      </c>
      <c r="K78" s="294" t="s">
        <v>1643</v>
      </c>
      <c r="L78" s="16" t="s">
        <v>1644</v>
      </c>
      <c r="M78" s="27" t="s">
        <v>1645</v>
      </c>
      <c r="N78" s="26" t="s">
        <v>24</v>
      </c>
      <c r="O78" s="207"/>
    </row>
    <row r="79" spans="2:15" ht="18.75" customHeight="1" x14ac:dyDescent="0.15">
      <c r="B79" s="26">
        <v>2020</v>
      </c>
      <c r="C79" s="30">
        <v>7</v>
      </c>
      <c r="D79" s="30" t="s">
        <v>14</v>
      </c>
      <c r="E79" s="300" t="s">
        <v>1646</v>
      </c>
      <c r="F79" s="18" t="s">
        <v>187</v>
      </c>
      <c r="G79" s="16" t="s">
        <v>36</v>
      </c>
      <c r="H79" s="16" t="s">
        <v>44</v>
      </c>
      <c r="I79" s="16" t="s">
        <v>38</v>
      </c>
      <c r="J79" s="287">
        <v>150000000</v>
      </c>
      <c r="K79" s="294" t="s">
        <v>1647</v>
      </c>
      <c r="L79" s="16" t="s">
        <v>1648</v>
      </c>
      <c r="M79" s="27" t="s">
        <v>1649</v>
      </c>
      <c r="N79" s="26" t="s">
        <v>24</v>
      </c>
      <c r="O79" s="207"/>
    </row>
    <row r="80" spans="2:15" ht="18.75" customHeight="1" x14ac:dyDescent="0.15">
      <c r="B80" s="26">
        <v>2020</v>
      </c>
      <c r="C80" s="30">
        <v>7</v>
      </c>
      <c r="D80" s="30" t="s">
        <v>14</v>
      </c>
      <c r="E80" s="300" t="s">
        <v>1650</v>
      </c>
      <c r="F80" s="18" t="s">
        <v>187</v>
      </c>
      <c r="G80" s="16" t="s">
        <v>43</v>
      </c>
      <c r="H80" s="16" t="s">
        <v>37</v>
      </c>
      <c r="I80" s="16" t="s">
        <v>38</v>
      </c>
      <c r="J80" s="287">
        <v>60000000</v>
      </c>
      <c r="K80" s="294" t="s">
        <v>1327</v>
      </c>
      <c r="L80" s="16" t="s">
        <v>1328</v>
      </c>
      <c r="M80" s="27" t="s">
        <v>1329</v>
      </c>
      <c r="N80" s="26" t="s">
        <v>24</v>
      </c>
      <c r="O80" s="207"/>
    </row>
    <row r="81" spans="2:15" ht="18.75" customHeight="1" x14ac:dyDescent="0.15">
      <c r="B81" s="26">
        <v>2020</v>
      </c>
      <c r="C81" s="30">
        <v>7</v>
      </c>
      <c r="D81" s="30" t="s">
        <v>14</v>
      </c>
      <c r="E81" s="300" t="s">
        <v>1651</v>
      </c>
      <c r="F81" s="18" t="s">
        <v>187</v>
      </c>
      <c r="G81" s="16" t="s">
        <v>43</v>
      </c>
      <c r="H81" s="16" t="s">
        <v>37</v>
      </c>
      <c r="I81" s="16" t="s">
        <v>38</v>
      </c>
      <c r="J81" s="287">
        <v>58000000</v>
      </c>
      <c r="K81" s="294" t="s">
        <v>1327</v>
      </c>
      <c r="L81" s="16" t="s">
        <v>1652</v>
      </c>
      <c r="M81" s="27" t="s">
        <v>1653</v>
      </c>
      <c r="N81" s="26" t="s">
        <v>24</v>
      </c>
      <c r="O81" s="207"/>
    </row>
    <row r="82" spans="2:15" ht="18.75" customHeight="1" x14ac:dyDescent="0.15">
      <c r="B82" s="26">
        <v>2020</v>
      </c>
      <c r="C82" s="30">
        <v>7</v>
      </c>
      <c r="D82" s="30" t="s">
        <v>14</v>
      </c>
      <c r="E82" s="300" t="s">
        <v>1665</v>
      </c>
      <c r="F82" s="18" t="s">
        <v>1625</v>
      </c>
      <c r="G82" s="16" t="s">
        <v>36</v>
      </c>
      <c r="H82" s="16" t="s">
        <v>44</v>
      </c>
      <c r="I82" s="16" t="s">
        <v>38</v>
      </c>
      <c r="J82" s="287">
        <v>67000000</v>
      </c>
      <c r="K82" s="294" t="s">
        <v>1666</v>
      </c>
      <c r="L82" s="16" t="s">
        <v>1667</v>
      </c>
      <c r="M82" s="27" t="s">
        <v>1668</v>
      </c>
      <c r="N82" s="26" t="s">
        <v>24</v>
      </c>
      <c r="O82" s="207"/>
    </row>
    <row r="83" spans="2:15" ht="18.75" customHeight="1" x14ac:dyDescent="0.15">
      <c r="B83" s="26">
        <v>2020</v>
      </c>
      <c r="C83" s="30">
        <v>7</v>
      </c>
      <c r="D83" s="37" t="s">
        <v>14</v>
      </c>
      <c r="E83" s="300" t="s">
        <v>1786</v>
      </c>
      <c r="F83" s="73" t="s">
        <v>187</v>
      </c>
      <c r="G83" s="16" t="s">
        <v>43</v>
      </c>
      <c r="H83" s="16" t="s">
        <v>37</v>
      </c>
      <c r="I83" s="16" t="s">
        <v>38</v>
      </c>
      <c r="J83" s="72">
        <v>67000000</v>
      </c>
      <c r="K83" s="294" t="s">
        <v>1765</v>
      </c>
      <c r="L83" s="16" t="s">
        <v>1787</v>
      </c>
      <c r="M83" s="27" t="s">
        <v>1788</v>
      </c>
      <c r="N83" s="26" t="s">
        <v>24</v>
      </c>
      <c r="O83" s="207"/>
    </row>
    <row r="84" spans="2:15" ht="18.75" customHeight="1" x14ac:dyDescent="0.15">
      <c r="B84" s="26">
        <v>2020</v>
      </c>
      <c r="C84" s="30">
        <v>7</v>
      </c>
      <c r="D84" s="37" t="s">
        <v>14</v>
      </c>
      <c r="E84" s="300" t="s">
        <v>1793</v>
      </c>
      <c r="F84" s="73" t="s">
        <v>187</v>
      </c>
      <c r="G84" s="16" t="s">
        <v>43</v>
      </c>
      <c r="H84" s="16" t="s">
        <v>44</v>
      </c>
      <c r="I84" s="16" t="s">
        <v>45</v>
      </c>
      <c r="J84" s="72">
        <v>10000000</v>
      </c>
      <c r="K84" s="294" t="s">
        <v>1794</v>
      </c>
      <c r="L84" s="16" t="s">
        <v>1795</v>
      </c>
      <c r="M84" s="27" t="s">
        <v>1796</v>
      </c>
      <c r="N84" s="26" t="s">
        <v>24</v>
      </c>
      <c r="O84" s="207"/>
    </row>
    <row r="85" spans="2:15" ht="18.75" customHeight="1" x14ac:dyDescent="0.15">
      <c r="B85" s="26">
        <v>2020</v>
      </c>
      <c r="C85" s="30">
        <v>7</v>
      </c>
      <c r="D85" s="37" t="s">
        <v>14</v>
      </c>
      <c r="E85" s="301" t="s">
        <v>1797</v>
      </c>
      <c r="F85" s="73" t="s">
        <v>187</v>
      </c>
      <c r="G85" s="16" t="s">
        <v>43</v>
      </c>
      <c r="H85" s="16" t="s">
        <v>44</v>
      </c>
      <c r="I85" s="16" t="s">
        <v>38</v>
      </c>
      <c r="J85" s="72">
        <v>68365000</v>
      </c>
      <c r="K85" s="294" t="s">
        <v>1768</v>
      </c>
      <c r="L85" s="16" t="s">
        <v>1798</v>
      </c>
      <c r="M85" s="27" t="s">
        <v>1799</v>
      </c>
      <c r="N85" s="26" t="s">
        <v>24</v>
      </c>
      <c r="O85" s="207"/>
    </row>
    <row r="86" spans="2:15" ht="18.75" customHeight="1" x14ac:dyDescent="0.15">
      <c r="B86" s="93">
        <v>2020</v>
      </c>
      <c r="C86" s="114">
        <v>7</v>
      </c>
      <c r="D86" s="114" t="s">
        <v>14</v>
      </c>
      <c r="E86" s="137" t="s">
        <v>1814</v>
      </c>
      <c r="F86" s="94" t="s">
        <v>187</v>
      </c>
      <c r="G86" s="81" t="s">
        <v>36</v>
      </c>
      <c r="H86" s="81" t="s">
        <v>44</v>
      </c>
      <c r="I86" s="81" t="s">
        <v>38</v>
      </c>
      <c r="J86" s="104">
        <v>452000000</v>
      </c>
      <c r="K86" s="138" t="s">
        <v>1815</v>
      </c>
      <c r="L86" s="81" t="s">
        <v>1816</v>
      </c>
      <c r="M86" s="92" t="s">
        <v>1817</v>
      </c>
      <c r="N86" s="93" t="s">
        <v>24</v>
      </c>
      <c r="O86" s="101"/>
    </row>
    <row r="87" spans="2:15" ht="18.75" customHeight="1" x14ac:dyDescent="0.15">
      <c r="B87" s="26">
        <v>2020</v>
      </c>
      <c r="C87" s="30">
        <v>8</v>
      </c>
      <c r="D87" s="37" t="s">
        <v>14</v>
      </c>
      <c r="E87" s="300" t="s">
        <v>191</v>
      </c>
      <c r="F87" s="73" t="s">
        <v>187</v>
      </c>
      <c r="G87" s="16" t="s">
        <v>36</v>
      </c>
      <c r="H87" s="16" t="s">
        <v>44</v>
      </c>
      <c r="I87" s="16" t="s">
        <v>45</v>
      </c>
      <c r="J87" s="72">
        <v>10000000</v>
      </c>
      <c r="K87" s="294" t="s">
        <v>192</v>
      </c>
      <c r="L87" s="16" t="s">
        <v>193</v>
      </c>
      <c r="M87" s="27" t="s">
        <v>194</v>
      </c>
      <c r="N87" s="26" t="s">
        <v>24</v>
      </c>
      <c r="O87" s="13"/>
    </row>
    <row r="88" spans="2:15" ht="18.75" customHeight="1" x14ac:dyDescent="0.15">
      <c r="B88" s="26">
        <v>2020</v>
      </c>
      <c r="C88" s="30">
        <v>8</v>
      </c>
      <c r="D88" s="37" t="s">
        <v>14</v>
      </c>
      <c r="E88" s="300" t="s">
        <v>472</v>
      </c>
      <c r="F88" s="73" t="s">
        <v>473</v>
      </c>
      <c r="G88" s="16" t="s">
        <v>36</v>
      </c>
      <c r="H88" s="16" t="s">
        <v>44</v>
      </c>
      <c r="I88" s="105" t="s">
        <v>45</v>
      </c>
      <c r="J88" s="72">
        <v>30000000</v>
      </c>
      <c r="K88" s="294" t="s">
        <v>469</v>
      </c>
      <c r="L88" s="16" t="s">
        <v>474</v>
      </c>
      <c r="M88" s="27" t="s">
        <v>475</v>
      </c>
      <c r="N88" s="26" t="s">
        <v>24</v>
      </c>
      <c r="O88" s="207"/>
    </row>
    <row r="89" spans="2:15" ht="18.75" customHeight="1" x14ac:dyDescent="0.15">
      <c r="B89" s="26">
        <v>2020</v>
      </c>
      <c r="C89" s="30">
        <v>8</v>
      </c>
      <c r="D89" s="37" t="s">
        <v>14</v>
      </c>
      <c r="E89" s="300" t="s">
        <v>476</v>
      </c>
      <c r="F89" s="73" t="s">
        <v>473</v>
      </c>
      <c r="G89" s="16" t="s">
        <v>36</v>
      </c>
      <c r="H89" s="16" t="s">
        <v>477</v>
      </c>
      <c r="I89" s="16" t="s">
        <v>38</v>
      </c>
      <c r="J89" s="72">
        <v>60000000</v>
      </c>
      <c r="K89" s="294" t="s">
        <v>478</v>
      </c>
      <c r="L89" s="16" t="s">
        <v>479</v>
      </c>
      <c r="M89" s="27" t="s">
        <v>480</v>
      </c>
      <c r="N89" s="26" t="s">
        <v>24</v>
      </c>
      <c r="O89" s="207"/>
    </row>
    <row r="90" spans="2:15" ht="18.75" customHeight="1" x14ac:dyDescent="0.15">
      <c r="B90" s="26">
        <v>2020</v>
      </c>
      <c r="C90" s="30">
        <v>8</v>
      </c>
      <c r="D90" s="37" t="s">
        <v>14</v>
      </c>
      <c r="E90" s="300" t="s">
        <v>481</v>
      </c>
      <c r="F90" s="73" t="s">
        <v>473</v>
      </c>
      <c r="G90" s="16" t="s">
        <v>482</v>
      </c>
      <c r="H90" s="16" t="s">
        <v>44</v>
      </c>
      <c r="I90" s="16" t="s">
        <v>38</v>
      </c>
      <c r="J90" s="72">
        <v>60000000</v>
      </c>
      <c r="K90" s="294" t="s">
        <v>478</v>
      </c>
      <c r="L90" s="16" t="s">
        <v>483</v>
      </c>
      <c r="M90" s="27" t="s">
        <v>484</v>
      </c>
      <c r="N90" s="26" t="s">
        <v>24</v>
      </c>
      <c r="O90" s="207"/>
    </row>
    <row r="91" spans="2:15" ht="18.75" customHeight="1" x14ac:dyDescent="0.15">
      <c r="B91" s="26">
        <v>2020</v>
      </c>
      <c r="C91" s="30">
        <v>8</v>
      </c>
      <c r="D91" s="37" t="s">
        <v>14</v>
      </c>
      <c r="E91" s="300" t="s">
        <v>720</v>
      </c>
      <c r="F91" s="73" t="s">
        <v>473</v>
      </c>
      <c r="G91" s="16" t="s">
        <v>36</v>
      </c>
      <c r="H91" s="16" t="s">
        <v>44</v>
      </c>
      <c r="I91" s="16" t="s">
        <v>38</v>
      </c>
      <c r="J91" s="72">
        <v>380000000</v>
      </c>
      <c r="K91" s="294" t="s">
        <v>721</v>
      </c>
      <c r="L91" s="16" t="s">
        <v>722</v>
      </c>
      <c r="M91" s="27" t="s">
        <v>723</v>
      </c>
      <c r="N91" s="26" t="s">
        <v>24</v>
      </c>
      <c r="O91" s="13"/>
    </row>
    <row r="92" spans="2:15" ht="18.75" customHeight="1" x14ac:dyDescent="0.15">
      <c r="B92" s="26">
        <v>2020</v>
      </c>
      <c r="C92" s="30">
        <v>8</v>
      </c>
      <c r="D92" s="37" t="s">
        <v>14</v>
      </c>
      <c r="E92" s="300" t="s">
        <v>724</v>
      </c>
      <c r="F92" s="73" t="s">
        <v>473</v>
      </c>
      <c r="G92" s="16" t="s">
        <v>36</v>
      </c>
      <c r="H92" s="16" t="s">
        <v>44</v>
      </c>
      <c r="I92" s="16" t="s">
        <v>38</v>
      </c>
      <c r="J92" s="72">
        <v>380000000</v>
      </c>
      <c r="K92" s="294" t="s">
        <v>721</v>
      </c>
      <c r="L92" s="16" t="s">
        <v>722</v>
      </c>
      <c r="M92" s="27" t="s">
        <v>723</v>
      </c>
      <c r="N92" s="26" t="s">
        <v>24</v>
      </c>
      <c r="O92" s="13"/>
    </row>
    <row r="93" spans="2:15" ht="18.75" customHeight="1" x14ac:dyDescent="0.15">
      <c r="B93" s="26">
        <v>2020</v>
      </c>
      <c r="C93" s="30">
        <v>8</v>
      </c>
      <c r="D93" s="37" t="s">
        <v>14</v>
      </c>
      <c r="E93" s="300" t="s">
        <v>747</v>
      </c>
      <c r="F93" s="73" t="s">
        <v>473</v>
      </c>
      <c r="G93" s="16" t="s">
        <v>36</v>
      </c>
      <c r="H93" s="16" t="s">
        <v>477</v>
      </c>
      <c r="I93" s="16" t="s">
        <v>38</v>
      </c>
      <c r="J93" s="117">
        <v>80000000</v>
      </c>
      <c r="K93" s="294" t="s">
        <v>748</v>
      </c>
      <c r="L93" s="16" t="s">
        <v>749</v>
      </c>
      <c r="M93" s="27" t="s">
        <v>750</v>
      </c>
      <c r="N93" s="26" t="s">
        <v>24</v>
      </c>
      <c r="O93" s="13"/>
    </row>
    <row r="94" spans="2:15" ht="18.75" customHeight="1" x14ac:dyDescent="0.15">
      <c r="B94" s="26">
        <v>2020</v>
      </c>
      <c r="C94" s="30">
        <v>8</v>
      </c>
      <c r="D94" s="37" t="s">
        <v>14</v>
      </c>
      <c r="E94" s="300" t="s">
        <v>1125</v>
      </c>
      <c r="F94" s="73" t="s">
        <v>187</v>
      </c>
      <c r="G94" s="16" t="s">
        <v>36</v>
      </c>
      <c r="H94" s="16" t="s">
        <v>44</v>
      </c>
      <c r="I94" s="16" t="s">
        <v>38</v>
      </c>
      <c r="J94" s="72">
        <v>12800000</v>
      </c>
      <c r="K94" s="294" t="s">
        <v>1059</v>
      </c>
      <c r="L94" s="16" t="s">
        <v>1060</v>
      </c>
      <c r="M94" s="27" t="s">
        <v>1061</v>
      </c>
      <c r="N94" s="26" t="s">
        <v>24</v>
      </c>
      <c r="O94" s="348"/>
    </row>
    <row r="95" spans="2:15" ht="18.75" customHeight="1" x14ac:dyDescent="0.15">
      <c r="B95" s="122">
        <v>2020</v>
      </c>
      <c r="C95" s="123">
        <v>8</v>
      </c>
      <c r="D95" s="123" t="s">
        <v>14</v>
      </c>
      <c r="E95" s="304" t="s">
        <v>1640</v>
      </c>
      <c r="F95" s="149" t="s">
        <v>187</v>
      </c>
      <c r="G95" s="150" t="s">
        <v>36</v>
      </c>
      <c r="H95" s="150" t="s">
        <v>44</v>
      </c>
      <c r="I95" s="150" t="s">
        <v>38</v>
      </c>
      <c r="J95" s="288">
        <v>96667000</v>
      </c>
      <c r="K95" s="339" t="s">
        <v>1259</v>
      </c>
      <c r="L95" s="150" t="s">
        <v>1267</v>
      </c>
      <c r="M95" s="330" t="s">
        <v>1641</v>
      </c>
      <c r="N95" s="122" t="s">
        <v>24</v>
      </c>
      <c r="O95" s="194"/>
    </row>
    <row r="96" spans="2:15" ht="18.75" customHeight="1" x14ac:dyDescent="0.15">
      <c r="B96" s="168">
        <v>2020</v>
      </c>
      <c r="C96" s="162">
        <v>8</v>
      </c>
      <c r="D96" s="162" t="s">
        <v>14</v>
      </c>
      <c r="E96" s="305" t="s">
        <v>1662</v>
      </c>
      <c r="F96" s="158" t="s">
        <v>187</v>
      </c>
      <c r="G96" s="159" t="s">
        <v>36</v>
      </c>
      <c r="H96" s="159" t="s">
        <v>44</v>
      </c>
      <c r="I96" s="159" t="s">
        <v>38</v>
      </c>
      <c r="J96" s="290">
        <v>30000000</v>
      </c>
      <c r="K96" s="297" t="s">
        <v>1663</v>
      </c>
      <c r="L96" s="159" t="s">
        <v>1600</v>
      </c>
      <c r="M96" s="214" t="s">
        <v>1601</v>
      </c>
      <c r="N96" s="168" t="s">
        <v>24</v>
      </c>
      <c r="O96" s="194"/>
    </row>
    <row r="97" spans="2:15" ht="18.75" customHeight="1" x14ac:dyDescent="0.15">
      <c r="B97" s="26">
        <v>2020</v>
      </c>
      <c r="C97" s="30">
        <v>8</v>
      </c>
      <c r="D97" s="30" t="s">
        <v>14</v>
      </c>
      <c r="E97" s="300" t="s">
        <v>1669</v>
      </c>
      <c r="F97" s="18" t="s">
        <v>187</v>
      </c>
      <c r="G97" s="16" t="s">
        <v>36</v>
      </c>
      <c r="H97" s="16" t="s">
        <v>44</v>
      </c>
      <c r="I97" s="16" t="s">
        <v>38</v>
      </c>
      <c r="J97" s="287">
        <v>90000000</v>
      </c>
      <c r="K97" s="293" t="s">
        <v>1666</v>
      </c>
      <c r="L97" s="16" t="s">
        <v>1670</v>
      </c>
      <c r="M97" s="46" t="s">
        <v>1671</v>
      </c>
      <c r="N97" s="26" t="s">
        <v>24</v>
      </c>
      <c r="O97" s="194"/>
    </row>
    <row r="98" spans="2:15" ht="18.75" customHeight="1" x14ac:dyDescent="0.15">
      <c r="B98" s="26">
        <v>2020</v>
      </c>
      <c r="C98" s="30">
        <v>8</v>
      </c>
      <c r="D98" s="37" t="s">
        <v>14</v>
      </c>
      <c r="E98" s="300" t="s">
        <v>1687</v>
      </c>
      <c r="F98" s="73" t="s">
        <v>187</v>
      </c>
      <c r="G98" s="16" t="s">
        <v>43</v>
      </c>
      <c r="H98" s="16" t="s">
        <v>44</v>
      </c>
      <c r="I98" s="16" t="s">
        <v>45</v>
      </c>
      <c r="J98" s="72">
        <v>16500000</v>
      </c>
      <c r="K98" s="293" t="s">
        <v>1684</v>
      </c>
      <c r="L98" s="16" t="s">
        <v>1685</v>
      </c>
      <c r="M98" s="46" t="s">
        <v>1686</v>
      </c>
      <c r="N98" s="18" t="s">
        <v>24</v>
      </c>
      <c r="O98" s="194"/>
    </row>
    <row r="99" spans="2:15" ht="18.75" customHeight="1" x14ac:dyDescent="0.15">
      <c r="B99" s="26">
        <v>2020</v>
      </c>
      <c r="C99" s="30">
        <v>8</v>
      </c>
      <c r="D99" s="37" t="s">
        <v>14</v>
      </c>
      <c r="E99" s="300" t="s">
        <v>1789</v>
      </c>
      <c r="F99" s="73" t="s">
        <v>187</v>
      </c>
      <c r="G99" s="16" t="s">
        <v>36</v>
      </c>
      <c r="H99" s="16" t="s">
        <v>44</v>
      </c>
      <c r="I99" s="16" t="s">
        <v>38</v>
      </c>
      <c r="J99" s="72">
        <v>352600000</v>
      </c>
      <c r="K99" s="293" t="s">
        <v>1765</v>
      </c>
      <c r="L99" s="16" t="s">
        <v>1790</v>
      </c>
      <c r="M99" s="46" t="s">
        <v>1791</v>
      </c>
      <c r="N99" s="26" t="s">
        <v>24</v>
      </c>
      <c r="O99" s="194"/>
    </row>
    <row r="100" spans="2:15" ht="18.75" customHeight="1" x14ac:dyDescent="0.15">
      <c r="B100" s="93">
        <v>2020</v>
      </c>
      <c r="C100" s="114">
        <v>8</v>
      </c>
      <c r="D100" s="114" t="s">
        <v>14</v>
      </c>
      <c r="E100" s="139" t="s">
        <v>1800</v>
      </c>
      <c r="F100" s="94" t="s">
        <v>187</v>
      </c>
      <c r="G100" s="81" t="s">
        <v>36</v>
      </c>
      <c r="H100" s="81" t="s">
        <v>44</v>
      </c>
      <c r="I100" s="81" t="s">
        <v>38</v>
      </c>
      <c r="J100" s="104">
        <v>22000000</v>
      </c>
      <c r="K100" s="298" t="s">
        <v>1801</v>
      </c>
      <c r="L100" s="81" t="s">
        <v>1802</v>
      </c>
      <c r="M100" s="212" t="s">
        <v>1803</v>
      </c>
      <c r="N100" s="93" t="s">
        <v>24</v>
      </c>
      <c r="O100" s="349"/>
    </row>
    <row r="101" spans="2:15" ht="18.75" customHeight="1" x14ac:dyDescent="0.15">
      <c r="B101" s="93">
        <v>2020</v>
      </c>
      <c r="C101" s="114">
        <v>8</v>
      </c>
      <c r="D101" s="114" t="s">
        <v>14</v>
      </c>
      <c r="E101" s="137" t="s">
        <v>1807</v>
      </c>
      <c r="F101" s="94" t="s">
        <v>187</v>
      </c>
      <c r="G101" s="81" t="s">
        <v>36</v>
      </c>
      <c r="H101" s="81" t="s">
        <v>44</v>
      </c>
      <c r="I101" s="81" t="s">
        <v>1808</v>
      </c>
      <c r="J101" s="104">
        <v>21875000</v>
      </c>
      <c r="K101" s="298" t="s">
        <v>1801</v>
      </c>
      <c r="L101" s="81" t="s">
        <v>1809</v>
      </c>
      <c r="M101" s="212" t="s">
        <v>1810</v>
      </c>
      <c r="N101" s="93" t="s">
        <v>24</v>
      </c>
      <c r="O101" s="92"/>
    </row>
    <row r="102" spans="2:15" ht="18.75" customHeight="1" x14ac:dyDescent="0.15">
      <c r="B102" s="93">
        <v>2020</v>
      </c>
      <c r="C102" s="114">
        <v>8</v>
      </c>
      <c r="D102" s="114" t="s">
        <v>14</v>
      </c>
      <c r="E102" s="137" t="s">
        <v>1811</v>
      </c>
      <c r="F102" s="94" t="s">
        <v>187</v>
      </c>
      <c r="G102" s="81" t="s">
        <v>36</v>
      </c>
      <c r="H102" s="81" t="s">
        <v>44</v>
      </c>
      <c r="I102" s="81" t="s">
        <v>45</v>
      </c>
      <c r="J102" s="104">
        <v>19000000</v>
      </c>
      <c r="K102" s="298" t="s">
        <v>1801</v>
      </c>
      <c r="L102" s="81" t="s">
        <v>1812</v>
      </c>
      <c r="M102" s="212" t="s">
        <v>1813</v>
      </c>
      <c r="N102" s="93" t="s">
        <v>24</v>
      </c>
      <c r="O102" s="92"/>
    </row>
    <row r="103" spans="2:15" ht="18.75" customHeight="1" x14ac:dyDescent="0.15">
      <c r="B103" s="26">
        <v>2020</v>
      </c>
      <c r="C103" s="30">
        <v>9</v>
      </c>
      <c r="D103" s="37" t="s">
        <v>14</v>
      </c>
      <c r="E103" s="300" t="s">
        <v>195</v>
      </c>
      <c r="F103" s="73" t="s">
        <v>187</v>
      </c>
      <c r="G103" s="16" t="s">
        <v>36</v>
      </c>
      <c r="H103" s="16" t="s">
        <v>44</v>
      </c>
      <c r="I103" s="16" t="s">
        <v>45</v>
      </c>
      <c r="J103" s="72">
        <v>20000000</v>
      </c>
      <c r="K103" s="293" t="s">
        <v>192</v>
      </c>
      <c r="L103" s="16" t="s">
        <v>193</v>
      </c>
      <c r="M103" s="46" t="s">
        <v>194</v>
      </c>
      <c r="N103" s="26" t="s">
        <v>24</v>
      </c>
      <c r="O103" s="348"/>
    </row>
    <row r="104" spans="2:15" ht="18.75" customHeight="1" x14ac:dyDescent="0.15">
      <c r="B104" s="26">
        <v>2020</v>
      </c>
      <c r="C104" s="30">
        <v>9</v>
      </c>
      <c r="D104" s="37" t="s">
        <v>14</v>
      </c>
      <c r="E104" s="300" t="s">
        <v>416</v>
      </c>
      <c r="F104" s="73" t="s">
        <v>187</v>
      </c>
      <c r="G104" s="16" t="s">
        <v>36</v>
      </c>
      <c r="H104" s="16" t="s">
        <v>37</v>
      </c>
      <c r="I104" s="16" t="s">
        <v>38</v>
      </c>
      <c r="J104" s="72">
        <v>22000000</v>
      </c>
      <c r="K104" s="293" t="s">
        <v>217</v>
      </c>
      <c r="L104" s="16" t="s">
        <v>417</v>
      </c>
      <c r="M104" s="46" t="s">
        <v>418</v>
      </c>
      <c r="N104" s="26" t="s">
        <v>24</v>
      </c>
      <c r="O104" s="194"/>
    </row>
    <row r="105" spans="2:15" ht="18.75" customHeight="1" x14ac:dyDescent="0.15">
      <c r="B105" s="26">
        <v>2020</v>
      </c>
      <c r="C105" s="30">
        <v>9</v>
      </c>
      <c r="D105" s="37" t="s">
        <v>15</v>
      </c>
      <c r="E105" s="300" t="s">
        <v>419</v>
      </c>
      <c r="F105" s="73" t="s">
        <v>187</v>
      </c>
      <c r="G105" s="16" t="s">
        <v>36</v>
      </c>
      <c r="H105" s="16" t="s">
        <v>44</v>
      </c>
      <c r="I105" s="16" t="s">
        <v>38</v>
      </c>
      <c r="J105" s="72">
        <v>10000000</v>
      </c>
      <c r="K105" s="293" t="s">
        <v>217</v>
      </c>
      <c r="L105" s="16" t="s">
        <v>218</v>
      </c>
      <c r="M105" s="46" t="s">
        <v>219</v>
      </c>
      <c r="N105" s="26" t="s">
        <v>24</v>
      </c>
      <c r="O105" s="194"/>
    </row>
    <row r="106" spans="2:15" ht="18.75" customHeight="1" x14ac:dyDescent="0.15">
      <c r="B106" s="26">
        <v>2020</v>
      </c>
      <c r="C106" s="30">
        <v>9</v>
      </c>
      <c r="D106" s="37" t="s">
        <v>14</v>
      </c>
      <c r="E106" s="300" t="s">
        <v>460</v>
      </c>
      <c r="F106" s="73" t="s">
        <v>187</v>
      </c>
      <c r="G106" s="16" t="s">
        <v>36</v>
      </c>
      <c r="H106" s="16" t="s">
        <v>44</v>
      </c>
      <c r="I106" s="16" t="s">
        <v>38</v>
      </c>
      <c r="J106" s="72">
        <v>10000000</v>
      </c>
      <c r="K106" s="293" t="s">
        <v>431</v>
      </c>
      <c r="L106" s="16" t="s">
        <v>461</v>
      </c>
      <c r="M106" s="46" t="s">
        <v>462</v>
      </c>
      <c r="N106" s="26" t="s">
        <v>24</v>
      </c>
      <c r="O106" s="194"/>
    </row>
    <row r="107" spans="2:15" ht="18.75" customHeight="1" x14ac:dyDescent="0.15">
      <c r="B107" s="26">
        <v>2020</v>
      </c>
      <c r="C107" s="30">
        <v>9</v>
      </c>
      <c r="D107" s="37" t="s">
        <v>14</v>
      </c>
      <c r="E107" s="300" t="s">
        <v>495</v>
      </c>
      <c r="F107" s="73" t="s">
        <v>473</v>
      </c>
      <c r="G107" s="16" t="s">
        <v>482</v>
      </c>
      <c r="H107" s="16" t="s">
        <v>477</v>
      </c>
      <c r="I107" s="16" t="s">
        <v>496</v>
      </c>
      <c r="J107" s="72">
        <v>18000000</v>
      </c>
      <c r="K107" s="293" t="s">
        <v>492</v>
      </c>
      <c r="L107" s="16" t="s">
        <v>497</v>
      </c>
      <c r="M107" s="46" t="s">
        <v>498</v>
      </c>
      <c r="N107" s="26" t="s">
        <v>24</v>
      </c>
      <c r="O107" s="194"/>
    </row>
    <row r="108" spans="2:15" ht="18.75" customHeight="1" x14ac:dyDescent="0.15">
      <c r="B108" s="26">
        <v>2020</v>
      </c>
      <c r="C108" s="30">
        <v>9</v>
      </c>
      <c r="D108" s="30" t="s">
        <v>14</v>
      </c>
      <c r="E108" s="300" t="s">
        <v>562</v>
      </c>
      <c r="F108" s="18" t="s">
        <v>187</v>
      </c>
      <c r="G108" s="16" t="s">
        <v>36</v>
      </c>
      <c r="H108" s="16" t="s">
        <v>44</v>
      </c>
      <c r="I108" s="16" t="s">
        <v>38</v>
      </c>
      <c r="J108" s="72">
        <v>37000000</v>
      </c>
      <c r="K108" s="293" t="s">
        <v>556</v>
      </c>
      <c r="L108" s="16" t="s">
        <v>563</v>
      </c>
      <c r="M108" s="46" t="s">
        <v>564</v>
      </c>
      <c r="N108" s="26" t="s">
        <v>24</v>
      </c>
      <c r="O108" s="194"/>
    </row>
    <row r="109" spans="2:15" ht="18.75" customHeight="1" x14ac:dyDescent="0.15">
      <c r="B109" s="26">
        <v>2020</v>
      </c>
      <c r="C109" s="30">
        <v>9</v>
      </c>
      <c r="D109" s="30" t="s">
        <v>14</v>
      </c>
      <c r="E109" s="301" t="s">
        <v>883</v>
      </c>
      <c r="F109" s="26" t="s">
        <v>187</v>
      </c>
      <c r="G109" s="30" t="s">
        <v>43</v>
      </c>
      <c r="H109" s="30" t="s">
        <v>44</v>
      </c>
      <c r="I109" s="30" t="s">
        <v>38</v>
      </c>
      <c r="J109" s="130">
        <v>13000000</v>
      </c>
      <c r="K109" s="340" t="s">
        <v>753</v>
      </c>
      <c r="L109" s="136" t="s">
        <v>754</v>
      </c>
      <c r="M109" s="345" t="s">
        <v>755</v>
      </c>
      <c r="N109" s="26" t="s">
        <v>24</v>
      </c>
      <c r="O109" s="194"/>
    </row>
    <row r="110" spans="2:15" ht="18.75" customHeight="1" x14ac:dyDescent="0.15">
      <c r="B110" s="26">
        <v>2020</v>
      </c>
      <c r="C110" s="30">
        <v>9</v>
      </c>
      <c r="D110" s="30" t="s">
        <v>14</v>
      </c>
      <c r="E110" s="301" t="s">
        <v>884</v>
      </c>
      <c r="F110" s="26" t="s">
        <v>187</v>
      </c>
      <c r="G110" s="30" t="s">
        <v>43</v>
      </c>
      <c r="H110" s="30" t="s">
        <v>44</v>
      </c>
      <c r="I110" s="30" t="s">
        <v>38</v>
      </c>
      <c r="J110" s="130">
        <v>68000000</v>
      </c>
      <c r="K110" s="340" t="s">
        <v>753</v>
      </c>
      <c r="L110" s="30" t="s">
        <v>885</v>
      </c>
      <c r="M110" s="121" t="s">
        <v>886</v>
      </c>
      <c r="N110" s="26" t="s">
        <v>24</v>
      </c>
      <c r="O110" s="194"/>
    </row>
    <row r="111" spans="2:15" ht="18.75" customHeight="1" x14ac:dyDescent="0.15">
      <c r="B111" s="26">
        <v>2020</v>
      </c>
      <c r="C111" s="30">
        <v>9</v>
      </c>
      <c r="D111" s="30" t="s">
        <v>14</v>
      </c>
      <c r="E111" s="301" t="s">
        <v>887</v>
      </c>
      <c r="F111" s="26" t="s">
        <v>187</v>
      </c>
      <c r="G111" s="30" t="s">
        <v>43</v>
      </c>
      <c r="H111" s="30" t="s">
        <v>44</v>
      </c>
      <c r="I111" s="30" t="s">
        <v>38</v>
      </c>
      <c r="J111" s="130">
        <v>68000000</v>
      </c>
      <c r="K111" s="340" t="s">
        <v>753</v>
      </c>
      <c r="L111" s="30" t="s">
        <v>885</v>
      </c>
      <c r="M111" s="121" t="s">
        <v>886</v>
      </c>
      <c r="N111" s="26" t="s">
        <v>24</v>
      </c>
      <c r="O111" s="194"/>
    </row>
    <row r="112" spans="2:15" ht="18.75" customHeight="1" x14ac:dyDescent="0.15">
      <c r="B112" s="26">
        <v>2020</v>
      </c>
      <c r="C112" s="30">
        <v>9</v>
      </c>
      <c r="D112" s="30" t="s">
        <v>14</v>
      </c>
      <c r="E112" s="301" t="s">
        <v>890</v>
      </c>
      <c r="F112" s="26" t="s">
        <v>187</v>
      </c>
      <c r="G112" s="30" t="s">
        <v>36</v>
      </c>
      <c r="H112" s="30" t="s">
        <v>44</v>
      </c>
      <c r="I112" s="30" t="s">
        <v>38</v>
      </c>
      <c r="J112" s="130">
        <v>70000000</v>
      </c>
      <c r="K112" s="295" t="s">
        <v>837</v>
      </c>
      <c r="L112" s="30" t="s">
        <v>790</v>
      </c>
      <c r="M112" s="121" t="s">
        <v>791</v>
      </c>
      <c r="N112" s="26" t="s">
        <v>24</v>
      </c>
      <c r="O112" s="194"/>
    </row>
    <row r="113" spans="2:15" ht="18.75" customHeight="1" x14ac:dyDescent="0.15">
      <c r="B113" s="26">
        <v>2020</v>
      </c>
      <c r="C113" s="30">
        <v>9</v>
      </c>
      <c r="D113" s="37" t="s">
        <v>14</v>
      </c>
      <c r="E113" s="300" t="s">
        <v>963</v>
      </c>
      <c r="F113" s="73" t="s">
        <v>187</v>
      </c>
      <c r="G113" s="16" t="s">
        <v>36</v>
      </c>
      <c r="H113" s="16" t="s">
        <v>37</v>
      </c>
      <c r="I113" s="157" t="s">
        <v>38</v>
      </c>
      <c r="J113" s="72">
        <v>10800000</v>
      </c>
      <c r="K113" s="293" t="s">
        <v>952</v>
      </c>
      <c r="L113" s="16" t="s">
        <v>953</v>
      </c>
      <c r="M113" s="46" t="s">
        <v>954</v>
      </c>
      <c r="N113" s="26" t="s">
        <v>24</v>
      </c>
      <c r="O113" s="194"/>
    </row>
    <row r="114" spans="2:15" ht="18.75" customHeight="1" x14ac:dyDescent="0.15">
      <c r="B114" s="26">
        <v>2020</v>
      </c>
      <c r="C114" s="30">
        <v>9</v>
      </c>
      <c r="D114" s="37" t="s">
        <v>14</v>
      </c>
      <c r="E114" s="300" t="s">
        <v>1142</v>
      </c>
      <c r="F114" s="73" t="s">
        <v>187</v>
      </c>
      <c r="G114" s="16" t="s">
        <v>36</v>
      </c>
      <c r="H114" s="16" t="s">
        <v>44</v>
      </c>
      <c r="I114" s="16" t="s">
        <v>38</v>
      </c>
      <c r="J114" s="72">
        <v>60000000</v>
      </c>
      <c r="K114" s="293" t="s">
        <v>1027</v>
      </c>
      <c r="L114" s="16" t="s">
        <v>1034</v>
      </c>
      <c r="M114" s="46" t="s">
        <v>1035</v>
      </c>
      <c r="N114" s="26" t="s">
        <v>24</v>
      </c>
      <c r="O114" s="348" t="s">
        <v>1143</v>
      </c>
    </row>
    <row r="115" spans="2:15" ht="18.75" customHeight="1" x14ac:dyDescent="0.15">
      <c r="B115" s="26">
        <v>2020</v>
      </c>
      <c r="C115" s="30">
        <v>9</v>
      </c>
      <c r="D115" s="37" t="s">
        <v>14</v>
      </c>
      <c r="E115" s="300" t="s">
        <v>1144</v>
      </c>
      <c r="F115" s="73" t="s">
        <v>187</v>
      </c>
      <c r="G115" s="16" t="s">
        <v>43</v>
      </c>
      <c r="H115" s="16" t="s">
        <v>37</v>
      </c>
      <c r="I115" s="16" t="s">
        <v>38</v>
      </c>
      <c r="J115" s="72">
        <v>25000000</v>
      </c>
      <c r="K115" s="294" t="s">
        <v>1027</v>
      </c>
      <c r="L115" s="16" t="s">
        <v>1034</v>
      </c>
      <c r="M115" s="205" t="s">
        <v>1145</v>
      </c>
      <c r="N115" s="347" t="s">
        <v>24</v>
      </c>
      <c r="O115" s="348" t="s">
        <v>1143</v>
      </c>
    </row>
    <row r="116" spans="2:15" ht="18.75" customHeight="1" x14ac:dyDescent="0.15">
      <c r="B116" s="26">
        <v>2020</v>
      </c>
      <c r="C116" s="30">
        <v>9</v>
      </c>
      <c r="D116" s="37" t="s">
        <v>14</v>
      </c>
      <c r="E116" s="300" t="s">
        <v>1146</v>
      </c>
      <c r="F116" s="73" t="s">
        <v>187</v>
      </c>
      <c r="G116" s="16" t="s">
        <v>36</v>
      </c>
      <c r="H116" s="16" t="s">
        <v>44</v>
      </c>
      <c r="I116" s="16" t="s">
        <v>38</v>
      </c>
      <c r="J116" s="72">
        <v>30000000</v>
      </c>
      <c r="K116" s="294" t="s">
        <v>1027</v>
      </c>
      <c r="L116" s="16" t="s">
        <v>1034</v>
      </c>
      <c r="M116" s="205" t="s">
        <v>1037</v>
      </c>
      <c r="N116" s="26" t="s">
        <v>24</v>
      </c>
      <c r="O116" s="348" t="s">
        <v>1143</v>
      </c>
    </row>
    <row r="117" spans="2:15" ht="18.75" customHeight="1" x14ac:dyDescent="0.15">
      <c r="B117" s="26">
        <v>2020</v>
      </c>
      <c r="C117" s="30">
        <v>9</v>
      </c>
      <c r="D117" s="30" t="s">
        <v>1401</v>
      </c>
      <c r="E117" s="300" t="s">
        <v>1632</v>
      </c>
      <c r="F117" s="18" t="s">
        <v>1625</v>
      </c>
      <c r="G117" s="16" t="s">
        <v>43</v>
      </c>
      <c r="H117" s="16" t="s">
        <v>1633</v>
      </c>
      <c r="I117" s="16" t="s">
        <v>1634</v>
      </c>
      <c r="J117" s="287">
        <v>15000000</v>
      </c>
      <c r="K117" s="294" t="s">
        <v>1635</v>
      </c>
      <c r="L117" s="16" t="s">
        <v>1636</v>
      </c>
      <c r="M117" s="205" t="s">
        <v>1637</v>
      </c>
      <c r="N117" s="26" t="s">
        <v>1217</v>
      </c>
      <c r="O117" s="194"/>
    </row>
    <row r="118" spans="2:15" ht="18.75" customHeight="1" x14ac:dyDescent="0.15">
      <c r="B118" s="26">
        <v>2020</v>
      </c>
      <c r="C118" s="30">
        <v>9</v>
      </c>
      <c r="D118" s="30" t="s">
        <v>14</v>
      </c>
      <c r="E118" s="300" t="s">
        <v>1654</v>
      </c>
      <c r="F118" s="18" t="s">
        <v>187</v>
      </c>
      <c r="G118" s="16" t="s">
        <v>36</v>
      </c>
      <c r="H118" s="16" t="s">
        <v>44</v>
      </c>
      <c r="I118" s="16" t="s">
        <v>38</v>
      </c>
      <c r="J118" s="287">
        <v>134000000</v>
      </c>
      <c r="K118" s="296" t="s">
        <v>1340</v>
      </c>
      <c r="L118" s="16" t="s">
        <v>1655</v>
      </c>
      <c r="M118" s="205" t="s">
        <v>1656</v>
      </c>
      <c r="N118" s="26" t="s">
        <v>24</v>
      </c>
      <c r="O118" s="194"/>
    </row>
    <row r="119" spans="2:15" ht="18.75" customHeight="1" x14ac:dyDescent="0.15">
      <c r="B119" s="26">
        <v>2020</v>
      </c>
      <c r="C119" s="30">
        <v>9</v>
      </c>
      <c r="D119" s="30" t="s">
        <v>14</v>
      </c>
      <c r="E119" s="300" t="s">
        <v>1657</v>
      </c>
      <c r="F119" s="18" t="s">
        <v>187</v>
      </c>
      <c r="G119" s="16" t="s">
        <v>36</v>
      </c>
      <c r="H119" s="16" t="s">
        <v>44</v>
      </c>
      <c r="I119" s="16" t="s">
        <v>38</v>
      </c>
      <c r="J119" s="287">
        <v>131000000</v>
      </c>
      <c r="K119" s="296" t="s">
        <v>1340</v>
      </c>
      <c r="L119" s="16" t="s">
        <v>1655</v>
      </c>
      <c r="M119" s="205" t="s">
        <v>1656</v>
      </c>
      <c r="N119" s="26" t="s">
        <v>24</v>
      </c>
      <c r="O119" s="194"/>
    </row>
    <row r="120" spans="2:15" ht="18.75" customHeight="1" x14ac:dyDescent="0.15">
      <c r="B120" s="26">
        <v>2020</v>
      </c>
      <c r="C120" s="30">
        <v>9</v>
      </c>
      <c r="D120" s="30" t="s">
        <v>14</v>
      </c>
      <c r="E120" s="301" t="s">
        <v>1658</v>
      </c>
      <c r="F120" s="18" t="s">
        <v>187</v>
      </c>
      <c r="G120" s="16" t="s">
        <v>36</v>
      </c>
      <c r="H120" s="16" t="s">
        <v>44</v>
      </c>
      <c r="I120" s="16" t="s">
        <v>38</v>
      </c>
      <c r="J120" s="287">
        <v>32802000</v>
      </c>
      <c r="K120" s="294" t="s">
        <v>1659</v>
      </c>
      <c r="L120" s="16" t="s">
        <v>1660</v>
      </c>
      <c r="M120" s="205" t="s">
        <v>1661</v>
      </c>
      <c r="N120" s="26" t="s">
        <v>24</v>
      </c>
      <c r="O120" s="194"/>
    </row>
    <row r="121" spans="2:15" ht="18.75" customHeight="1" x14ac:dyDescent="0.15">
      <c r="B121" s="168">
        <v>2020</v>
      </c>
      <c r="C121" s="162">
        <v>9</v>
      </c>
      <c r="D121" s="162" t="s">
        <v>14</v>
      </c>
      <c r="E121" s="305" t="s">
        <v>1664</v>
      </c>
      <c r="F121" s="158" t="s">
        <v>187</v>
      </c>
      <c r="G121" s="159" t="s">
        <v>43</v>
      </c>
      <c r="H121" s="159" t="s">
        <v>37</v>
      </c>
      <c r="I121" s="159" t="s">
        <v>38</v>
      </c>
      <c r="J121" s="290">
        <v>40000000</v>
      </c>
      <c r="K121" s="297" t="s">
        <v>1663</v>
      </c>
      <c r="L121" s="159" t="s">
        <v>1600</v>
      </c>
      <c r="M121" s="214" t="s">
        <v>1601</v>
      </c>
      <c r="N121" s="168" t="s">
        <v>24</v>
      </c>
      <c r="O121" s="207"/>
    </row>
    <row r="122" spans="2:15" ht="18.75" customHeight="1" x14ac:dyDescent="0.15">
      <c r="B122" s="26">
        <v>2020</v>
      </c>
      <c r="C122" s="30">
        <v>9</v>
      </c>
      <c r="D122" s="37" t="s">
        <v>14</v>
      </c>
      <c r="E122" s="300" t="s">
        <v>1792</v>
      </c>
      <c r="F122" s="73" t="s">
        <v>187</v>
      </c>
      <c r="G122" s="16" t="s">
        <v>43</v>
      </c>
      <c r="H122" s="16" t="s">
        <v>37</v>
      </c>
      <c r="I122" s="16" t="s">
        <v>38</v>
      </c>
      <c r="J122" s="72">
        <v>45468000</v>
      </c>
      <c r="K122" s="293" t="s">
        <v>1765</v>
      </c>
      <c r="L122" s="16" t="s">
        <v>1766</v>
      </c>
      <c r="M122" s="46" t="s">
        <v>1788</v>
      </c>
      <c r="N122" s="26" t="s">
        <v>24</v>
      </c>
      <c r="O122" s="207"/>
    </row>
    <row r="123" spans="2:15" ht="18.75" customHeight="1" x14ac:dyDescent="0.15">
      <c r="B123" s="93">
        <v>2020</v>
      </c>
      <c r="C123" s="114">
        <v>9</v>
      </c>
      <c r="D123" s="114" t="s">
        <v>14</v>
      </c>
      <c r="E123" s="139" t="s">
        <v>1804</v>
      </c>
      <c r="F123" s="94" t="s">
        <v>1625</v>
      </c>
      <c r="G123" s="81" t="s">
        <v>36</v>
      </c>
      <c r="H123" s="81" t="s">
        <v>44</v>
      </c>
      <c r="I123" s="81" t="s">
        <v>38</v>
      </c>
      <c r="J123" s="104">
        <v>13000000</v>
      </c>
      <c r="K123" s="298" t="s">
        <v>1801</v>
      </c>
      <c r="L123" s="81" t="s">
        <v>1805</v>
      </c>
      <c r="M123" s="212" t="s">
        <v>1806</v>
      </c>
      <c r="N123" s="93" t="s">
        <v>24</v>
      </c>
      <c r="O123" s="95"/>
    </row>
    <row r="124" spans="2:15" ht="18.75" customHeight="1" x14ac:dyDescent="0.15">
      <c r="B124" s="93">
        <v>2020</v>
      </c>
      <c r="C124" s="283" t="s">
        <v>485</v>
      </c>
      <c r="D124" s="115" t="s">
        <v>14</v>
      </c>
      <c r="E124" s="139" t="s">
        <v>486</v>
      </c>
      <c r="F124" s="116" t="s">
        <v>187</v>
      </c>
      <c r="G124" s="81" t="s">
        <v>36</v>
      </c>
      <c r="H124" s="81" t="s">
        <v>44</v>
      </c>
      <c r="I124" s="81" t="s">
        <v>45</v>
      </c>
      <c r="J124" s="104">
        <v>40000000</v>
      </c>
      <c r="K124" s="285" t="s">
        <v>487</v>
      </c>
      <c r="L124" s="81" t="s">
        <v>488</v>
      </c>
      <c r="M124" s="343" t="s">
        <v>489</v>
      </c>
      <c r="N124" s="93" t="s">
        <v>24</v>
      </c>
      <c r="O124" s="207"/>
    </row>
    <row r="125" spans="2:15" ht="18.75" customHeight="1" thickBot="1" x14ac:dyDescent="0.2">
      <c r="B125" s="281">
        <v>2020</v>
      </c>
      <c r="C125" s="334" t="s">
        <v>485</v>
      </c>
      <c r="D125" s="335" t="s">
        <v>14</v>
      </c>
      <c r="E125" s="336" t="s">
        <v>490</v>
      </c>
      <c r="F125" s="337" t="s">
        <v>187</v>
      </c>
      <c r="G125" s="131" t="s">
        <v>36</v>
      </c>
      <c r="H125" s="131" t="s">
        <v>44</v>
      </c>
      <c r="I125" s="131" t="s">
        <v>45</v>
      </c>
      <c r="J125" s="291">
        <v>15000000</v>
      </c>
      <c r="K125" s="341" t="s">
        <v>487</v>
      </c>
      <c r="L125" s="131" t="s">
        <v>488</v>
      </c>
      <c r="M125" s="344" t="s">
        <v>489</v>
      </c>
      <c r="N125" s="281" t="s">
        <v>24</v>
      </c>
      <c r="O125" s="208"/>
    </row>
  </sheetData>
  <autoFilter ref="B2:O125">
    <sortState ref="B3:O125">
      <sortCondition ref="C2:C125"/>
    </sortState>
  </autoFilter>
  <phoneticPr fontId="2" type="noConversion"/>
  <dataValidations count="6">
    <dataValidation type="list" allowBlank="1" showInputMessage="1" showErrorMessage="1" sqref="F76:F125 F3:F74">
      <formula1>"신규,장기"</formula1>
    </dataValidation>
    <dataValidation type="list" allowBlank="1" showInputMessage="1" showErrorMessage="1" sqref="G76:G125 G3:G74">
      <formula1>"일반용역,기술용역"</formula1>
    </dataValidation>
    <dataValidation type="list" allowBlank="1" showInputMessage="1" showErrorMessage="1" sqref="H76:H125 H3:H74">
      <formula1>"해당, 미해당"</formula1>
    </dataValidation>
    <dataValidation type="list" allowBlank="1" showInputMessage="1" showErrorMessage="1" sqref="N3:N25 N27:N43 N46:N56 N70:N73 N76:N125 N59:N63">
      <formula1>"비협정,협정"</formula1>
    </dataValidation>
    <dataValidation type="list" allowBlank="1" showInputMessage="1" showErrorMessage="1" sqref="D76:D125 D3:D74">
      <formula1>"자체조달,중앙조달"</formula1>
    </dataValidation>
    <dataValidation type="list" allowBlank="1" showInputMessage="1" showErrorMessage="1" sqref="I76:I125 I3:I74">
      <formula1>"일반,PQ,수의,실적"</formula1>
    </dataValidation>
  </dataValidations>
  <pageMargins left="0.7" right="0.7" top="0.75" bottom="0.75" header="0.3" footer="0.3"/>
  <ignoredErrors>
    <ignoredError sqref="C124:C1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ekr</cp:lastModifiedBy>
  <dcterms:created xsi:type="dcterms:W3CDTF">2008-05-26T06:05:20Z</dcterms:created>
  <dcterms:modified xsi:type="dcterms:W3CDTF">2020-07-03T01:57:34Z</dcterms:modified>
</cp:coreProperties>
</file>